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23016" windowHeight="8472" activeTab="5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B21" i="5"/>
  <c r="B10" i="6" l="1"/>
  <c r="B2" i="6"/>
  <c r="B14" i="6" s="1"/>
  <c r="C11" i="6" l="1"/>
  <c r="C7" i="6"/>
  <c r="C3" i="6"/>
  <c r="C13" i="6"/>
  <c r="C6" i="6"/>
  <c r="C12" i="6"/>
  <c r="C9" i="6"/>
  <c r="C5" i="6"/>
  <c r="C8" i="6"/>
  <c r="C4" i="6"/>
  <c r="C10" i="6" l="1"/>
  <c r="C2" i="6"/>
  <c r="C14" i="6" l="1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D2" i="8" s="1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14" i="8" l="1"/>
  <c r="D5" i="8"/>
  <c r="D31" i="8" s="1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E119" i="3" l="1"/>
  <c r="C20" i="2"/>
  <c r="C2" i="2"/>
  <c r="D93" i="3"/>
  <c r="D87" i="3"/>
  <c r="D69" i="3"/>
  <c r="D57" i="3"/>
  <c r="D47" i="3"/>
  <c r="D35" i="3"/>
  <c r="D23" i="3"/>
  <c r="B7" i="1"/>
  <c r="C5" i="1" l="1"/>
  <c r="C3" i="1"/>
  <c r="C6" i="1"/>
  <c r="C2" i="1"/>
  <c r="C4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<sst xmlns="http://schemas.openxmlformats.org/spreadsheetml/2006/main" count="312" uniqueCount="262">
  <si>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</si>
  <si>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</si>
  <si>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</si>
  <si>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</si>
  <si>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</si>
  <si>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</si>
  <si>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</si>
  <si>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</si>
  <si>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</si>
  <si>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</si>
  <si>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</si>
  <si>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</si>
  <si>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</si>
  <si>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</si>
  <si>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</si>
  <si>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</si>
  <si>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</si>
  <si>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</si>
  <si>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</si>
  <si>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</si>
  <si>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</si>
  <si>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</si>
  <si>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</si>
  <si>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</si>
  <si>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</si>
  <si>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</si>
  <si>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</si>
  <si>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</si>
  <si>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</si>
  <si>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</si>
  <si>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</si>
  <si>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</si>
  <si>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</si>
  <si>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</si>
  <si>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</si>
  <si>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</si>
  <si>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</si>
  <si>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</si>
  <si>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</si>
  <si>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</si>
  <si>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</si>
  <si>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</si>
  <si>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</si>
  <si>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</si>
  <si>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</si>
  <si>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</si>
  <si>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</si>
  <si>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</si>
  <si>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</si>
  <si>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</si>
  <si>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</si>
  <si>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</si>
  <si>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</si>
  <si>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</si>
  <si>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</si>
  <si>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</si>
  <si>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</si>
  <si>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</si>
  <si>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</si>
  <si>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</si>
  <si>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</si>
  <si>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</si>
  <si>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</si>
  <si>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</si>
  <si>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</si>
  <si>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</si>
  <si>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</si>
  <si>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</si>
  <si>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</si>
  <si>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</si>
  <si>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</si>
  <si>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</si>
  <si>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</si>
  <si>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</si>
  <si>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</si>
  <si>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</si>
  <si>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</si>
  <si>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</si>
  <si>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</si>
  <si>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</si>
  <si>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</si>
  <si>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</si>
  <si>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</si>
  <si>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</si>
  <si>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</si>
  <si>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</si>
  <si>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</si>
  <si>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</si>
  <si>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</si>
  <si>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</si>
  <si>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</si>
  <si>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</si>
  <si>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</si>
  <si>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</si>
  <si>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</si>
  <si>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</si>
  <si>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</si>
  <si>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</si>
  <si>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</si>
  <si>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</si>
  <si>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</si>
  <si>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</si>
  <si>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</si>
  <si>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</si>
  <si>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</si>
  <si>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</si>
  <si>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</si>
  <si>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</si>
  <si>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</si>
  <si>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</si>
  <si>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</si>
  <si>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</si>
  <si>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</si>
  <si>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</si>
  <si>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</si>
  <si>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</si>
  <si>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</si>
  <si>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</si>
  <si>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</si>
  <si>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</si>
  <si>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</si>
  <si>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</si>
  <si>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</si>
  <si>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</si>
  <si>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</si>
  <si>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</si>
  <si>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</si>
  <si>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</si>
  <si>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</si>
  <si>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</si>
  <si>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</si>
  <si>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</si>
  <si>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</si>
  <si>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</si>
  <si>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</si>
  <si>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</si>
  <si>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</si>
  <si>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</si>
  <si>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</si>
  <si>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</si>
  <si>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</si>
  <si>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</si>
  <si>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</si>
  <si>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</si>
  <si>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</si>
  <si>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</si>
  <si>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</si>
  <si>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</si>
  <si>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</si>
  <si>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</si>
  <si>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</si>
  <si>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</si>
  <si>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</si>
  <si>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</si>
  <si>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</si>
  <si>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</si>
  <si>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</si>
  <si>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</si>
  <si>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</si>
  <si>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</si>
  <si>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</si>
  <si>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</si>
  <si>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</si>
  <si>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</si>
  <si>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</si>
  <si>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</si>
  <si>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</si>
  <si>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</si>
  <si>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</si>
  <si>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</si>
  <si>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</si>
  <si>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</si>
  <si>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</si>
  <si>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</si>
  <si>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</si>
  <si>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</si>
  <si>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</si>
  <si>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</si>
  <si>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</si>
  <si>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</si>
  <si>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</si>
  <si>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</si>
  <si>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</si>
  <si>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</si>
  <si>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</si>
  <si>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</si>
  <si>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</si>
  <si>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</si>
  <si>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</si>
  <si>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</si>
  <si>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</si>
  <si>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</si>
  <si>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</si>
  <si>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</si>
  <si>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</si>
  <si>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</si>
  <si>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</si>
  <si>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</si>
  <si>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</si>
  <si>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</si>
  <si>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</si>
  <si>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</si>
  <si>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</si>
  <si>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</si>
  <si>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</si>
  <si>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</si>
  <si>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</si>
  <si>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</si>
  <si>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</si>
  <si>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</si>
  <si>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</si>
  <si>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</si>
  <si>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</si>
  <si>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</si>
  <si>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</si>
  <si>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</si>
  <si>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</si>
  <si>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</si>
  <si>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</si>
  <si>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</si>
  <si>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</si>
  <si>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</si>
  <si>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</si>
  <si>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</si>
  <si>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</si>
  <si>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</si>
  <si>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</si>
  <si>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</si>
  <si>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</si>
  <si>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</si>
  <si>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</si>
  <si>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</si>
  <si>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</si>
  <si>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</si>
  <si>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</si>
  <si>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</si>
  <si>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</si>
  <si>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</si>
  <si>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</si>
  <si>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</si>
  <si>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</si>
  <si>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</si>
  <si>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</si>
  <si>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</si>
  <si>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</si>
  <si>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</si>
  <si>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</si>
  <si>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</si>
  <si>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No Etiquetado</t>
  </si>
  <si>
    <t>Otros Recursos de Libre Disposición</t>
  </si>
  <si>
    <t>Etiquetado</t>
  </si>
  <si>
    <t>Otros Recursos de Transferencias Federales Etiquetadas</t>
  </si>
  <si>
    <t>Desarrollo Rural</t>
  </si>
  <si>
    <t>Desarrollo del Deporte</t>
  </si>
  <si>
    <t>Servicios Públicos</t>
  </si>
  <si>
    <t>Promoción Municipal</t>
  </si>
  <si>
    <t>Instituto Municipal de la Cultura</t>
  </si>
  <si>
    <t>Oficial Mayor</t>
  </si>
  <si>
    <t>Fomento Económico y Turismo</t>
  </si>
  <si>
    <t>Integración de la Mujer</t>
  </si>
  <si>
    <t>De $1,800.00 a $15,600.00 quincenales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</si>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</sst>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6" borderId="7" xfId="0" applyNumberFormat="1" applyFont="1" applyFill="1" applyBorder="1" applyAlignment="1">
      <alignment horizontal="center" vertical="center" wrapText="1"/>
    </xf>
    <xf numFmtId="10" fontId="7" fillId="6" borderId="8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7" fillId="6" borderId="7" xfId="2" applyFont="1" applyFill="1" applyBorder="1" applyAlignment="1">
      <alignment horizontal="center" vertical="center" wrapText="1"/>
    </xf>
    <xf numFmtId="44" fontId="7" fillId="6" borderId="8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0" fontId="18" fillId="6" borderId="8" xfId="0" applyNumberFormat="1" applyFont="1" applyFill="1" applyBorder="1" applyAlignment="1">
      <alignment horizontal="center" vertical="center" wrapText="1"/>
    </xf>
    <xf numFmtId="10" fontId="9" fillId="6" borderId="8" xfId="0" applyNumberFormat="1" applyFont="1" applyFill="1" applyBorder="1" applyAlignment="1">
      <alignment horizontal="center" vertical="center" wrapText="1"/>
    </xf>
    <xf numFmtId="10" fontId="10" fillId="6" borderId="8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8" xfId="2" applyFont="1" applyFill="1" applyBorder="1" applyAlignment="1">
      <alignment horizontal="center" vertical="center" wrapText="1"/>
    </xf>
    <xf numFmtId="44" fontId="9" fillId="6" borderId="8" xfId="2" applyFont="1" applyFill="1" applyBorder="1" applyAlignment="1">
      <alignment horizontal="center" vertical="center" wrapText="1"/>
    </xf>
    <xf numFmtId="44" fontId="8" fillId="6" borderId="8" xfId="2" applyFont="1" applyFill="1" applyBorder="1" applyAlignment="1">
      <alignment horizontal="center" vertical="center" wrapText="1"/>
    </xf>
    <xf numFmtId="44" fontId="11" fillId="6" borderId="8" xfId="2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8" xfId="0" applyFont="1" applyFill="1" applyBorder="1"/>
    <xf numFmtId="0" fontId="0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wrapText="1"/>
    </xf>
    <xf numFmtId="10" fontId="12" fillId="6" borderId="8" xfId="0" applyNumberFormat="1" applyFont="1" applyFill="1" applyBorder="1" applyAlignment="1">
      <alignment horizontal="center" vertical="center" wrapText="1"/>
    </xf>
    <xf numFmtId="10" fontId="17" fillId="6" borderId="8" xfId="0" applyNumberFormat="1" applyFont="1" applyFill="1" applyBorder="1" applyAlignment="1">
      <alignment horizontal="center" vertical="center" wrapText="1"/>
    </xf>
    <xf numFmtId="44" fontId="12" fillId="6" borderId="8" xfId="0" applyNumberFormat="1" applyFont="1" applyFill="1" applyBorder="1" applyAlignment="1">
      <alignment horizontal="center" vertical="center" wrapText="1"/>
    </xf>
    <xf numFmtId="44" fontId="17" fillId="6" borderId="8" xfId="2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vertical="center" wrapText="1"/>
    </xf>
    <xf numFmtId="44" fontId="12" fillId="6" borderId="8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10" fontId="10" fillId="6" borderId="8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4" fillId="2" borderId="8" xfId="0" applyNumberFormat="1" applyFont="1" applyFill="1" applyBorder="1" applyAlignment="1">
      <alignment horizontal="right" vertical="center" wrapText="1"/>
    </xf>
    <xf numFmtId="10" fontId="9" fillId="0" borderId="8" xfId="0" applyNumberFormat="1" applyFont="1" applyFill="1" applyBorder="1" applyAlignment="1">
      <alignment horizontal="center" vertical="center" wrapText="1"/>
    </xf>
    <xf numFmtId="10" fontId="9" fillId="0" borderId="8" xfId="0" applyNumberFormat="1" applyFont="1" applyFill="1" applyBorder="1" applyAlignment="1">
      <alignment horizontal="right" vertical="center" wrapText="1"/>
    </xf>
    <xf numFmtId="10" fontId="0" fillId="6" borderId="8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0" fontId="8" fillId="6" borderId="8" xfId="1" applyNumberFormat="1" applyFont="1" applyFill="1" applyBorder="1" applyAlignment="1">
      <alignment horizontal="center" vertical="center" wrapText="1"/>
    </xf>
    <xf numFmtId="10" fontId="0" fillId="6" borderId="8" xfId="1" applyNumberFormat="1" applyFont="1" applyFill="1" applyBorder="1" applyAlignment="1">
      <alignment horizontal="center"/>
    </xf>
    <xf numFmtId="10" fontId="10" fillId="0" borderId="1" xfId="1" applyNumberFormat="1" applyFont="1" applyBorder="1" applyAlignment="1">
      <alignment horizontal="right" vertical="center" wrapText="1"/>
    </xf>
    <xf numFmtId="10" fontId="8" fillId="6" borderId="8" xfId="1" applyNumberFormat="1" applyFont="1" applyFill="1" applyBorder="1" applyAlignment="1">
      <alignment horizontal="center" vertical="center"/>
    </xf>
    <xf numFmtId="10" fontId="8" fillId="6" borderId="9" xfId="1" applyNumberFormat="1" applyFont="1" applyFill="1" applyBorder="1" applyAlignment="1">
      <alignment horizontal="center" vertical="center"/>
    </xf>
    <xf numFmtId="10" fontId="2" fillId="5" borderId="8" xfId="1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44" fontId="10" fillId="6" borderId="8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3" fontId="4" fillId="2" borderId="8" xfId="3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44" fontId="0" fillId="6" borderId="8" xfId="2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 wrapText="1"/>
    </xf>
    <xf numFmtId="44" fontId="10" fillId="6" borderId="9" xfId="2" applyFont="1" applyFill="1" applyBorder="1" applyAlignment="1">
      <alignment horizontal="center" vertical="center" wrapText="1"/>
    </xf>
    <xf numFmtId="44" fontId="2" fillId="5" borderId="8" xfId="2" applyFont="1" applyFill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44" fontId="1" fillId="6" borderId="8" xfId="2" applyFont="1" applyFill="1" applyBorder="1"/>
    <xf numFmtId="8" fontId="4" fillId="0" borderId="8" xfId="0" applyNumberFormat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vertical="center"/>
    </xf>
    <xf numFmtId="0" fontId="0" fillId="6" borderId="11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44" fontId="6" fillId="5" borderId="1" xfId="19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/>
    <xf numFmtId="44" fontId="10" fillId="6" borderId="8" xfId="2" applyFont="1" applyFill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8" fillId="6" borderId="8" xfId="0" applyFont="1" applyFill="1" applyBorder="1"/>
    <xf numFmtId="0" fontId="18" fillId="6" borderId="8" xfId="0" applyFont="1" applyFill="1" applyBorder="1" applyAlignment="1">
      <alignment horizontal="center" vertical="center" wrapText="1"/>
    </xf>
    <xf numFmtId="10" fontId="18" fillId="6" borderId="8" xfId="1" applyNumberFormat="1" applyFont="1" applyFill="1" applyBorder="1" applyAlignment="1">
      <alignment horizontal="center" vertical="center" wrapText="1"/>
    </xf>
    <xf numFmtId="10" fontId="9" fillId="6" borderId="8" xfId="1" applyNumberFormat="1" applyFont="1" applyFill="1" applyBorder="1" applyAlignment="1">
      <alignment horizontal="center" vertical="center" wrapText="1"/>
    </xf>
    <xf numFmtId="0" fontId="4" fillId="6" borderId="8" xfId="0" applyFont="1" applyFill="1" applyBorder="1"/>
    <xf numFmtId="0" fontId="9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left"/>
    </xf>
    <xf numFmtId="0" fontId="18" fillId="6" borderId="8" xfId="0" applyFont="1" applyFill="1" applyBorder="1" applyAlignment="1">
      <alignment horizontal="left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opLeftCell="A4" workbookViewId="0">
      <selection activeCell="B20" sqref="B20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7" ht="15" thickTop="1" x14ac:dyDescent="0.3">
      <c r="A1" s="33" t="s">
        <v>147</v>
      </c>
      <c r="B1" s="142" t="s">
        <v>2</v>
      </c>
      <c r="C1" s="142" t="s">
        <v>3</v>
      </c>
    </row>
    <row r="2" spans="1:7" ht="15" thickBot="1" x14ac:dyDescent="0.35">
      <c r="A2" s="34" t="s">
        <v>148</v>
      </c>
      <c r="B2" s="143"/>
      <c r="C2" s="143"/>
    </row>
    <row r="3" spans="1:7" ht="15" thickTop="1" x14ac:dyDescent="0.3">
      <c r="A3" s="35" t="s">
        <v>156</v>
      </c>
      <c r="B3" s="30">
        <v>14477624.199999999</v>
      </c>
      <c r="C3" s="27">
        <f>B3/B21</f>
        <v>0.1975407671204519</v>
      </c>
    </row>
    <row r="4" spans="1:7" x14ac:dyDescent="0.3">
      <c r="A4" s="35" t="s">
        <v>152</v>
      </c>
      <c r="B4" s="31">
        <v>13169828.83</v>
      </c>
      <c r="C4" s="28">
        <f>B4/B21</f>
        <v>0.17969647878574191</v>
      </c>
    </row>
    <row r="5" spans="1:7" x14ac:dyDescent="0.3">
      <c r="A5" s="35" t="s">
        <v>151</v>
      </c>
      <c r="B5" s="31">
        <v>9486634.9100000001</v>
      </c>
      <c r="C5" s="28">
        <f>B5/B21</f>
        <v>0.12944092978411881</v>
      </c>
    </row>
    <row r="6" spans="1:7" x14ac:dyDescent="0.3">
      <c r="A6" s="35" t="s">
        <v>254</v>
      </c>
      <c r="B6" s="31">
        <v>7976212.8799999999</v>
      </c>
      <c r="C6" s="28">
        <f>B6/B21</f>
        <v>0.10883189045832735</v>
      </c>
    </row>
    <row r="7" spans="1:7" ht="15" thickBot="1" x14ac:dyDescent="0.35">
      <c r="A7" s="35" t="s">
        <v>149</v>
      </c>
      <c r="B7" s="31">
        <v>5450271.5099999998</v>
      </c>
      <c r="C7" s="28">
        <f>B7/B21</f>
        <v>7.4366539718591654E-2</v>
      </c>
      <c r="G7" s="37"/>
    </row>
    <row r="8" spans="1:7" ht="15" thickTop="1" x14ac:dyDescent="0.3">
      <c r="A8" s="35" t="s">
        <v>150</v>
      </c>
      <c r="B8" s="31">
        <v>4202267.42</v>
      </c>
      <c r="C8" s="28">
        <f>B8/B21</f>
        <v>5.7338076905745508E-2</v>
      </c>
    </row>
    <row r="9" spans="1:7" s="1" customFormat="1" x14ac:dyDescent="0.3">
      <c r="A9" s="35" t="s">
        <v>154</v>
      </c>
      <c r="B9" s="31">
        <v>4011292.01</v>
      </c>
      <c r="C9" s="28">
        <f>B9/B21</f>
        <v>5.4732302058202301E-2</v>
      </c>
    </row>
    <row r="10" spans="1:7" s="1" customFormat="1" x14ac:dyDescent="0.3">
      <c r="A10" s="35" t="s">
        <v>153</v>
      </c>
      <c r="B10" s="31">
        <v>2857915.97</v>
      </c>
      <c r="C10" s="28">
        <f>B10/B21</f>
        <v>3.899499705756905E-2</v>
      </c>
    </row>
    <row r="11" spans="1:7" s="1" customFormat="1" x14ac:dyDescent="0.3">
      <c r="A11" s="35" t="s">
        <v>256</v>
      </c>
      <c r="B11" s="31">
        <v>1878654.78</v>
      </c>
      <c r="C11" s="28">
        <f>B11/B21</f>
        <v>2.5633412034255166E-2</v>
      </c>
    </row>
    <row r="12" spans="1:7" s="1" customFormat="1" x14ac:dyDescent="0.3">
      <c r="A12" s="35" t="s">
        <v>159</v>
      </c>
      <c r="B12" s="31">
        <v>1613811.69</v>
      </c>
      <c r="C12" s="28">
        <f>B12/B21</f>
        <v>2.2019745424152738E-2</v>
      </c>
    </row>
    <row r="13" spans="1:7" s="1" customFormat="1" x14ac:dyDescent="0.3">
      <c r="A13" s="35" t="s">
        <v>259</v>
      </c>
      <c r="B13" s="31">
        <v>1582952.48</v>
      </c>
      <c r="C13" s="28">
        <f>B13/B21</f>
        <v>2.1598685177532224E-2</v>
      </c>
    </row>
    <row r="14" spans="1:7" s="1" customFormat="1" x14ac:dyDescent="0.3">
      <c r="A14" s="35" t="s">
        <v>257</v>
      </c>
      <c r="B14" s="31">
        <v>1350316.06</v>
      </c>
      <c r="C14" s="28">
        <f>B14/B21</f>
        <v>1.8424464308685825E-2</v>
      </c>
    </row>
    <row r="15" spans="1:7" s="1" customFormat="1" x14ac:dyDescent="0.3">
      <c r="A15" s="35" t="s">
        <v>247</v>
      </c>
      <c r="B15" s="31">
        <v>1249152.3899999999</v>
      </c>
      <c r="C15" s="28">
        <f>B15/B21</f>
        <v>1.7044130857530194E-2</v>
      </c>
    </row>
    <row r="16" spans="1:7" s="1" customFormat="1" x14ac:dyDescent="0.3">
      <c r="A16" s="35" t="s">
        <v>255</v>
      </c>
      <c r="B16" s="31">
        <v>1100569.6599999999</v>
      </c>
      <c r="C16" s="28">
        <f>B16/B21</f>
        <v>1.5016785344234514E-2</v>
      </c>
    </row>
    <row r="17" spans="1:3" s="1" customFormat="1" x14ac:dyDescent="0.3">
      <c r="A17" s="35" t="s">
        <v>253</v>
      </c>
      <c r="B17" s="31">
        <v>1006789.61</v>
      </c>
      <c r="C17" s="28">
        <f>B17/B21</f>
        <v>1.37371981162697E-2</v>
      </c>
    </row>
    <row r="18" spans="1:3" x14ac:dyDescent="0.3">
      <c r="A18" s="35" t="s">
        <v>258</v>
      </c>
      <c r="B18" s="31">
        <v>806495.95</v>
      </c>
      <c r="C18" s="28">
        <f>B18/B21</f>
        <v>1.1004279876427351E-2</v>
      </c>
    </row>
    <row r="19" spans="1:3" x14ac:dyDescent="0.3">
      <c r="A19" s="35" t="s">
        <v>252</v>
      </c>
      <c r="B19" s="31">
        <v>716392.07</v>
      </c>
      <c r="C19" s="28">
        <f>B19/B21</f>
        <v>9.7748523591880826E-3</v>
      </c>
    </row>
    <row r="20" spans="1:3" ht="15" thickBot="1" x14ac:dyDescent="0.35">
      <c r="A20" s="35" t="s">
        <v>155</v>
      </c>
      <c r="B20" s="31">
        <v>352115.84</v>
      </c>
      <c r="C20" s="28">
        <f>B20/B21</f>
        <v>4.8044646129758164E-3</v>
      </c>
    </row>
    <row r="21" spans="1:3" ht="15.6" thickTop="1" thickBot="1" x14ac:dyDescent="0.35">
      <c r="A21" s="36" t="s">
        <v>9</v>
      </c>
      <c r="B21" s="32">
        <f>SUM(B3:B20)</f>
        <v>73289298.25999999</v>
      </c>
      <c r="C21" s="29">
        <f>SUM(C3:C20)</f>
        <v>1.0000000000000002</v>
      </c>
    </row>
    <row r="22" spans="1:3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19" workbookViewId="0">
      <selection activeCell="B25" sqref="B25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8" t="s">
        <v>10</v>
      </c>
      <c r="B1" s="38" t="s">
        <v>2</v>
      </c>
      <c r="C1" s="38" t="s">
        <v>3</v>
      </c>
    </row>
    <row r="2" spans="1:5" ht="15" thickTop="1" x14ac:dyDescent="0.3">
      <c r="A2" s="50" t="s">
        <v>11</v>
      </c>
      <c r="B2" s="46">
        <f>B3+B12</f>
        <v>68491398.900027007</v>
      </c>
      <c r="C2" s="42">
        <f>C3+C12</f>
        <v>0.93453478919961874</v>
      </c>
    </row>
    <row r="3" spans="1:5" x14ac:dyDescent="0.3">
      <c r="A3" s="51" t="s">
        <v>12</v>
      </c>
      <c r="B3" s="47">
        <f>SUM(B4:B11)</f>
        <v>52428065.650013998</v>
      </c>
      <c r="C3" s="43">
        <f>SUM(C4:C11)</f>
        <v>0.71535772472534931</v>
      </c>
    </row>
    <row r="4" spans="1:5" ht="28.8" x14ac:dyDescent="0.3">
      <c r="A4" s="52" t="s">
        <v>13</v>
      </c>
      <c r="B4" s="48">
        <v>46553116.030000001</v>
      </c>
      <c r="C4" s="44">
        <f>B4/B29</f>
        <v>0.63519664037208456</v>
      </c>
    </row>
    <row r="5" spans="1:5" x14ac:dyDescent="0.3">
      <c r="A5" s="53" t="s">
        <v>14</v>
      </c>
      <c r="B5" s="49">
        <v>1.0000000000000001E-5</v>
      </c>
      <c r="C5" s="44">
        <f>B5/B29</f>
        <v>1.3644556896314909E-13</v>
      </c>
    </row>
    <row r="6" spans="1:5" x14ac:dyDescent="0.3">
      <c r="A6" s="53" t="s">
        <v>15</v>
      </c>
      <c r="B6" s="49">
        <v>908950.7</v>
      </c>
      <c r="C6" s="44">
        <f>B6/B29</f>
        <v>1.2402229542095262E-2</v>
      </c>
    </row>
    <row r="7" spans="1:5" x14ac:dyDescent="0.3">
      <c r="A7" s="54" t="s">
        <v>16</v>
      </c>
      <c r="B7" s="49">
        <v>9.9999999999999995E-7</v>
      </c>
      <c r="C7" s="44">
        <f>B7/B29</f>
        <v>1.3644556896314908E-14</v>
      </c>
    </row>
    <row r="8" spans="1:5" x14ac:dyDescent="0.3">
      <c r="A8" s="53" t="s">
        <v>17</v>
      </c>
      <c r="B8" s="48">
        <v>4965998.92</v>
      </c>
      <c r="C8" s="44">
        <f>B8/B29</f>
        <v>6.7758854810978389E-2</v>
      </c>
    </row>
    <row r="9" spans="1:5" ht="28.8" x14ac:dyDescent="0.3">
      <c r="A9" s="55" t="s">
        <v>18</v>
      </c>
      <c r="B9" s="49">
        <v>9.9999999999999995E-7</v>
      </c>
      <c r="C9" s="44">
        <f>B9/B29</f>
        <v>1.3644556896314908E-14</v>
      </c>
    </row>
    <row r="10" spans="1:5" x14ac:dyDescent="0.3">
      <c r="A10" s="53" t="s">
        <v>8</v>
      </c>
      <c r="B10" s="31">
        <v>9.9999999999999995E-7</v>
      </c>
      <c r="C10" s="44">
        <f>B10/B29</f>
        <v>1.3644556896314908E-14</v>
      </c>
    </row>
    <row r="11" spans="1:5" x14ac:dyDescent="0.3">
      <c r="A11" s="53" t="s">
        <v>19</v>
      </c>
      <c r="B11" s="31">
        <v>9.9999999999999995E-7</v>
      </c>
      <c r="C11" s="44">
        <f>B11/B29</f>
        <v>1.3644556896314908E-14</v>
      </c>
    </row>
    <row r="12" spans="1:5" x14ac:dyDescent="0.3">
      <c r="A12" s="51" t="s">
        <v>20</v>
      </c>
      <c r="B12" s="46">
        <f>SUM(B13:B19)</f>
        <v>16063333.250013001</v>
      </c>
      <c r="C12" s="43">
        <f>SUM(C13:C19)</f>
        <v>0.21917706447426946</v>
      </c>
      <c r="E12" s="26"/>
    </row>
    <row r="13" spans="1:5" x14ac:dyDescent="0.3">
      <c r="A13" s="53" t="s">
        <v>21</v>
      </c>
      <c r="B13" s="48">
        <v>12913623.24</v>
      </c>
      <c r="C13" s="44">
        <f>B13/B29</f>
        <v>0.17620066703575446</v>
      </c>
    </row>
    <row r="14" spans="1:5" x14ac:dyDescent="0.3">
      <c r="A14" s="53" t="s">
        <v>22</v>
      </c>
      <c r="B14" s="48">
        <v>2777203.44</v>
      </c>
      <c r="C14" s="44">
        <f>B14/B29</f>
        <v>3.7893710349721485E-2</v>
      </c>
    </row>
    <row r="15" spans="1:5" x14ac:dyDescent="0.3">
      <c r="A15" s="53" t="s">
        <v>23</v>
      </c>
      <c r="B15" s="49">
        <v>1.0000000000000001E-5</v>
      </c>
      <c r="C15" s="44">
        <f>B15/B29</f>
        <v>1.3644556896314909E-13</v>
      </c>
    </row>
    <row r="16" spans="1:5" x14ac:dyDescent="0.3">
      <c r="A16" s="53" t="s">
        <v>24</v>
      </c>
      <c r="B16" s="49">
        <v>9.9999999999999995E-7</v>
      </c>
      <c r="C16" s="44">
        <f>B16/B29</f>
        <v>1.3644556896314908E-14</v>
      </c>
    </row>
    <row r="17" spans="1:3" x14ac:dyDescent="0.3">
      <c r="A17" s="53" t="s">
        <v>25</v>
      </c>
      <c r="B17" s="49">
        <v>9.9999999999999995E-7</v>
      </c>
      <c r="C17" s="44">
        <f>B17/B29</f>
        <v>1.3644556896314908E-14</v>
      </c>
    </row>
    <row r="18" spans="1:3" x14ac:dyDescent="0.3">
      <c r="A18" s="53" t="s">
        <v>26</v>
      </c>
      <c r="B18" s="49">
        <v>372506.57</v>
      </c>
      <c r="C18" s="44">
        <f>B18/B29</f>
        <v>5.0826870886161125E-3</v>
      </c>
    </row>
    <row r="19" spans="1:3" x14ac:dyDescent="0.3">
      <c r="A19" s="56" t="s">
        <v>27</v>
      </c>
      <c r="B19" s="49">
        <v>9.9999999999999995E-7</v>
      </c>
      <c r="C19" s="44">
        <f>B19/B29</f>
        <v>1.3644556896314908E-14</v>
      </c>
    </row>
    <row r="20" spans="1:3" x14ac:dyDescent="0.3">
      <c r="A20" s="50" t="s">
        <v>28</v>
      </c>
      <c r="B20" s="46">
        <f>B21+B25</f>
        <v>4797899.3600050006</v>
      </c>
      <c r="C20" s="42">
        <f>C21+C25</f>
        <v>6.5465210800381118E-2</v>
      </c>
    </row>
    <row r="21" spans="1:3" x14ac:dyDescent="0.3">
      <c r="A21" s="51" t="s">
        <v>29</v>
      </c>
      <c r="B21" s="47">
        <f>SUM(B22:B24)</f>
        <v>3.0000000000000001E-6</v>
      </c>
      <c r="C21" s="43">
        <f>SUM(C22:C24)</f>
        <v>4.0933670688944721E-14</v>
      </c>
    </row>
    <row r="22" spans="1:3" x14ac:dyDescent="0.3">
      <c r="A22" s="53" t="s">
        <v>30</v>
      </c>
      <c r="B22" s="31">
        <v>9.9999999999999995E-7</v>
      </c>
      <c r="C22" s="44">
        <f>B22/B29</f>
        <v>1.3644556896314908E-14</v>
      </c>
    </row>
    <row r="23" spans="1:3" x14ac:dyDescent="0.3">
      <c r="A23" s="53" t="s">
        <v>31</v>
      </c>
      <c r="B23" s="31">
        <v>9.9999999999999995E-7</v>
      </c>
      <c r="C23" s="44">
        <f>B23/B29</f>
        <v>1.3644556896314908E-14</v>
      </c>
    </row>
    <row r="24" spans="1:3" x14ac:dyDescent="0.3">
      <c r="A24" s="53" t="s">
        <v>32</v>
      </c>
      <c r="B24" s="31">
        <v>9.9999999999999995E-7</v>
      </c>
      <c r="C24" s="44">
        <f>B24/B29</f>
        <v>1.3644556896314908E-14</v>
      </c>
    </row>
    <row r="25" spans="1:3" x14ac:dyDescent="0.3">
      <c r="A25" s="51" t="s">
        <v>33</v>
      </c>
      <c r="B25" s="47">
        <f>SUM(B26:B28)</f>
        <v>4797899.3600020008</v>
      </c>
      <c r="C25" s="43">
        <f>SUM(C26:C28)</f>
        <v>6.5465210800340179E-2</v>
      </c>
    </row>
    <row r="26" spans="1:3" x14ac:dyDescent="0.3">
      <c r="A26" s="53" t="s">
        <v>34</v>
      </c>
      <c r="B26" s="31">
        <v>9.9999999999999995E-7</v>
      </c>
      <c r="C26" s="44">
        <f>B26/B29</f>
        <v>1.3644556896314908E-14</v>
      </c>
    </row>
    <row r="27" spans="1:3" x14ac:dyDescent="0.3">
      <c r="A27" s="53" t="s">
        <v>35</v>
      </c>
      <c r="B27" s="31">
        <v>4797899.3600000003</v>
      </c>
      <c r="C27" s="44">
        <f>B27/B29</f>
        <v>6.5465210800312895E-2</v>
      </c>
    </row>
    <row r="28" spans="1:3" ht="15" thickBot="1" x14ac:dyDescent="0.35">
      <c r="A28" s="53" t="s">
        <v>36</v>
      </c>
      <c r="B28" s="31">
        <v>9.9999999999999995E-7</v>
      </c>
      <c r="C28" s="44">
        <f>B28/B29</f>
        <v>1.3644556896314908E-14</v>
      </c>
    </row>
    <row r="29" spans="1:3" ht="15.6" thickTop="1" thickBot="1" x14ac:dyDescent="0.35">
      <c r="A29" s="38" t="s">
        <v>9</v>
      </c>
      <c r="B29" s="39">
        <f>B2+B20</f>
        <v>73289298.260032013</v>
      </c>
      <c r="C29" s="45">
        <f>C2+C20</f>
        <v>0.99999999999999989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B3" sqref="B3:B9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6" t="s">
        <v>0</v>
      </c>
      <c r="B1" s="36" t="s">
        <v>2</v>
      </c>
      <c r="C1" s="36" t="s">
        <v>3</v>
      </c>
    </row>
    <row r="2" spans="1:5" ht="15" thickTop="1" x14ac:dyDescent="0.3">
      <c r="A2" s="61" t="s">
        <v>248</v>
      </c>
      <c r="B2" s="59">
        <f>SUM(B3:B9)</f>
        <v>73289298.260104001</v>
      </c>
      <c r="C2" s="57">
        <f>SUM(C3:C9)</f>
        <v>0.99999999999860834</v>
      </c>
    </row>
    <row r="3" spans="1:5" x14ac:dyDescent="0.3">
      <c r="A3" s="62" t="s">
        <v>160</v>
      </c>
      <c r="B3" s="31">
        <v>14703255.68</v>
      </c>
      <c r="C3" s="28">
        <f>B3/B14</f>
        <v>0.20061940868634909</v>
      </c>
    </row>
    <row r="4" spans="1:5" x14ac:dyDescent="0.3">
      <c r="A4" s="62" t="s">
        <v>161</v>
      </c>
      <c r="B4" s="31">
        <v>9.9999999999999995E-7</v>
      </c>
      <c r="C4" s="28">
        <f>B4/B14</f>
        <v>1.3644556896282516E-14</v>
      </c>
    </row>
    <row r="5" spans="1:5" ht="15" thickBot="1" x14ac:dyDescent="0.35">
      <c r="A5" s="62" t="s">
        <v>162</v>
      </c>
      <c r="B5" s="31">
        <v>9.9999999999999995E-7</v>
      </c>
      <c r="C5" s="28">
        <f>B5/B14</f>
        <v>1.3644556896282516E-14</v>
      </c>
      <c r="E5" s="37"/>
    </row>
    <row r="6" spans="1:5" ht="15" thickTop="1" x14ac:dyDescent="0.3">
      <c r="A6" s="62" t="s">
        <v>163</v>
      </c>
      <c r="B6" s="31">
        <v>9.9999999999999995E-7</v>
      </c>
      <c r="C6" s="28">
        <f>B6/B14</f>
        <v>1.3644556896282516E-14</v>
      </c>
    </row>
    <row r="7" spans="1:5" x14ac:dyDescent="0.3">
      <c r="A7" s="62" t="s">
        <v>164</v>
      </c>
      <c r="B7" s="31">
        <v>58586042.579999998</v>
      </c>
      <c r="C7" s="28">
        <f>B7/B14</f>
        <v>0.79938059131084016</v>
      </c>
    </row>
    <row r="8" spans="1:5" x14ac:dyDescent="0.3">
      <c r="A8" s="62" t="s">
        <v>165</v>
      </c>
      <c r="B8" s="31">
        <v>1E-4</v>
      </c>
      <c r="C8" s="28">
        <f>B8/B14</f>
        <v>1.3644556896282517E-12</v>
      </c>
    </row>
    <row r="9" spans="1:5" x14ac:dyDescent="0.3">
      <c r="A9" s="62" t="s">
        <v>249</v>
      </c>
      <c r="B9" s="31">
        <v>9.9999999999999995E-7</v>
      </c>
      <c r="C9" s="28">
        <f>B9/B14</f>
        <v>1.3644556896282516E-14</v>
      </c>
    </row>
    <row r="10" spans="1:5" x14ac:dyDescent="0.3">
      <c r="A10" s="63" t="s">
        <v>250</v>
      </c>
      <c r="B10" s="60">
        <f>SUM(B11:B13)</f>
        <v>1.02E-4</v>
      </c>
      <c r="C10" s="58">
        <f>SUM(C11:C13)</f>
        <v>1.3917448034208166E-12</v>
      </c>
    </row>
    <row r="11" spans="1:5" x14ac:dyDescent="0.3">
      <c r="A11" s="62" t="s">
        <v>164</v>
      </c>
      <c r="B11" s="31">
        <v>1E-4</v>
      </c>
      <c r="C11" s="28">
        <f>B11/B14</f>
        <v>1.3644556896282517E-12</v>
      </c>
    </row>
    <row r="12" spans="1:5" x14ac:dyDescent="0.3">
      <c r="A12" s="62" t="s">
        <v>165</v>
      </c>
      <c r="B12" s="31">
        <v>9.9999999999999995E-7</v>
      </c>
      <c r="C12" s="28">
        <f>B12/B14</f>
        <v>1.3644556896282516E-14</v>
      </c>
    </row>
    <row r="13" spans="1:5" ht="15" thickBot="1" x14ac:dyDescent="0.35">
      <c r="A13" s="62" t="s">
        <v>251</v>
      </c>
      <c r="B13" s="31">
        <v>9.9999999999999995E-7</v>
      </c>
      <c r="C13" s="28">
        <f>B13/B14</f>
        <v>1.3644556896282516E-14</v>
      </c>
    </row>
    <row r="14" spans="1:5" ht="15.6" thickTop="1" thickBot="1" x14ac:dyDescent="0.35">
      <c r="A14" s="36" t="s">
        <v>9</v>
      </c>
      <c r="B14" s="32">
        <f>B2+B10</f>
        <v>73289298.260205999</v>
      </c>
      <c r="C14" s="29">
        <f>SUM(C2+C10)</f>
        <v>1</v>
      </c>
    </row>
    <row r="15" spans="1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opLeftCell="A19" workbookViewId="0">
      <selection activeCell="B19" sqref="B19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6" t="s">
        <v>166</v>
      </c>
      <c r="B1" s="36" t="s">
        <v>2</v>
      </c>
      <c r="C1" s="36" t="s">
        <v>3</v>
      </c>
    </row>
    <row r="2" spans="1:5" ht="15" thickTop="1" x14ac:dyDescent="0.3">
      <c r="A2" s="63" t="s">
        <v>167</v>
      </c>
      <c r="B2" s="64">
        <f>SUM(B3:B10)</f>
        <v>44696141.200011998</v>
      </c>
      <c r="C2" s="58">
        <f>SUM(C3:C10)</f>
        <v>0.60985904164911398</v>
      </c>
      <c r="E2" s="26"/>
    </row>
    <row r="3" spans="1:5" x14ac:dyDescent="0.3">
      <c r="A3" s="62" t="s">
        <v>168</v>
      </c>
      <c r="B3" s="49">
        <v>7240613.0800000001</v>
      </c>
      <c r="C3" s="28">
        <f>B3/B34</f>
        <v>9.8794957134233641E-2</v>
      </c>
    </row>
    <row r="4" spans="1:5" x14ac:dyDescent="0.3">
      <c r="A4" s="62" t="s">
        <v>169</v>
      </c>
      <c r="B4" s="49">
        <v>9.9999999999999995E-7</v>
      </c>
      <c r="C4" s="28">
        <f>B4/B34</f>
        <v>1.3644556896311002E-14</v>
      </c>
    </row>
    <row r="5" spans="1:5" x14ac:dyDescent="0.3">
      <c r="A5" s="62" t="s">
        <v>170</v>
      </c>
      <c r="B5" s="49">
        <v>4341079.6100000003</v>
      </c>
      <c r="C5" s="28">
        <f>B5/B34</f>
        <v>5.9232107730060581E-2</v>
      </c>
    </row>
    <row r="6" spans="1:5" x14ac:dyDescent="0.3">
      <c r="A6" s="62" t="s">
        <v>171</v>
      </c>
      <c r="B6" s="49">
        <v>1.0000000000000001E-5</v>
      </c>
      <c r="C6" s="28">
        <f>B6/B34</f>
        <v>1.3644556896311003E-13</v>
      </c>
    </row>
    <row r="7" spans="1:5" x14ac:dyDescent="0.3">
      <c r="A7" s="62" t="s">
        <v>172</v>
      </c>
      <c r="B7" s="49">
        <v>16929652.57</v>
      </c>
      <c r="C7" s="28">
        <f>B7/B34</f>
        <v>0.23099760772614278</v>
      </c>
    </row>
    <row r="8" spans="1:5" x14ac:dyDescent="0.3">
      <c r="A8" s="62" t="s">
        <v>173</v>
      </c>
      <c r="B8" s="49">
        <v>9.9999999999999995E-7</v>
      </c>
      <c r="C8" s="28">
        <f>B8/B34</f>
        <v>1.3644556896311002E-14</v>
      </c>
    </row>
    <row r="9" spans="1:5" x14ac:dyDescent="0.3">
      <c r="A9" s="62" t="s">
        <v>174</v>
      </c>
      <c r="B9" s="49">
        <v>9486634.9100000001</v>
      </c>
      <c r="C9" s="28">
        <f>B9/B34</f>
        <v>0.12944092978402522</v>
      </c>
    </row>
    <row r="10" spans="1:5" x14ac:dyDescent="0.3">
      <c r="A10" s="62" t="s">
        <v>85</v>
      </c>
      <c r="B10" s="49">
        <v>6698161.0300000003</v>
      </c>
      <c r="C10" s="28">
        <f>B10/B34</f>
        <v>9.1393439274488106E-2</v>
      </c>
    </row>
    <row r="11" spans="1:5" x14ac:dyDescent="0.3">
      <c r="A11" s="63" t="s">
        <v>155</v>
      </c>
      <c r="B11" s="64">
        <f>SUM(B12:B18)</f>
        <v>27876764.990019999</v>
      </c>
      <c r="C11" s="58">
        <f>SUM(C12:C18)</f>
        <v>0.38036610599141851</v>
      </c>
      <c r="E11" s="26"/>
    </row>
    <row r="12" spans="1:5" x14ac:dyDescent="0.3">
      <c r="A12" s="62" t="s">
        <v>175</v>
      </c>
      <c r="B12" s="49">
        <v>1.0000000000000001E-5</v>
      </c>
      <c r="C12" s="28">
        <f>B12/B34</f>
        <v>1.3644556896311003E-13</v>
      </c>
    </row>
    <row r="13" spans="1:5" x14ac:dyDescent="0.3">
      <c r="A13" s="62" t="s">
        <v>176</v>
      </c>
      <c r="B13" s="49">
        <v>20463020.91</v>
      </c>
      <c r="C13" s="28">
        <f>B13/B34</f>
        <v>0.27920885307689675</v>
      </c>
    </row>
    <row r="14" spans="1:5" x14ac:dyDescent="0.3">
      <c r="A14" s="62" t="s">
        <v>157</v>
      </c>
      <c r="B14" s="49">
        <v>1.0000000000000001E-5</v>
      </c>
      <c r="C14" s="28">
        <f>B14/B34</f>
        <v>1.3644556896311003E-13</v>
      </c>
    </row>
    <row r="15" spans="1:5" x14ac:dyDescent="0.3">
      <c r="A15" s="62" t="s">
        <v>177</v>
      </c>
      <c r="B15" s="49">
        <v>1354993.86</v>
      </c>
      <c r="C15" s="28">
        <f>B15/B34</f>
        <v>1.8488290816922066E-2</v>
      </c>
    </row>
    <row r="16" spans="1:5" x14ac:dyDescent="0.3">
      <c r="A16" s="62" t="s">
        <v>158</v>
      </c>
      <c r="B16" s="49">
        <v>1530450.53</v>
      </c>
      <c r="C16" s="28">
        <f>B16/B34</f>
        <v>2.0882319333574328E-2</v>
      </c>
    </row>
    <row r="17" spans="1:5" x14ac:dyDescent="0.3">
      <c r="A17" s="62" t="s">
        <v>178</v>
      </c>
      <c r="B17" s="49">
        <v>979419.68</v>
      </c>
      <c r="C17" s="28">
        <f>B17/B34</f>
        <v>1.3363747549126715E-2</v>
      </c>
    </row>
    <row r="18" spans="1:5" x14ac:dyDescent="0.3">
      <c r="A18" s="62" t="s">
        <v>179</v>
      </c>
      <c r="B18" s="49">
        <v>3548880.01</v>
      </c>
      <c r="C18" s="28">
        <f>B18/B34</f>
        <v>4.8422895214625755E-2</v>
      </c>
    </row>
    <row r="19" spans="1:5" x14ac:dyDescent="0.3">
      <c r="A19" s="63" t="s">
        <v>180</v>
      </c>
      <c r="B19" s="64">
        <f>SUM(B20:B28)</f>
        <v>716392.07001699996</v>
      </c>
      <c r="C19" s="58">
        <f>SUM(C20:C28)</f>
        <v>9.7748523594129774E-3</v>
      </c>
      <c r="E19" s="26"/>
    </row>
    <row r="20" spans="1:5" x14ac:dyDescent="0.3">
      <c r="A20" s="62" t="s">
        <v>181</v>
      </c>
      <c r="B20" s="31">
        <v>1.0000000000000001E-5</v>
      </c>
      <c r="C20" s="28">
        <f>B20/B34</f>
        <v>1.3644556896311003E-13</v>
      </c>
    </row>
    <row r="21" spans="1:5" x14ac:dyDescent="0.3">
      <c r="A21" s="62" t="s">
        <v>182</v>
      </c>
      <c r="B21" s="31">
        <v>716392.07</v>
      </c>
      <c r="C21" s="28">
        <f>B21/B34</f>
        <v>9.7748523591810136E-3</v>
      </c>
    </row>
    <row r="22" spans="1:5" x14ac:dyDescent="0.3">
      <c r="A22" s="62" t="s">
        <v>183</v>
      </c>
      <c r="B22" s="31">
        <v>9.9999999999999995E-7</v>
      </c>
      <c r="C22" s="28">
        <f>B22/B34</f>
        <v>1.3644556896311002E-14</v>
      </c>
    </row>
    <row r="23" spans="1:5" x14ac:dyDescent="0.3">
      <c r="A23" s="62" t="s">
        <v>184</v>
      </c>
      <c r="B23" s="31">
        <v>9.9999999999999995E-7</v>
      </c>
      <c r="C23" s="28">
        <f>B23/B34</f>
        <v>1.3644556896311002E-14</v>
      </c>
    </row>
    <row r="24" spans="1:5" x14ac:dyDescent="0.3">
      <c r="A24" s="62" t="s">
        <v>185</v>
      </c>
      <c r="B24" s="31">
        <v>9.9999999999999995E-7</v>
      </c>
      <c r="C24" s="28">
        <f>B24/B34</f>
        <v>1.3644556896311002E-14</v>
      </c>
    </row>
    <row r="25" spans="1:5" x14ac:dyDescent="0.3">
      <c r="A25" s="62" t="s">
        <v>186</v>
      </c>
      <c r="B25" s="31">
        <v>9.9999999999999995E-7</v>
      </c>
      <c r="C25" s="28">
        <f>B25/B34</f>
        <v>1.3644556896311002E-14</v>
      </c>
    </row>
    <row r="26" spans="1:5" x14ac:dyDescent="0.3">
      <c r="A26" s="62" t="s">
        <v>187</v>
      </c>
      <c r="B26" s="31">
        <v>9.9999999999999995E-7</v>
      </c>
      <c r="C26" s="28">
        <f>B26/B34</f>
        <v>1.3644556896311002E-14</v>
      </c>
    </row>
    <row r="27" spans="1:5" x14ac:dyDescent="0.3">
      <c r="A27" s="62" t="s">
        <v>188</v>
      </c>
      <c r="B27" s="31">
        <v>9.9999999999999995E-7</v>
      </c>
      <c r="C27" s="28">
        <f>B27/B34</f>
        <v>1.3644556896311002E-14</v>
      </c>
    </row>
    <row r="28" spans="1:5" x14ac:dyDescent="0.3">
      <c r="A28" s="62" t="s">
        <v>189</v>
      </c>
      <c r="B28" s="31">
        <v>9.9999999999999995E-7</v>
      </c>
      <c r="C28" s="28">
        <f>B28/B34</f>
        <v>1.3644556896311002E-14</v>
      </c>
    </row>
    <row r="29" spans="1:5" x14ac:dyDescent="0.3">
      <c r="A29" s="63" t="s">
        <v>190</v>
      </c>
      <c r="B29" s="60">
        <f>SUM(B30:B33)</f>
        <v>3.9999999999999998E-6</v>
      </c>
      <c r="C29" s="58">
        <f>SUM(C30:C33)</f>
        <v>5.4578227585244006E-14</v>
      </c>
    </row>
    <row r="30" spans="1:5" x14ac:dyDescent="0.3">
      <c r="A30" s="53" t="s">
        <v>191</v>
      </c>
      <c r="B30" s="31">
        <v>9.9999999999999995E-7</v>
      </c>
      <c r="C30" s="28">
        <f>B30/B34</f>
        <v>1.3644556896311002E-14</v>
      </c>
    </row>
    <row r="31" spans="1:5" ht="28.8" x14ac:dyDescent="0.3">
      <c r="A31" s="52" t="s">
        <v>192</v>
      </c>
      <c r="B31" s="31">
        <v>9.9999999999999995E-7</v>
      </c>
      <c r="C31" s="28">
        <f>B31/B34</f>
        <v>1.3644556896311002E-14</v>
      </c>
    </row>
    <row r="32" spans="1:5" x14ac:dyDescent="0.3">
      <c r="A32" s="53" t="s">
        <v>193</v>
      </c>
      <c r="B32" s="31">
        <v>9.9999999999999995E-7</v>
      </c>
      <c r="C32" s="28">
        <f>B32/B34</f>
        <v>1.3644556896311002E-14</v>
      </c>
    </row>
    <row r="33" spans="1:3" ht="15" thickBot="1" x14ac:dyDescent="0.35">
      <c r="A33" s="53" t="s">
        <v>194</v>
      </c>
      <c r="B33" s="31">
        <v>9.9999999999999995E-7</v>
      </c>
      <c r="C33" s="28">
        <f>B33/B34</f>
        <v>1.3644556896311002E-14</v>
      </c>
    </row>
    <row r="34" spans="1:3" ht="15.6" thickTop="1" thickBot="1" x14ac:dyDescent="0.35">
      <c r="A34" s="36" t="s">
        <v>9</v>
      </c>
      <c r="B34" s="65">
        <f>B2+B11+B19+B29</f>
        <v>73289298.260052994</v>
      </c>
      <c r="C34" s="29">
        <f>C2+C11+C19+C29</f>
        <v>1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Normal="100" workbookViewId="0">
      <selection activeCell="D3" sqref="D3:D1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4.5546875" style="14" bestFit="1" customWidth="1"/>
    <col min="5" max="5" width="8" style="14" bestFit="1" customWidth="1"/>
    <col min="6" max="6" width="1" style="14" customWidth="1"/>
    <col min="7" max="7" width="14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38" t="s">
        <v>37</v>
      </c>
      <c r="C2" s="41" t="s">
        <v>38</v>
      </c>
      <c r="D2" s="38" t="s">
        <v>2</v>
      </c>
      <c r="E2" s="38" t="s">
        <v>3</v>
      </c>
      <c r="F2" s="15"/>
    </row>
    <row r="3" spans="2:8" ht="15" thickTop="1" x14ac:dyDescent="0.3">
      <c r="B3" s="130">
        <v>1000</v>
      </c>
      <c r="C3" s="101" t="s">
        <v>39</v>
      </c>
      <c r="D3" s="86">
        <f>D23</f>
        <v>29134292.940029994</v>
      </c>
      <c r="E3" s="68">
        <f>D3/D12</f>
        <v>0.39752451765116731</v>
      </c>
      <c r="F3" s="15"/>
    </row>
    <row r="4" spans="2:8" x14ac:dyDescent="0.3">
      <c r="B4" s="130">
        <v>2000</v>
      </c>
      <c r="C4" s="102" t="s">
        <v>40</v>
      </c>
      <c r="D4" s="86">
        <f>D35</f>
        <v>6551301.3301099995</v>
      </c>
      <c r="E4" s="68">
        <f>D4/D12</f>
        <v>8.9389603742919849E-2</v>
      </c>
      <c r="F4" s="16"/>
    </row>
    <row r="5" spans="2:8" x14ac:dyDescent="0.3">
      <c r="B5" s="130">
        <v>3000</v>
      </c>
      <c r="C5" s="102" t="s">
        <v>41</v>
      </c>
      <c r="D5" s="86">
        <f>D47</f>
        <v>10867521.759999998</v>
      </c>
      <c r="E5" s="68">
        <f>D5/D12</f>
        <v>0.1482825189751496</v>
      </c>
      <c r="F5" s="17"/>
    </row>
    <row r="6" spans="2:8" x14ac:dyDescent="0.3">
      <c r="B6" s="130">
        <v>4000</v>
      </c>
      <c r="C6" s="102" t="s">
        <v>42</v>
      </c>
      <c r="D6" s="86">
        <f>D69</f>
        <v>5338505.4902299987</v>
      </c>
      <c r="E6" s="68">
        <f>D6/D12</f>
        <v>7.2841541902187112E-2</v>
      </c>
      <c r="F6" s="17"/>
    </row>
    <row r="7" spans="2:8" x14ac:dyDescent="0.3">
      <c r="B7" s="130">
        <v>5000</v>
      </c>
      <c r="C7" s="102" t="s">
        <v>43</v>
      </c>
      <c r="D7" s="86">
        <f>D87</f>
        <v>2777203.4401600002</v>
      </c>
      <c r="E7" s="68">
        <f>D7/D12</f>
        <v>3.7893710351620778E-2</v>
      </c>
      <c r="F7" s="17"/>
    </row>
    <row r="8" spans="2:8" x14ac:dyDescent="0.3">
      <c r="B8" s="130">
        <v>6000</v>
      </c>
      <c r="C8" s="102" t="s">
        <v>44</v>
      </c>
      <c r="D8" s="86">
        <f>D93</f>
        <v>12913623.240010001</v>
      </c>
      <c r="E8" s="68">
        <f>D8/D12</f>
        <v>0.1762006670345711</v>
      </c>
      <c r="F8" s="17"/>
    </row>
    <row r="9" spans="2:8" x14ac:dyDescent="0.3">
      <c r="B9" s="130">
        <v>7000</v>
      </c>
      <c r="C9" s="102" t="s">
        <v>45</v>
      </c>
      <c r="D9" s="86">
        <f>D103</f>
        <v>6.999999999999999E-6</v>
      </c>
      <c r="E9" s="68">
        <f>D9/D12</f>
        <v>9.5511898273488913E-14</v>
      </c>
      <c r="F9" s="17"/>
    </row>
    <row r="10" spans="2:8" x14ac:dyDescent="0.3">
      <c r="B10" s="130">
        <v>8000</v>
      </c>
      <c r="C10" s="102" t="s">
        <v>46</v>
      </c>
      <c r="D10" s="86">
        <f>D109</f>
        <v>3.0000000000000004E-5</v>
      </c>
      <c r="E10" s="68">
        <f>D10/D12</f>
        <v>4.0933670688638115E-13</v>
      </c>
      <c r="F10" s="17"/>
    </row>
    <row r="11" spans="2:8" ht="15" thickBot="1" x14ac:dyDescent="0.35">
      <c r="B11" s="131">
        <v>9000</v>
      </c>
      <c r="C11" s="102" t="s">
        <v>47</v>
      </c>
      <c r="D11" s="86">
        <f>D119</f>
        <v>5706850.0600039996</v>
      </c>
      <c r="E11" s="68">
        <f>D11/D12</f>
        <v>7.7867440341879451E-2</v>
      </c>
      <c r="F11" s="15"/>
    </row>
    <row r="12" spans="2:8" ht="15.6" thickTop="1" thickBot="1" x14ac:dyDescent="0.35">
      <c r="B12" s="148" t="s">
        <v>48</v>
      </c>
      <c r="C12" s="149"/>
      <c r="D12" s="87">
        <f>SUM(D3:D11)</f>
        <v>73289298.260580987</v>
      </c>
      <c r="E12" s="69">
        <f>SUM(E3:E11)</f>
        <v>1</v>
      </c>
      <c r="F12" s="15"/>
    </row>
    <row r="13" spans="2:8" ht="15.6" thickTop="1" thickBot="1" x14ac:dyDescent="0.35">
      <c r="B13" s="103"/>
      <c r="C13" s="104"/>
      <c r="D13" s="88"/>
      <c r="E13" s="70"/>
      <c r="F13" s="17"/>
    </row>
    <row r="14" spans="2:8" ht="16.2" customHeight="1" thickTop="1" thickBot="1" x14ac:dyDescent="0.35">
      <c r="B14" s="144" t="s">
        <v>49</v>
      </c>
      <c r="C14" s="145"/>
      <c r="D14" s="38" t="s">
        <v>2</v>
      </c>
      <c r="E14" s="38" t="s">
        <v>3</v>
      </c>
      <c r="F14" s="19"/>
    </row>
    <row r="15" spans="2:8" ht="15" thickTop="1" x14ac:dyDescent="0.3">
      <c r="B15" s="100">
        <v>1100</v>
      </c>
      <c r="C15" s="101" t="s">
        <v>56</v>
      </c>
      <c r="D15" s="86">
        <v>22953836.809999999</v>
      </c>
      <c r="E15" s="68">
        <f>D15/D23</f>
        <v>0.78786318436655245</v>
      </c>
    </row>
    <row r="16" spans="2:8" x14ac:dyDescent="0.3">
      <c r="B16" s="100">
        <v>1200</v>
      </c>
      <c r="C16" s="102" t="s">
        <v>57</v>
      </c>
      <c r="D16" s="86">
        <v>71188.08</v>
      </c>
      <c r="E16" s="68">
        <f>D16/D23</f>
        <v>2.4434462901342241E-3</v>
      </c>
      <c r="G16" s="18"/>
      <c r="H16" s="18"/>
    </row>
    <row r="17" spans="2:9" x14ac:dyDescent="0.3">
      <c r="B17" s="100">
        <v>1300</v>
      </c>
      <c r="C17" s="102" t="s">
        <v>58</v>
      </c>
      <c r="D17" s="86">
        <v>4171125.21</v>
      </c>
      <c r="E17" s="68">
        <f>D17/D23</f>
        <v>0.14316891844898522</v>
      </c>
      <c r="G17" s="13"/>
      <c r="H17" s="13"/>
      <c r="I17" s="13"/>
    </row>
    <row r="18" spans="2:9" x14ac:dyDescent="0.3">
      <c r="B18" s="100">
        <v>1400</v>
      </c>
      <c r="C18" s="102" t="s">
        <v>59</v>
      </c>
      <c r="D18" s="86">
        <v>899743.29</v>
      </c>
      <c r="E18" s="68">
        <f>D18/D23</f>
        <v>3.0882619731051341E-2</v>
      </c>
      <c r="G18" s="10"/>
      <c r="H18" s="3"/>
      <c r="I18" s="4"/>
    </row>
    <row r="19" spans="2:9" x14ac:dyDescent="0.3">
      <c r="B19" s="100">
        <v>1500</v>
      </c>
      <c r="C19" s="102" t="s">
        <v>60</v>
      </c>
      <c r="D19" s="86">
        <v>1038399.55</v>
      </c>
      <c r="E19" s="68">
        <f>D19/D23</f>
        <v>3.5641831162247214E-2</v>
      </c>
    </row>
    <row r="20" spans="2:9" x14ac:dyDescent="0.3">
      <c r="B20" s="100">
        <v>1600</v>
      </c>
      <c r="C20" s="102" t="s">
        <v>61</v>
      </c>
      <c r="D20" s="86">
        <v>1.0000000000000001E-5</v>
      </c>
      <c r="E20" s="68">
        <f>D20/D23</f>
        <v>3.4323812218762246E-13</v>
      </c>
    </row>
    <row r="21" spans="2:9" x14ac:dyDescent="0.3">
      <c r="B21" s="100">
        <v>1700</v>
      </c>
      <c r="C21" s="102" t="s">
        <v>62</v>
      </c>
      <c r="D21" s="86">
        <v>1.0000000000000001E-5</v>
      </c>
      <c r="E21" s="68">
        <f>D21/D23</f>
        <v>3.4323812218762246E-13</v>
      </c>
    </row>
    <row r="22" spans="2:9" ht="15" thickBot="1" x14ac:dyDescent="0.35">
      <c r="B22" s="100">
        <v>1800</v>
      </c>
      <c r="C22" s="102" t="s">
        <v>63</v>
      </c>
      <c r="D22" s="86">
        <v>1.0000000000000001E-5</v>
      </c>
      <c r="E22" s="68">
        <f>D22/D23</f>
        <v>3.4323812218762246E-13</v>
      </c>
    </row>
    <row r="23" spans="2:9" ht="15.6" thickTop="1" thickBot="1" x14ac:dyDescent="0.35">
      <c r="B23" s="66"/>
      <c r="C23" s="105" t="s">
        <v>64</v>
      </c>
      <c r="D23" s="87">
        <f>SUM(D15:D22)</f>
        <v>29134292.940029994</v>
      </c>
      <c r="E23" s="69">
        <f>SUM(E15:E22)</f>
        <v>1.0000000000000002</v>
      </c>
    </row>
    <row r="24" spans="2:9" ht="15.6" thickTop="1" thickBot="1" x14ac:dyDescent="0.35">
      <c r="B24" s="106"/>
      <c r="C24" s="107"/>
      <c r="D24" s="89"/>
      <c r="E24" s="71"/>
    </row>
    <row r="25" spans="2:9" ht="15.6" thickTop="1" thickBot="1" x14ac:dyDescent="0.35">
      <c r="B25" s="144" t="s">
        <v>65</v>
      </c>
      <c r="C25" s="145"/>
      <c r="D25" s="38" t="s">
        <v>2</v>
      </c>
      <c r="E25" s="38" t="s">
        <v>3</v>
      </c>
    </row>
    <row r="26" spans="2:9" ht="15" customHeight="1" thickTop="1" x14ac:dyDescent="0.3">
      <c r="B26" s="100">
        <v>2100</v>
      </c>
      <c r="C26" s="108" t="s">
        <v>66</v>
      </c>
      <c r="D26" s="86">
        <v>1970285.8</v>
      </c>
      <c r="E26" s="68">
        <f>D26/D35</f>
        <v>0.30074724100149397</v>
      </c>
    </row>
    <row r="27" spans="2:9" x14ac:dyDescent="0.3">
      <c r="B27" s="100">
        <v>2200</v>
      </c>
      <c r="C27" s="102" t="s">
        <v>67</v>
      </c>
      <c r="D27" s="86">
        <v>294665.55</v>
      </c>
      <c r="E27" s="68">
        <f>D27/D35</f>
        <v>4.4978170771310319E-2</v>
      </c>
    </row>
    <row r="28" spans="2:9" x14ac:dyDescent="0.3">
      <c r="B28" s="100">
        <v>2300</v>
      </c>
      <c r="C28" s="102" t="s">
        <v>68</v>
      </c>
      <c r="D28" s="86">
        <v>1.0000000000000001E-5</v>
      </c>
      <c r="E28" s="68">
        <f>D28/D35</f>
        <v>1.5264142948271463E-12</v>
      </c>
    </row>
    <row r="29" spans="2:9" x14ac:dyDescent="0.3">
      <c r="B29" s="100">
        <v>2400</v>
      </c>
      <c r="C29" s="102" t="s">
        <v>69</v>
      </c>
      <c r="D29" s="86">
        <v>611815.91</v>
      </c>
      <c r="E29" s="68">
        <f>D29/D35</f>
        <v>9.3388455082667882E-2</v>
      </c>
    </row>
    <row r="30" spans="2:9" x14ac:dyDescent="0.3">
      <c r="B30" s="100">
        <v>2500</v>
      </c>
      <c r="C30" s="102" t="s">
        <v>70</v>
      </c>
      <c r="D30" s="86">
        <v>500870.04</v>
      </c>
      <c r="E30" s="68">
        <f>D30/D35</f>
        <v>7.6453518890664443E-2</v>
      </c>
    </row>
    <row r="31" spans="2:9" x14ac:dyDescent="0.3">
      <c r="B31" s="100">
        <v>2600</v>
      </c>
      <c r="C31" s="102" t="s">
        <v>71</v>
      </c>
      <c r="D31" s="86">
        <v>1528713.38</v>
      </c>
      <c r="E31" s="68">
        <f>D31/D35</f>
        <v>0.23334499559255231</v>
      </c>
    </row>
    <row r="32" spans="2:9" x14ac:dyDescent="0.3">
      <c r="B32" s="100">
        <v>2700</v>
      </c>
      <c r="C32" s="102" t="s">
        <v>72</v>
      </c>
      <c r="D32" s="86">
        <v>813308.94</v>
      </c>
      <c r="E32" s="68">
        <f>D32/D35</f>
        <v>0.12414463921267137</v>
      </c>
    </row>
    <row r="33" spans="2:9" x14ac:dyDescent="0.3">
      <c r="B33" s="100">
        <v>2800</v>
      </c>
      <c r="C33" s="102" t="s">
        <v>73</v>
      </c>
      <c r="D33" s="86">
        <v>1E-4</v>
      </c>
      <c r="E33" s="68">
        <f>D33/D35</f>
        <v>1.5264142948271464E-11</v>
      </c>
    </row>
    <row r="34" spans="2:9" ht="15" thickBot="1" x14ac:dyDescent="0.35">
      <c r="B34" s="100">
        <v>2900</v>
      </c>
      <c r="C34" s="102" t="s">
        <v>74</v>
      </c>
      <c r="D34" s="86">
        <v>831641.71</v>
      </c>
      <c r="E34" s="68">
        <f>D34/D35</f>
        <v>0.12694297943184921</v>
      </c>
    </row>
    <row r="35" spans="2:9" ht="15.6" thickTop="1" thickBot="1" x14ac:dyDescent="0.35">
      <c r="B35" s="66"/>
      <c r="C35" s="41" t="s">
        <v>75</v>
      </c>
      <c r="D35" s="87">
        <f>SUM(D26:D34)</f>
        <v>6551301.3301099995</v>
      </c>
      <c r="E35" s="69">
        <f>SUM(E26:E34)</f>
        <v>1</v>
      </c>
    </row>
    <row r="36" spans="2:9" ht="15.6" thickTop="1" thickBot="1" x14ac:dyDescent="0.35">
      <c r="B36" s="109"/>
      <c r="C36" s="110"/>
      <c r="D36" s="90"/>
      <c r="E36" s="72"/>
    </row>
    <row r="37" spans="2:9" ht="15.6" thickTop="1" thickBot="1" x14ac:dyDescent="0.35">
      <c r="B37" s="144" t="s">
        <v>76</v>
      </c>
      <c r="C37" s="145"/>
      <c r="D37" s="38" t="s">
        <v>2</v>
      </c>
      <c r="E37" s="38" t="s">
        <v>3</v>
      </c>
    </row>
    <row r="38" spans="2:9" ht="15" thickTop="1" x14ac:dyDescent="0.3">
      <c r="B38" s="100">
        <v>3100</v>
      </c>
      <c r="C38" s="111" t="s">
        <v>77</v>
      </c>
      <c r="D38" s="86">
        <v>7315958.7999999998</v>
      </c>
      <c r="E38" s="68">
        <f>D38/D47</f>
        <v>0.67319476892402386</v>
      </c>
    </row>
    <row r="39" spans="2:9" x14ac:dyDescent="0.3">
      <c r="B39" s="100">
        <v>3200</v>
      </c>
      <c r="C39" s="111" t="s">
        <v>78</v>
      </c>
      <c r="D39" s="86">
        <v>78024.509999999995</v>
      </c>
      <c r="E39" s="68">
        <f>D39/D47</f>
        <v>7.1796046718934758E-3</v>
      </c>
    </row>
    <row r="40" spans="2:9" x14ac:dyDescent="0.3">
      <c r="B40" s="100">
        <v>3300</v>
      </c>
      <c r="C40" s="111" t="s">
        <v>79</v>
      </c>
      <c r="D40" s="86">
        <v>1476470.73</v>
      </c>
      <c r="E40" s="68">
        <f>D40/D47</f>
        <v>0.13586084873871007</v>
      </c>
    </row>
    <row r="41" spans="2:9" x14ac:dyDescent="0.3">
      <c r="B41" s="100">
        <v>3400</v>
      </c>
      <c r="C41" s="111" t="s">
        <v>80</v>
      </c>
      <c r="D41" s="86">
        <v>79400.28</v>
      </c>
      <c r="E41" s="68">
        <f>D41/D47</f>
        <v>7.3061993114426496E-3</v>
      </c>
    </row>
    <row r="42" spans="2:9" x14ac:dyDescent="0.3">
      <c r="B42" s="100">
        <v>3500</v>
      </c>
      <c r="C42" s="111" t="s">
        <v>81</v>
      </c>
      <c r="D42" s="86">
        <v>585714.32999999996</v>
      </c>
      <c r="E42" s="68">
        <f>D42/D47</f>
        <v>5.3895850676447143E-2</v>
      </c>
    </row>
    <row r="43" spans="2:9" x14ac:dyDescent="0.3">
      <c r="B43" s="100">
        <v>3600</v>
      </c>
      <c r="C43" s="111" t="s">
        <v>82</v>
      </c>
      <c r="D43" s="86">
        <v>26820.639999999999</v>
      </c>
      <c r="E43" s="68">
        <f>D43/D47</f>
        <v>2.4679628522777399E-3</v>
      </c>
    </row>
    <row r="44" spans="2:9" x14ac:dyDescent="0.3">
      <c r="B44" s="100">
        <v>3700</v>
      </c>
      <c r="C44" s="111" t="s">
        <v>83</v>
      </c>
      <c r="D44" s="86">
        <v>814192.02</v>
      </c>
      <c r="E44" s="68">
        <f>D44/D47</f>
        <v>7.4919750609268643E-2</v>
      </c>
    </row>
    <row r="45" spans="2:9" x14ac:dyDescent="0.3">
      <c r="B45" s="100">
        <v>3800</v>
      </c>
      <c r="C45" s="111" t="s">
        <v>84</v>
      </c>
      <c r="D45" s="86">
        <v>252086.29</v>
      </c>
      <c r="E45" s="68">
        <f>D45/D47</f>
        <v>2.3196299539776588E-2</v>
      </c>
    </row>
    <row r="46" spans="2:9" ht="15" thickBot="1" x14ac:dyDescent="0.35">
      <c r="B46" s="100">
        <v>3900</v>
      </c>
      <c r="C46" s="111" t="s">
        <v>85</v>
      </c>
      <c r="D46" s="86">
        <v>238854.16</v>
      </c>
      <c r="E46" s="68">
        <f>D46/D47</f>
        <v>2.1978714676159989E-2</v>
      </c>
      <c r="I46" s="20"/>
    </row>
    <row r="47" spans="2:9" ht="15.6" thickTop="1" thickBot="1" x14ac:dyDescent="0.35">
      <c r="B47" s="66"/>
      <c r="C47" s="41" t="s">
        <v>86</v>
      </c>
      <c r="D47" s="87">
        <f>SUM(D38:D46)</f>
        <v>10867521.759999998</v>
      </c>
      <c r="E47" s="69">
        <f>SUM(E38:E46)</f>
        <v>1.0000000000000002</v>
      </c>
      <c r="I47" s="21"/>
    </row>
    <row r="48" spans="2:9" ht="15.6" thickTop="1" thickBot="1" x14ac:dyDescent="0.35">
      <c r="B48" s="112"/>
      <c r="C48" s="113"/>
      <c r="D48" s="91"/>
      <c r="E48" s="73"/>
      <c r="I48" s="21"/>
    </row>
    <row r="49" spans="2:8" ht="15.6" thickTop="1" thickBot="1" x14ac:dyDescent="0.35">
      <c r="B49" s="148" t="s">
        <v>82</v>
      </c>
      <c r="C49" s="149"/>
      <c r="D49" s="38" t="s">
        <v>2</v>
      </c>
      <c r="E49" s="38" t="s">
        <v>3</v>
      </c>
    </row>
    <row r="50" spans="2:8" ht="29.4" thickTop="1" x14ac:dyDescent="0.3">
      <c r="B50" s="114">
        <v>361</v>
      </c>
      <c r="C50" s="115" t="s">
        <v>87</v>
      </c>
      <c r="D50" s="92">
        <v>26820.639999999999</v>
      </c>
      <c r="E50" s="74">
        <f>D50/D57</f>
        <v>0.99999999440729237</v>
      </c>
    </row>
    <row r="51" spans="2:8" ht="28.8" x14ac:dyDescent="0.3">
      <c r="B51" s="114">
        <v>362</v>
      </c>
      <c r="C51" s="115" t="s">
        <v>88</v>
      </c>
      <c r="D51" s="86">
        <v>1.0000000000000001E-5</v>
      </c>
      <c r="E51" s="74">
        <f>D51/D57</f>
        <v>3.7284717829525785E-10</v>
      </c>
    </row>
    <row r="52" spans="2:8" ht="28.8" x14ac:dyDescent="0.3">
      <c r="B52" s="114">
        <v>363</v>
      </c>
      <c r="C52" s="115" t="s">
        <v>89</v>
      </c>
      <c r="D52" s="86">
        <v>1.0000000000000001E-5</v>
      </c>
      <c r="E52" s="74">
        <f>D52/D57</f>
        <v>3.7284717829525785E-10</v>
      </c>
    </row>
    <row r="53" spans="2:8" x14ac:dyDescent="0.3">
      <c r="B53" s="114">
        <v>364</v>
      </c>
      <c r="C53" s="115" t="s">
        <v>90</v>
      </c>
      <c r="D53" s="92">
        <v>1.0000000000000001E-5</v>
      </c>
      <c r="E53" s="74">
        <f>D53/D57</f>
        <v>3.7284717829525785E-10</v>
      </c>
    </row>
    <row r="54" spans="2:8" x14ac:dyDescent="0.3">
      <c r="B54" s="114">
        <v>365</v>
      </c>
      <c r="C54" s="116" t="s">
        <v>91</v>
      </c>
      <c r="D54" s="86">
        <v>1.0000000000000001E-5</v>
      </c>
      <c r="E54" s="74">
        <f>D54/D57</f>
        <v>3.7284717829525785E-10</v>
      </c>
    </row>
    <row r="55" spans="2:8" ht="28.8" x14ac:dyDescent="0.3">
      <c r="B55" s="114">
        <v>366</v>
      </c>
      <c r="C55" s="115" t="s">
        <v>92</v>
      </c>
      <c r="D55" s="86">
        <v>1.0000000000000001E-5</v>
      </c>
      <c r="E55" s="74">
        <f>D55/D57</f>
        <v>3.7284717829525785E-10</v>
      </c>
    </row>
    <row r="56" spans="2:8" ht="15" thickBot="1" x14ac:dyDescent="0.35">
      <c r="B56" s="114">
        <v>369</v>
      </c>
      <c r="C56" s="116" t="s">
        <v>93</v>
      </c>
      <c r="D56" s="86">
        <v>1E-4</v>
      </c>
      <c r="E56" s="74">
        <f>D56/D57</f>
        <v>3.7284717829525787E-9</v>
      </c>
    </row>
    <row r="57" spans="2:8" ht="15.6" thickTop="1" thickBot="1" x14ac:dyDescent="0.35">
      <c r="B57" s="67"/>
      <c r="C57" s="105" t="s">
        <v>94</v>
      </c>
      <c r="D57" s="87">
        <f>SUM(D50:D56)</f>
        <v>26820.640149999999</v>
      </c>
      <c r="E57" s="75">
        <f>SUM(E50:E56)</f>
        <v>1.0000000000000002</v>
      </c>
      <c r="F57" s="11"/>
      <c r="H57" s="22"/>
    </row>
    <row r="58" spans="2:8" ht="15.6" thickTop="1" thickBot="1" x14ac:dyDescent="0.35">
      <c r="B58" s="117"/>
      <c r="C58" s="118"/>
      <c r="D58" s="93"/>
      <c r="E58" s="76"/>
    </row>
    <row r="59" spans="2:8" ht="15.6" thickTop="1" thickBot="1" x14ac:dyDescent="0.35">
      <c r="B59" s="144" t="s">
        <v>95</v>
      </c>
      <c r="C59" s="145"/>
      <c r="D59" s="38" t="s">
        <v>2</v>
      </c>
      <c r="E59" s="38" t="s">
        <v>3</v>
      </c>
    </row>
    <row r="60" spans="2:8" ht="15" thickTop="1" x14ac:dyDescent="0.3">
      <c r="B60" s="119">
        <v>4100</v>
      </c>
      <c r="C60" s="120" t="s">
        <v>96</v>
      </c>
      <c r="D60" s="86">
        <v>128280</v>
      </c>
      <c r="E60" s="77">
        <f>D60/D69</f>
        <v>2.4029196979335376E-2</v>
      </c>
      <c r="F60" s="17"/>
      <c r="G60" s="17"/>
      <c r="H60" s="17"/>
    </row>
    <row r="61" spans="2:8" x14ac:dyDescent="0.3">
      <c r="B61" s="121">
        <v>4200</v>
      </c>
      <c r="C61" s="116" t="s">
        <v>97</v>
      </c>
      <c r="D61" s="86">
        <v>3911282.65</v>
      </c>
      <c r="E61" s="78">
        <f>D61/D69</f>
        <v>0.73265498315175293</v>
      </c>
    </row>
    <row r="62" spans="2:8" x14ac:dyDescent="0.3">
      <c r="B62" s="100">
        <v>4300</v>
      </c>
      <c r="C62" s="111" t="s">
        <v>98</v>
      </c>
      <c r="D62" s="86">
        <v>822612.27</v>
      </c>
      <c r="E62" s="68">
        <f>D62/D69</f>
        <v>0.15409036695859227</v>
      </c>
    </row>
    <row r="63" spans="2:8" x14ac:dyDescent="0.3">
      <c r="B63" s="100">
        <v>4400</v>
      </c>
      <c r="C63" s="111" t="s">
        <v>99</v>
      </c>
      <c r="D63" s="86">
        <v>476330.57</v>
      </c>
      <c r="E63" s="68">
        <f>D63/D69</f>
        <v>8.9225452867236488E-2</v>
      </c>
    </row>
    <row r="64" spans="2:8" x14ac:dyDescent="0.3">
      <c r="B64" s="100">
        <v>4500</v>
      </c>
      <c r="C64" s="111" t="s">
        <v>7</v>
      </c>
      <c r="D64" s="86">
        <v>1E-4</v>
      </c>
      <c r="E64" s="68">
        <f>D64/D69</f>
        <v>1.873183425267803E-11</v>
      </c>
    </row>
    <row r="65" spans="2:5" x14ac:dyDescent="0.3">
      <c r="B65" s="100">
        <v>4600</v>
      </c>
      <c r="C65" s="111" t="s">
        <v>100</v>
      </c>
      <c r="D65" s="86">
        <v>1.0000000000000001E-5</v>
      </c>
      <c r="E65" s="68">
        <f>D65/D69</f>
        <v>1.8731834252678028E-12</v>
      </c>
    </row>
    <row r="66" spans="2:5" x14ac:dyDescent="0.3">
      <c r="B66" s="100">
        <v>4700</v>
      </c>
      <c r="C66" s="111" t="s">
        <v>101</v>
      </c>
      <c r="D66" s="86">
        <v>1.0000000000000001E-5</v>
      </c>
      <c r="E66" s="68">
        <f>D66/D69</f>
        <v>1.8731834252678028E-12</v>
      </c>
    </row>
    <row r="67" spans="2:5" x14ac:dyDescent="0.3">
      <c r="B67" s="100">
        <v>4800</v>
      </c>
      <c r="C67" s="111" t="s">
        <v>102</v>
      </c>
      <c r="D67" s="86">
        <v>1E-4</v>
      </c>
      <c r="E67" s="68">
        <f>D67/D69</f>
        <v>1.873183425267803E-11</v>
      </c>
    </row>
    <row r="68" spans="2:5" ht="15" thickBot="1" x14ac:dyDescent="0.35">
      <c r="B68" s="100">
        <v>4900</v>
      </c>
      <c r="C68" s="111" t="s">
        <v>103</v>
      </c>
      <c r="D68" s="86">
        <v>1.0000000000000001E-5</v>
      </c>
      <c r="E68" s="68">
        <f>D68/D69</f>
        <v>1.8731834252678028E-12</v>
      </c>
    </row>
    <row r="69" spans="2:5" ht="15.6" thickTop="1" thickBot="1" x14ac:dyDescent="0.35">
      <c r="B69" s="66"/>
      <c r="C69" s="41" t="s">
        <v>104</v>
      </c>
      <c r="D69" s="87">
        <f>SUM(D60:D68)</f>
        <v>5338505.4902299987</v>
      </c>
      <c r="E69" s="75">
        <f>SUM(E60:E68)</f>
        <v>1.0000000000000002</v>
      </c>
    </row>
    <row r="70" spans="2:5" ht="15.6" thickTop="1" thickBot="1" x14ac:dyDescent="0.35">
      <c r="B70" s="112"/>
      <c r="C70" s="113"/>
      <c r="D70" s="94"/>
      <c r="E70" s="79"/>
    </row>
    <row r="71" spans="2:5" ht="15.6" thickTop="1" thickBot="1" x14ac:dyDescent="0.35">
      <c r="B71" s="148" t="s">
        <v>7</v>
      </c>
      <c r="C71" s="149"/>
      <c r="D71" s="38" t="s">
        <v>2</v>
      </c>
      <c r="E71" s="38" t="s">
        <v>3</v>
      </c>
    </row>
    <row r="72" spans="2:5" ht="15" thickTop="1" x14ac:dyDescent="0.3">
      <c r="B72" s="114">
        <v>451</v>
      </c>
      <c r="C72" s="122" t="s">
        <v>105</v>
      </c>
      <c r="D72" s="86">
        <v>1.0000000000000001E-5</v>
      </c>
      <c r="E72" s="80">
        <v>1.3653223331588053E-12</v>
      </c>
    </row>
    <row r="73" spans="2:5" x14ac:dyDescent="0.3">
      <c r="B73" s="114">
        <v>452</v>
      </c>
      <c r="C73" s="122" t="s">
        <v>106</v>
      </c>
      <c r="D73" s="86">
        <v>1.0000000000000001E-5</v>
      </c>
      <c r="E73" s="80">
        <v>1.3653223331588053E-12</v>
      </c>
    </row>
    <row r="74" spans="2:5" ht="15" thickBot="1" x14ac:dyDescent="0.35">
      <c r="B74" s="123">
        <v>459</v>
      </c>
      <c r="C74" s="124" t="s">
        <v>107</v>
      </c>
      <c r="D74" s="95">
        <v>1.0000000000000001E-5</v>
      </c>
      <c r="E74" s="81">
        <v>1.3653223331588053E-12</v>
      </c>
    </row>
    <row r="75" spans="2:5" ht="15" thickTop="1" x14ac:dyDescent="0.3">
      <c r="B75" s="125"/>
      <c r="C75" s="126" t="s">
        <v>108</v>
      </c>
      <c r="D75" s="96">
        <f>SUM(D72:D74)</f>
        <v>3.0000000000000004E-5</v>
      </c>
      <c r="E75" s="82">
        <f>SUM(E72:E74)</f>
        <v>4.0959669994764163E-12</v>
      </c>
    </row>
    <row r="76" spans="2:5" ht="15" thickBot="1" x14ac:dyDescent="0.35">
      <c r="B76" s="127"/>
      <c r="C76" s="128"/>
      <c r="D76" s="97"/>
      <c r="E76" s="83"/>
    </row>
    <row r="77" spans="2:5" ht="15.6" thickTop="1" thickBot="1" x14ac:dyDescent="0.35">
      <c r="B77" s="144" t="s">
        <v>109</v>
      </c>
      <c r="C77" s="145"/>
      <c r="D77" s="38" t="s">
        <v>2</v>
      </c>
      <c r="E77" s="38" t="s">
        <v>3</v>
      </c>
    </row>
    <row r="78" spans="2:5" ht="15" thickTop="1" x14ac:dyDescent="0.3">
      <c r="B78" s="100">
        <v>5100</v>
      </c>
      <c r="C78" s="115" t="s">
        <v>110</v>
      </c>
      <c r="D78" s="92">
        <v>1.0000000000000001E-5</v>
      </c>
      <c r="E78" s="68">
        <f>D78/D87</f>
        <v>3.6007444954856748E-12</v>
      </c>
    </row>
    <row r="79" spans="2:5" x14ac:dyDescent="0.3">
      <c r="B79" s="100">
        <v>5200</v>
      </c>
      <c r="C79" s="115" t="s">
        <v>111</v>
      </c>
      <c r="D79" s="92">
        <v>1.0000000000000001E-5</v>
      </c>
      <c r="E79" s="68">
        <f>D79/D87</f>
        <v>3.6007444954856748E-12</v>
      </c>
    </row>
    <row r="80" spans="2:5" x14ac:dyDescent="0.3">
      <c r="B80" s="100">
        <v>5300</v>
      </c>
      <c r="C80" s="115" t="s">
        <v>112</v>
      </c>
      <c r="D80" s="86">
        <v>1.0000000000000001E-5</v>
      </c>
      <c r="E80" s="68">
        <f>D80/D87</f>
        <v>3.6007444954856748E-12</v>
      </c>
    </row>
    <row r="81" spans="2:5" x14ac:dyDescent="0.3">
      <c r="B81" s="100">
        <v>5400</v>
      </c>
      <c r="C81" s="115" t="s">
        <v>113</v>
      </c>
      <c r="D81" s="86">
        <v>1445374.8</v>
      </c>
      <c r="E81" s="68">
        <f>D81/D87</f>
        <v>0.52044253550137076</v>
      </c>
    </row>
    <row r="82" spans="2:5" x14ac:dyDescent="0.3">
      <c r="B82" s="100">
        <v>5500</v>
      </c>
      <c r="C82" s="115" t="s">
        <v>114</v>
      </c>
      <c r="D82" s="86">
        <v>1331828.6399999999</v>
      </c>
      <c r="E82" s="68">
        <f>D82/D87</f>
        <v>0.47955746444101716</v>
      </c>
    </row>
    <row r="83" spans="2:5" x14ac:dyDescent="0.3">
      <c r="B83" s="100">
        <v>5600</v>
      </c>
      <c r="C83" s="115" t="s">
        <v>115</v>
      </c>
      <c r="D83" s="98">
        <v>1.0000000000000001E-5</v>
      </c>
      <c r="E83" s="68">
        <f>D83/D87</f>
        <v>3.6007444954856748E-12</v>
      </c>
    </row>
    <row r="84" spans="2:5" x14ac:dyDescent="0.3">
      <c r="B84" s="121">
        <v>5700</v>
      </c>
      <c r="C84" s="115" t="s">
        <v>116</v>
      </c>
      <c r="D84" s="86">
        <v>1.0000000000000001E-5</v>
      </c>
      <c r="E84" s="78">
        <f>D84/D87</f>
        <v>3.6007444954856748E-12</v>
      </c>
    </row>
    <row r="85" spans="2:5" x14ac:dyDescent="0.3">
      <c r="B85" s="100">
        <v>5800</v>
      </c>
      <c r="C85" s="115" t="s">
        <v>117</v>
      </c>
      <c r="D85" s="86">
        <v>1E-4</v>
      </c>
      <c r="E85" s="68">
        <f>D85/D87</f>
        <v>3.6007444954856746E-11</v>
      </c>
    </row>
    <row r="86" spans="2:5" ht="15" thickBot="1" x14ac:dyDescent="0.35">
      <c r="B86" s="121">
        <v>5900</v>
      </c>
      <c r="C86" s="115" t="s">
        <v>118</v>
      </c>
      <c r="D86" s="86">
        <v>1.0000000000000001E-5</v>
      </c>
      <c r="E86" s="78">
        <f>D86/D87</f>
        <v>3.6007444954856748E-12</v>
      </c>
    </row>
    <row r="87" spans="2:5" ht="15.6" thickTop="1" thickBot="1" x14ac:dyDescent="0.35">
      <c r="B87" s="66"/>
      <c r="C87" s="41" t="s">
        <v>119</v>
      </c>
      <c r="D87" s="87">
        <f>SUM(D78:D86)</f>
        <v>2777203.4401600002</v>
      </c>
      <c r="E87" s="69">
        <f>SUM(E78:E86)</f>
        <v>0.99999999999999989</v>
      </c>
    </row>
    <row r="88" spans="2:5" ht="15.6" thickTop="1" thickBot="1" x14ac:dyDescent="0.35">
      <c r="B88" s="109"/>
      <c r="C88" s="110"/>
      <c r="D88" s="99"/>
      <c r="E88" s="84"/>
    </row>
    <row r="89" spans="2:5" ht="15.6" thickTop="1" thickBot="1" x14ac:dyDescent="0.35">
      <c r="B89" s="144" t="s">
        <v>120</v>
      </c>
      <c r="C89" s="145"/>
      <c r="D89" s="38" t="s">
        <v>2</v>
      </c>
      <c r="E89" s="38" t="s">
        <v>3</v>
      </c>
    </row>
    <row r="90" spans="2:5" ht="15" thickTop="1" x14ac:dyDescent="0.3">
      <c r="B90" s="100">
        <v>6100</v>
      </c>
      <c r="C90" s="108" t="s">
        <v>121</v>
      </c>
      <c r="D90" s="86">
        <v>7846208.2800000003</v>
      </c>
      <c r="E90" s="68">
        <f>D90/D93</f>
        <v>0.60759154376521241</v>
      </c>
    </row>
    <row r="91" spans="2:5" x14ac:dyDescent="0.3">
      <c r="B91" s="100">
        <v>6200</v>
      </c>
      <c r="C91" s="111" t="s">
        <v>122</v>
      </c>
      <c r="D91" s="98">
        <v>5067414.96</v>
      </c>
      <c r="E91" s="68">
        <f>D91/D93</f>
        <v>0.39240845623401321</v>
      </c>
    </row>
    <row r="92" spans="2:5" ht="15" thickBot="1" x14ac:dyDescent="0.35">
      <c r="B92" s="100">
        <v>6300</v>
      </c>
      <c r="C92" s="111" t="s">
        <v>123</v>
      </c>
      <c r="D92" s="86">
        <v>1.0000000000000001E-5</v>
      </c>
      <c r="E92" s="68">
        <f>D92/D93</f>
        <v>7.7437600696117691E-13</v>
      </c>
    </row>
    <row r="93" spans="2:5" ht="15.6" thickTop="1" thickBot="1" x14ac:dyDescent="0.35">
      <c r="B93" s="66"/>
      <c r="C93" s="41" t="s">
        <v>124</v>
      </c>
      <c r="D93" s="87">
        <f>SUM(D90:D92)</f>
        <v>12913623.240010001</v>
      </c>
      <c r="E93" s="69">
        <f>SUM(E90:E92)</f>
        <v>1</v>
      </c>
    </row>
    <row r="94" spans="2:5" ht="15.6" thickTop="1" thickBot="1" x14ac:dyDescent="0.35">
      <c r="B94" s="112"/>
      <c r="C94" s="113"/>
      <c r="D94" s="91"/>
      <c r="E94" s="85"/>
    </row>
    <row r="95" spans="2:5" ht="15.6" thickTop="1" thickBot="1" x14ac:dyDescent="0.35">
      <c r="B95" s="144" t="s">
        <v>125</v>
      </c>
      <c r="C95" s="145"/>
      <c r="D95" s="38" t="s">
        <v>2</v>
      </c>
      <c r="E95" s="38" t="s">
        <v>3</v>
      </c>
    </row>
    <row r="96" spans="2:5" ht="15" thickTop="1" x14ac:dyDescent="0.3">
      <c r="B96" s="100">
        <v>7100</v>
      </c>
      <c r="C96" s="115" t="s">
        <v>126</v>
      </c>
      <c r="D96" s="86">
        <v>9.9999999999999995E-7</v>
      </c>
      <c r="E96" s="80">
        <v>9.9999999999999995E-7</v>
      </c>
    </row>
    <row r="97" spans="2:9" x14ac:dyDescent="0.3">
      <c r="B97" s="100">
        <v>7200</v>
      </c>
      <c r="C97" s="115" t="s">
        <v>127</v>
      </c>
      <c r="D97" s="86">
        <v>9.9999999999999995E-7</v>
      </c>
      <c r="E97" s="80">
        <v>9.9999999999999995E-7</v>
      </c>
    </row>
    <row r="98" spans="2:9" x14ac:dyDescent="0.3">
      <c r="B98" s="100">
        <v>7300</v>
      </c>
      <c r="C98" s="115" t="s">
        <v>128</v>
      </c>
      <c r="D98" s="86">
        <v>9.9999999999999995E-7</v>
      </c>
      <c r="E98" s="80">
        <v>9.9999999999999995E-7</v>
      </c>
    </row>
    <row r="99" spans="2:9" x14ac:dyDescent="0.3">
      <c r="B99" s="100">
        <v>7400</v>
      </c>
      <c r="C99" s="115" t="s">
        <v>129</v>
      </c>
      <c r="D99" s="86">
        <v>9.9999999999999995E-7</v>
      </c>
      <c r="E99" s="80">
        <v>9.9999999999999995E-7</v>
      </c>
    </row>
    <row r="100" spans="2:9" x14ac:dyDescent="0.3">
      <c r="B100" s="100">
        <v>7500</v>
      </c>
      <c r="C100" s="115" t="s">
        <v>130</v>
      </c>
      <c r="D100" s="86">
        <v>9.9999999999999995E-7</v>
      </c>
      <c r="E100" s="80">
        <v>9.9999999999999995E-7</v>
      </c>
    </row>
    <row r="101" spans="2:9" x14ac:dyDescent="0.3">
      <c r="B101" s="100">
        <v>7600</v>
      </c>
      <c r="C101" s="115" t="s">
        <v>131</v>
      </c>
      <c r="D101" s="86">
        <v>9.9999999999999995E-7</v>
      </c>
      <c r="E101" s="80">
        <v>9.9999999999999995E-7</v>
      </c>
    </row>
    <row r="102" spans="2:9" ht="15" thickBot="1" x14ac:dyDescent="0.35">
      <c r="B102" s="121">
        <v>7900</v>
      </c>
      <c r="C102" s="129" t="s">
        <v>132</v>
      </c>
      <c r="D102" s="86">
        <v>9.9999999999999995E-7</v>
      </c>
      <c r="E102" s="80">
        <v>9.9999999999999995E-7</v>
      </c>
    </row>
    <row r="103" spans="2:9" ht="15.6" thickTop="1" thickBot="1" x14ac:dyDescent="0.35">
      <c r="B103" s="66"/>
      <c r="C103" s="41" t="s">
        <v>133</v>
      </c>
      <c r="D103" s="87">
        <v>6.999999999999999E-6</v>
      </c>
      <c r="E103" s="69">
        <v>6.999999999999999E-6</v>
      </c>
    </row>
    <row r="104" spans="2:9" ht="15.6" thickTop="1" thickBot="1" x14ac:dyDescent="0.35">
      <c r="B104" s="112"/>
      <c r="C104" s="113"/>
      <c r="D104" s="91"/>
      <c r="E104" s="85"/>
    </row>
    <row r="105" spans="2:9" ht="15.6" thickTop="1" thickBot="1" x14ac:dyDescent="0.35">
      <c r="B105" s="144" t="s">
        <v>134</v>
      </c>
      <c r="C105" s="145"/>
      <c r="D105" s="38" t="s">
        <v>2</v>
      </c>
      <c r="E105" s="38" t="s">
        <v>3</v>
      </c>
    </row>
    <row r="106" spans="2:9" ht="15" thickTop="1" x14ac:dyDescent="0.3">
      <c r="B106" s="100">
        <v>8100</v>
      </c>
      <c r="C106" s="115" t="s">
        <v>8</v>
      </c>
      <c r="D106" s="86">
        <v>1.0000000000000001E-5</v>
      </c>
      <c r="E106" s="80">
        <v>1.0000000000000001E-5</v>
      </c>
    </row>
    <row r="107" spans="2:9" x14ac:dyDescent="0.3">
      <c r="B107" s="100">
        <v>8300</v>
      </c>
      <c r="C107" s="115" t="s">
        <v>135</v>
      </c>
      <c r="D107" s="86">
        <v>1.0000000000000001E-5</v>
      </c>
      <c r="E107" s="80">
        <v>1.0000000000000001E-5</v>
      </c>
    </row>
    <row r="108" spans="2:9" ht="15" thickBot="1" x14ac:dyDescent="0.35">
      <c r="B108" s="100">
        <v>8500</v>
      </c>
      <c r="C108" s="115" t="s">
        <v>136</v>
      </c>
      <c r="D108" s="86">
        <v>1.0000000000000001E-5</v>
      </c>
      <c r="E108" s="80">
        <v>1.0000000000000001E-5</v>
      </c>
    </row>
    <row r="109" spans="2:9" ht="15.6" thickTop="1" thickBot="1" x14ac:dyDescent="0.35">
      <c r="B109" s="66"/>
      <c r="C109" s="41" t="s">
        <v>137</v>
      </c>
      <c r="D109" s="87">
        <v>3.0000000000000004E-5</v>
      </c>
      <c r="E109" s="69">
        <v>3.0000000000000004E-5</v>
      </c>
    </row>
    <row r="110" spans="2:9" ht="15.6" thickTop="1" thickBot="1" x14ac:dyDescent="0.35">
      <c r="B110" s="112"/>
      <c r="C110" s="113"/>
      <c r="D110" s="91"/>
      <c r="E110" s="85"/>
      <c r="H110" s="147"/>
      <c r="I110" s="147"/>
    </row>
    <row r="111" spans="2:9" ht="15.6" thickTop="1" thickBot="1" x14ac:dyDescent="0.35">
      <c r="B111" s="144" t="s">
        <v>138</v>
      </c>
      <c r="C111" s="145"/>
      <c r="D111" s="38" t="s">
        <v>2</v>
      </c>
      <c r="E111" s="38" t="s">
        <v>3</v>
      </c>
      <c r="H111" s="23"/>
    </row>
    <row r="112" spans="2:9" ht="15" thickTop="1" x14ac:dyDescent="0.3">
      <c r="B112" s="100">
        <v>9100</v>
      </c>
      <c r="C112" s="108" t="s">
        <v>139</v>
      </c>
      <c r="D112" s="86">
        <v>415198.14</v>
      </c>
      <c r="E112" s="80">
        <f>D112/D119</f>
        <v>7.2754345327886369E-2</v>
      </c>
    </row>
    <row r="113" spans="2:14" x14ac:dyDescent="0.3">
      <c r="B113" s="100">
        <v>9200</v>
      </c>
      <c r="C113" s="111" t="s">
        <v>140</v>
      </c>
      <c r="D113" s="86">
        <v>908950.7</v>
      </c>
      <c r="E113" s="80">
        <f>D113/D119</f>
        <v>0.1592736256328702</v>
      </c>
    </row>
    <row r="114" spans="2:14" x14ac:dyDescent="0.3">
      <c r="B114" s="100">
        <v>9300</v>
      </c>
      <c r="C114" s="111" t="s">
        <v>141</v>
      </c>
      <c r="D114" s="86">
        <v>9.9999999999999995E-7</v>
      </c>
      <c r="E114" s="80">
        <f>D114/D119</f>
        <v>1.7522801361269673E-13</v>
      </c>
    </row>
    <row r="115" spans="2:14" x14ac:dyDescent="0.3">
      <c r="B115" s="100">
        <v>9400</v>
      </c>
      <c r="C115" s="111" t="s">
        <v>142</v>
      </c>
      <c r="D115" s="86">
        <v>9.9999999999999995E-7</v>
      </c>
      <c r="E115" s="80">
        <f>D115/D119</f>
        <v>1.7522801361269673E-13</v>
      </c>
    </row>
    <row r="116" spans="2:14" x14ac:dyDescent="0.3">
      <c r="B116" s="100">
        <v>9500</v>
      </c>
      <c r="C116" s="111" t="s">
        <v>143</v>
      </c>
      <c r="D116" s="86">
        <v>9.9999999999999995E-7</v>
      </c>
      <c r="E116" s="80">
        <f>D116/D119</f>
        <v>1.7522801361269673E-13</v>
      </c>
    </row>
    <row r="117" spans="2:14" x14ac:dyDescent="0.3">
      <c r="B117" s="100">
        <v>9600</v>
      </c>
      <c r="C117" s="111" t="s">
        <v>144</v>
      </c>
      <c r="D117" s="86">
        <v>9.9999999999999995E-7</v>
      </c>
      <c r="E117" s="80">
        <f>D117/D119</f>
        <v>1.7522801361269673E-13</v>
      </c>
    </row>
    <row r="118" spans="2:14" ht="15" thickBot="1" x14ac:dyDescent="0.35">
      <c r="B118" s="100">
        <v>9900</v>
      </c>
      <c r="C118" s="111" t="s">
        <v>145</v>
      </c>
      <c r="D118" s="86">
        <v>4382701.22</v>
      </c>
      <c r="E118" s="80">
        <f>D118/D119</f>
        <v>0.76797202903854256</v>
      </c>
    </row>
    <row r="119" spans="2:14" ht="15.6" thickTop="1" thickBot="1" x14ac:dyDescent="0.35">
      <c r="B119" s="40"/>
      <c r="C119" s="41" t="s">
        <v>146</v>
      </c>
      <c r="D119" s="87">
        <f>SUM(D112:D118)</f>
        <v>5706850.0600039996</v>
      </c>
      <c r="E119" s="69">
        <f>SUM(E112:E118)</f>
        <v>1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38" t="s">
        <v>50</v>
      </c>
      <c r="H121" s="38" t="s">
        <v>51</v>
      </c>
      <c r="I121" s="38" t="s">
        <v>52</v>
      </c>
      <c r="K121" s="38" t="s">
        <v>53</v>
      </c>
      <c r="L121" s="38" t="s">
        <v>54</v>
      </c>
      <c r="M121" s="38" t="s">
        <v>55</v>
      </c>
      <c r="N121" s="38" t="s">
        <v>261</v>
      </c>
    </row>
    <row r="122" spans="2:14" ht="15.6" thickTop="1" thickBot="1" x14ac:dyDescent="0.35">
      <c r="B122" s="5"/>
      <c r="C122" s="5"/>
      <c r="D122" s="2"/>
      <c r="E122" s="6"/>
      <c r="G122" s="132">
        <f>D23</f>
        <v>29134292.940029994</v>
      </c>
      <c r="H122" s="133">
        <v>276</v>
      </c>
      <c r="I122" s="134">
        <f>G122/H122</f>
        <v>105559.03239141303</v>
      </c>
      <c r="J122" s="18"/>
      <c r="K122" s="135">
        <v>38</v>
      </c>
      <c r="L122" s="135">
        <v>38</v>
      </c>
      <c r="M122" s="135">
        <v>0</v>
      </c>
      <c r="N122" s="136" t="s">
        <v>260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ht="15" thickBot="1" x14ac:dyDescent="0.35">
      <c r="B125" s="5"/>
      <c r="C125" s="5"/>
      <c r="D125" s="2"/>
      <c r="E125" s="6"/>
      <c r="N125" s="37"/>
    </row>
    <row r="126" spans="2:14" ht="15" thickTop="1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46"/>
      <c r="E149" s="146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topLeftCell="A16" workbookViewId="0">
      <selection activeCell="E27" sqref="E27"/>
    </sheetView>
  </sheetViews>
  <sheetFormatPr baseColWidth="10" defaultRowHeight="14.4" x14ac:dyDescent="0.3"/>
  <cols>
    <col min="1" max="1" width="61.6640625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4" ht="15.6" thickTop="1" thickBot="1" x14ac:dyDescent="0.35">
      <c r="A1" s="36" t="s">
        <v>246</v>
      </c>
      <c r="B1" s="36" t="s">
        <v>195</v>
      </c>
      <c r="C1" s="36" t="s">
        <v>2</v>
      </c>
      <c r="D1" s="36" t="s">
        <v>3</v>
      </c>
    </row>
    <row r="2" spans="1:4" ht="15" thickTop="1" x14ac:dyDescent="0.3">
      <c r="A2" s="150" t="s">
        <v>196</v>
      </c>
      <c r="B2" s="151"/>
      <c r="C2" s="46">
        <f>SUM(C3:C4)</f>
        <v>1.01E-4</v>
      </c>
      <c r="D2" s="152">
        <f>SUM(D3:D4)</f>
        <v>1.3781002465261331E-12</v>
      </c>
    </row>
    <row r="3" spans="1:4" x14ac:dyDescent="0.3">
      <c r="A3" s="140" t="s">
        <v>197</v>
      </c>
      <c r="B3" s="138" t="s">
        <v>198</v>
      </c>
      <c r="C3" s="31">
        <v>1E-4</v>
      </c>
      <c r="D3" s="77">
        <f>C3/C31</f>
        <v>1.3644556896298347E-12</v>
      </c>
    </row>
    <row r="4" spans="1:4" x14ac:dyDescent="0.3">
      <c r="A4" s="140" t="s">
        <v>199</v>
      </c>
      <c r="B4" s="138" t="s">
        <v>200</v>
      </c>
      <c r="C4" s="31">
        <v>9.9999999999999995E-7</v>
      </c>
      <c r="D4" s="77">
        <f>C4/C31</f>
        <v>1.3644556896298345E-14</v>
      </c>
    </row>
    <row r="5" spans="1:4" x14ac:dyDescent="0.3">
      <c r="A5" s="51" t="s">
        <v>201</v>
      </c>
      <c r="B5" s="51"/>
      <c r="C5" s="47">
        <f>SUM(C6:C13)</f>
        <v>73289298.260006994</v>
      </c>
      <c r="D5" s="153">
        <f>SUM(D6:D13)</f>
        <v>0.99999999999844502</v>
      </c>
    </row>
    <row r="6" spans="1:4" x14ac:dyDescent="0.3">
      <c r="A6" s="55" t="s">
        <v>202</v>
      </c>
      <c r="B6" s="139" t="s">
        <v>203</v>
      </c>
      <c r="C6" s="86">
        <v>73289298.260000005</v>
      </c>
      <c r="D6" s="68">
        <f>C6/C31</f>
        <v>0.99999999999834943</v>
      </c>
    </row>
    <row r="7" spans="1:4" x14ac:dyDescent="0.3">
      <c r="A7" s="55" t="s">
        <v>204</v>
      </c>
      <c r="B7" s="139" t="s">
        <v>205</v>
      </c>
      <c r="C7" s="31">
        <v>9.9999999999999995E-7</v>
      </c>
      <c r="D7" s="68">
        <f>C7/C31</f>
        <v>1.3644556896298345E-14</v>
      </c>
    </row>
    <row r="8" spans="1:4" x14ac:dyDescent="0.3">
      <c r="A8" s="53" t="s">
        <v>206</v>
      </c>
      <c r="B8" s="139" t="s">
        <v>207</v>
      </c>
      <c r="C8" s="31">
        <v>9.9999999999999995E-7</v>
      </c>
      <c r="D8" s="68">
        <f>C8/C31</f>
        <v>1.3644556896298345E-14</v>
      </c>
    </row>
    <row r="9" spans="1:4" x14ac:dyDescent="0.3">
      <c r="A9" s="53" t="s">
        <v>208</v>
      </c>
      <c r="B9" s="139" t="s">
        <v>209</v>
      </c>
      <c r="C9" s="31">
        <v>9.9999999999999995E-7</v>
      </c>
      <c r="D9" s="68">
        <f>C9/C31</f>
        <v>1.3644556896298345E-14</v>
      </c>
    </row>
    <row r="10" spans="1:4" x14ac:dyDescent="0.3">
      <c r="A10" s="53" t="s">
        <v>210</v>
      </c>
      <c r="B10" s="139" t="s">
        <v>211</v>
      </c>
      <c r="C10" s="31">
        <v>9.9999999999999995E-7</v>
      </c>
      <c r="D10" s="68">
        <f>C10/C31</f>
        <v>1.3644556896298345E-14</v>
      </c>
    </row>
    <row r="11" spans="1:4" x14ac:dyDescent="0.3">
      <c r="A11" s="54" t="s">
        <v>212</v>
      </c>
      <c r="B11" s="139" t="s">
        <v>213</v>
      </c>
      <c r="C11" s="31">
        <v>9.9999999999999995E-7</v>
      </c>
      <c r="D11" s="68">
        <f>C11/C31</f>
        <v>1.3644556896298345E-14</v>
      </c>
    </row>
    <row r="12" spans="1:4" x14ac:dyDescent="0.3">
      <c r="A12" s="53" t="s">
        <v>214</v>
      </c>
      <c r="B12" s="139" t="s">
        <v>215</v>
      </c>
      <c r="C12" s="31">
        <v>9.9999999999999995E-7</v>
      </c>
      <c r="D12" s="68">
        <f>C12/C31</f>
        <v>1.3644556896298345E-14</v>
      </c>
    </row>
    <row r="13" spans="1:4" x14ac:dyDescent="0.3">
      <c r="A13" s="53" t="s">
        <v>216</v>
      </c>
      <c r="B13" s="139" t="s">
        <v>217</v>
      </c>
      <c r="C13" s="31">
        <v>9.9999999999999995E-7</v>
      </c>
      <c r="D13" s="68">
        <f>C13/C31</f>
        <v>1.3644556896298345E-14</v>
      </c>
    </row>
    <row r="14" spans="1:4" x14ac:dyDescent="0.3">
      <c r="A14" s="154" t="s">
        <v>218</v>
      </c>
      <c r="B14" s="155"/>
      <c r="C14" s="47">
        <f>SUM(C15:C17)</f>
        <v>3.0000000000000001E-6</v>
      </c>
      <c r="D14" s="153">
        <f>SUM(D15:D17)</f>
        <v>4.0933670688895035E-14</v>
      </c>
    </row>
    <row r="15" spans="1:4" x14ac:dyDescent="0.3">
      <c r="A15" s="53" t="s">
        <v>219</v>
      </c>
      <c r="B15" s="139" t="s">
        <v>220</v>
      </c>
      <c r="C15" s="31">
        <v>9.9999999999999995E-7</v>
      </c>
      <c r="D15" s="68">
        <f>C15/C31</f>
        <v>1.3644556896298345E-14</v>
      </c>
    </row>
    <row r="16" spans="1:4" x14ac:dyDescent="0.3">
      <c r="A16" s="55" t="s">
        <v>221</v>
      </c>
      <c r="B16" s="139" t="s">
        <v>222</v>
      </c>
      <c r="C16" s="31">
        <v>9.9999999999999995E-7</v>
      </c>
      <c r="D16" s="68">
        <f>C16/C31</f>
        <v>1.3644556896298345E-14</v>
      </c>
    </row>
    <row r="17" spans="1:4" x14ac:dyDescent="0.3">
      <c r="A17" s="53" t="s">
        <v>223</v>
      </c>
      <c r="B17" s="139" t="s">
        <v>224</v>
      </c>
      <c r="C17" s="31">
        <v>9.9999999999999995E-7</v>
      </c>
      <c r="D17" s="68">
        <f>C17/C31</f>
        <v>1.3644556896298345E-14</v>
      </c>
    </row>
    <row r="18" spans="1:4" x14ac:dyDescent="0.3">
      <c r="A18" s="154" t="s">
        <v>225</v>
      </c>
      <c r="B18" s="155"/>
      <c r="C18" s="47">
        <f>SUM(C19:C20)</f>
        <v>1.9999999999999999E-6</v>
      </c>
      <c r="D18" s="153">
        <f>SUM(D19:D20)</f>
        <v>2.728911379259669E-14</v>
      </c>
    </row>
    <row r="19" spans="1:4" x14ac:dyDescent="0.3">
      <c r="A19" s="53" t="s">
        <v>226</v>
      </c>
      <c r="B19" s="139" t="s">
        <v>227</v>
      </c>
      <c r="C19" s="31">
        <v>9.9999999999999995E-7</v>
      </c>
      <c r="D19" s="68">
        <f>C19/C31</f>
        <v>1.3644556896298345E-14</v>
      </c>
    </row>
    <row r="20" spans="1:4" x14ac:dyDescent="0.3">
      <c r="A20" s="53" t="s">
        <v>228</v>
      </c>
      <c r="B20" s="139" t="s">
        <v>229</v>
      </c>
      <c r="C20" s="31">
        <v>9.9999999999999995E-7</v>
      </c>
      <c r="D20" s="68">
        <f>C20/C31</f>
        <v>1.3644556896298345E-14</v>
      </c>
    </row>
    <row r="21" spans="1:4" x14ac:dyDescent="0.3">
      <c r="A21" s="154" t="s">
        <v>230</v>
      </c>
      <c r="B21" s="155"/>
      <c r="C21" s="47">
        <f>SUM(C22:C25)</f>
        <v>3.9999999999999998E-6</v>
      </c>
      <c r="D21" s="153">
        <f>SUM(D22:D25)</f>
        <v>5.457822758519338E-14</v>
      </c>
    </row>
    <row r="22" spans="1:4" x14ac:dyDescent="0.3">
      <c r="A22" s="55" t="s">
        <v>7</v>
      </c>
      <c r="B22" s="139" t="s">
        <v>231</v>
      </c>
      <c r="C22" s="31">
        <v>9.9999999999999995E-7</v>
      </c>
      <c r="D22" s="68">
        <f>C22/C31</f>
        <v>1.3644556896298345E-14</v>
      </c>
    </row>
    <row r="23" spans="1:4" x14ac:dyDescent="0.3">
      <c r="A23" s="53" t="s">
        <v>232</v>
      </c>
      <c r="B23" s="139" t="s">
        <v>233</v>
      </c>
      <c r="C23" s="31">
        <v>9.9999999999999995E-7</v>
      </c>
      <c r="D23" s="68">
        <f>C23/C31</f>
        <v>1.3644556896298345E-14</v>
      </c>
    </row>
    <row r="24" spans="1:4" x14ac:dyDescent="0.3">
      <c r="A24" s="54" t="s">
        <v>234</v>
      </c>
      <c r="B24" s="139" t="s">
        <v>235</v>
      </c>
      <c r="C24" s="31">
        <v>9.9999999999999995E-7</v>
      </c>
      <c r="D24" s="68">
        <f>C24/C31</f>
        <v>1.3644556896298345E-14</v>
      </c>
    </row>
    <row r="25" spans="1:4" x14ac:dyDescent="0.3">
      <c r="A25" s="53" t="s">
        <v>236</v>
      </c>
      <c r="B25" s="139" t="s">
        <v>237</v>
      </c>
      <c r="C25" s="31">
        <v>9.9999999999999995E-7</v>
      </c>
      <c r="D25" s="68">
        <f>C25/C31</f>
        <v>1.3644556896298345E-14</v>
      </c>
    </row>
    <row r="26" spans="1:4" x14ac:dyDescent="0.3">
      <c r="A26" s="154" t="s">
        <v>238</v>
      </c>
      <c r="B26" s="155"/>
      <c r="C26" s="47">
        <f>SUM(C27:C27)</f>
        <v>9.9999999999999995E-7</v>
      </c>
      <c r="D26" s="153">
        <f>D27</f>
        <v>1.3644556896298345E-14</v>
      </c>
    </row>
    <row r="27" spans="1:4" x14ac:dyDescent="0.3">
      <c r="A27" s="53" t="s">
        <v>239</v>
      </c>
      <c r="B27" s="139" t="s">
        <v>240</v>
      </c>
      <c r="C27" s="31">
        <v>9.9999999999999995E-7</v>
      </c>
      <c r="D27" s="68">
        <f>C27/C31</f>
        <v>1.3644556896298345E-14</v>
      </c>
    </row>
    <row r="28" spans="1:4" x14ac:dyDescent="0.3">
      <c r="A28" s="156" t="s">
        <v>241</v>
      </c>
      <c r="B28" s="151" t="s">
        <v>242</v>
      </c>
      <c r="C28" s="46">
        <v>9.9999999999999995E-7</v>
      </c>
      <c r="D28" s="42">
        <v>3.1946434957568974E-14</v>
      </c>
    </row>
    <row r="29" spans="1:4" x14ac:dyDescent="0.3">
      <c r="A29" s="157" t="s">
        <v>243</v>
      </c>
      <c r="B29" s="151" t="s">
        <v>244</v>
      </c>
      <c r="C29" s="46">
        <v>9.9999999999999995E-7</v>
      </c>
      <c r="D29" s="42">
        <v>3.1946434957568974E-14</v>
      </c>
    </row>
    <row r="30" spans="1:4" ht="15" thickBot="1" x14ac:dyDescent="0.35">
      <c r="A30" s="156" t="s">
        <v>194</v>
      </c>
      <c r="B30" s="151" t="s">
        <v>245</v>
      </c>
      <c r="C30" s="46">
        <v>9.9999999999999995E-7</v>
      </c>
      <c r="D30" s="42">
        <v>3.1946434957568974E-14</v>
      </c>
    </row>
    <row r="31" spans="1:4" ht="15.6" thickTop="1" thickBot="1" x14ac:dyDescent="0.35">
      <c r="A31" s="36" t="s">
        <v>9</v>
      </c>
      <c r="B31" s="36"/>
      <c r="C31" s="137">
        <f>C2+C5+C14+C18+C21+C26+C28+C29+C30</f>
        <v>73289298.260120973</v>
      </c>
      <c r="D31" s="29">
        <f>D2+D5+D14+D18+D21+D26+D28+D29+D30</f>
        <v>1.0000000000000555</v>
      </c>
    </row>
    <row r="32" spans="1:4" ht="15" thickTop="1" x14ac:dyDescent="0.3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B2" sqref="B2:B6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3" ht="15.6" thickTop="1" thickBot="1" x14ac:dyDescent="0.35">
      <c r="A1" s="36" t="s">
        <v>1</v>
      </c>
      <c r="B1" s="36" t="s">
        <v>2</v>
      </c>
      <c r="C1" s="36" t="s">
        <v>3</v>
      </c>
    </row>
    <row r="2" spans="1:3" ht="15" thickTop="1" x14ac:dyDescent="0.3">
      <c r="A2" s="62" t="s">
        <v>4</v>
      </c>
      <c r="B2" s="141">
        <v>51891621.520000003</v>
      </c>
      <c r="C2" s="28">
        <f>B2/B7</f>
        <v>0.70803818227101256</v>
      </c>
    </row>
    <row r="3" spans="1:3" x14ac:dyDescent="0.3">
      <c r="A3" s="62" t="s">
        <v>5</v>
      </c>
      <c r="B3" s="98">
        <v>15690826.68</v>
      </c>
      <c r="C3" s="28">
        <f>B3/B7</f>
        <v>0.2140943773852744</v>
      </c>
    </row>
    <row r="4" spans="1:3" x14ac:dyDescent="0.3">
      <c r="A4" s="62" t="s">
        <v>6</v>
      </c>
      <c r="B4" s="86">
        <v>5706850.0599999996</v>
      </c>
      <c r="C4" s="28">
        <f>B4/B7</f>
        <v>7.7867440342334837E-2</v>
      </c>
    </row>
    <row r="5" spans="1:3" x14ac:dyDescent="0.3">
      <c r="A5" s="62" t="s">
        <v>7</v>
      </c>
      <c r="B5" s="86">
        <v>1E-4</v>
      </c>
      <c r="C5" s="28">
        <f>B5/B7</f>
        <v>1.3644556896302063E-12</v>
      </c>
    </row>
    <row r="6" spans="1:3" ht="15" thickBot="1" x14ac:dyDescent="0.35">
      <c r="A6" s="62" t="s">
        <v>8</v>
      </c>
      <c r="B6" s="31">
        <v>9.9999999999999995E-7</v>
      </c>
      <c r="C6" s="28">
        <f>B6/B7</f>
        <v>1.3644556896302062E-14</v>
      </c>
    </row>
    <row r="7" spans="1:3" ht="15.6" thickTop="1" thickBot="1" x14ac:dyDescent="0.35">
      <c r="A7" s="36" t="s">
        <v>9</v>
      </c>
      <c r="B7" s="65">
        <f>SUM(B2:B6)</f>
        <v>73289298.260101005</v>
      </c>
      <c r="C7" s="29">
        <f>SUM(C2:C6)</f>
        <v>0.99999999999999989</v>
      </c>
    </row>
    <row r="8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2017-08-23T18:42:20Z</dcterms:modified>
</cp:coreProperties>
</file>