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016" windowHeight="8532" activeTab="4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C13" i="5"/>
  <c r="C12" i="5"/>
  <c r="C11" i="5"/>
  <c r="C10" i="5"/>
  <c r="C9" i="5"/>
  <c r="C8" i="5"/>
  <c r="C7" i="5"/>
  <c r="C6" i="5"/>
  <c r="C5" i="5"/>
  <c r="C4" i="5"/>
  <c r="C3" i="5"/>
  <c r="B14" i="5"/>
  <c r="B10" i="6" l="1"/>
  <c r="B2" i="6"/>
  <c r="B14" i="6" s="1"/>
  <c r="C13" i="6" l="1"/>
  <c r="C7" i="6"/>
  <c r="C3" i="6"/>
  <c r="C4" i="6"/>
  <c r="C8" i="6"/>
  <c r="C11" i="6"/>
  <c r="C5" i="6"/>
  <c r="C9" i="6"/>
  <c r="C12" i="6"/>
  <c r="C6" i="6"/>
  <c r="C2" i="6" l="1"/>
  <c r="C10" i="6"/>
  <c r="C14" i="6" s="1"/>
  <c r="C26" i="8" l="1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D2" i="8" s="1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14" i="8" l="1"/>
  <c r="D5" i="8"/>
  <c r="D21" i="8"/>
  <c r="C34" i="7"/>
  <c r="D11" i="3"/>
  <c r="C25" i="2"/>
  <c r="C21" i="2"/>
  <c r="C12" i="2"/>
  <c r="C3" i="2"/>
  <c r="D75" i="3"/>
  <c r="D31" i="8" l="1"/>
  <c r="E119" i="3"/>
  <c r="C20" i="2"/>
  <c r="C2" i="2"/>
  <c r="D93" i="3"/>
  <c r="D87" i="3"/>
  <c r="D69" i="3"/>
  <c r="D57" i="3"/>
  <c r="D47" i="3"/>
  <c r="D35" i="3"/>
  <c r="D23" i="3"/>
  <c r="B7" i="1"/>
  <c r="C6" i="1" l="1"/>
  <c r="C2" i="1"/>
  <c r="C5" i="1"/>
  <c r="C4" i="1"/>
  <c r="C3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<sst xmlns="http://schemas.openxmlformats.org/spreadsheetml/2006/main" count="305" uniqueCount="255">
  <si>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</si>
  <si>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</si>
  <si>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</si>
  <si>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</si>
  <si>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</si>
  <si>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</si>
  <si>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</si>
  <si>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</si>
  <si>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</si>
  <si>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</si>
  <si>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</si>
  <si>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</si>
  <si>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</si>
  <si>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</si>
  <si>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</si>
  <si>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</si>
  <si>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</si>
  <si>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</si>
  <si>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</si>
  <si>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</si>
  <si>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</si>
  <si>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</si>
  <si>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</si>
  <si>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</si>
  <si>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</si>
  <si>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</si>
  <si>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</si>
  <si>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</si>
  <si>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</si>
  <si>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</si>
  <si>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</si>
  <si>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</si>
  <si>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</si>
  <si>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</si>
  <si>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</si>
  <si>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</si>
  <si>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</si>
  <si>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</si>
  <si>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</si>
  <si>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</si>
  <si>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</si>
  <si>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</si>
  <si>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</si>
  <si>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</si>
  <si>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</si>
  <si>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</si>
  <si>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</si>
  <si>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</si>
  <si>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</si>
  <si>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</si>
  <si>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</si>
  <si>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</si>
  <si>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</si>
  <si>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</si>
  <si>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</si>
  <si>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</si>
  <si>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</si>
  <si>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</si>
  <si>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</si>
  <si>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</si>
  <si>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</si>
  <si>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</si>
  <si>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</si>
  <si>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</si>
  <si>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</si>
  <si>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</si>
  <si>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</si>
  <si>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</si>
  <si>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</si>
  <si>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</si>
  <si>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</si>
  <si>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</si>
  <si>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</si>
  <si>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</si>
  <si>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</si>
  <si>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</si>
  <si>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</si>
  <si>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</si>
  <si>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</si>
  <si>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</si>
  <si>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</si>
  <si>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</si>
  <si>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</si>
  <si>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</si>
  <si>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</si>
  <si>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</si>
  <si>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</si>
  <si>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</si>
  <si>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</si>
  <si>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</si>
  <si>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</si>
  <si>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</si>
  <si>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</si>
  <si>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</si>
  <si>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</si>
  <si>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</si>
  <si>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</si>
  <si>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</si>
  <si>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</si>
  <si>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</si>
  <si>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</si>
  <si>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</si>
  <si>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</si>
  <si>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</si>
  <si>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</si>
  <si>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</si>
  <si>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</si>
  <si>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</si>
  <si>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</si>
  <si>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</si>
  <si>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</si>
  <si>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</si>
  <si>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</si>
  <si>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</si>
  <si>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</si>
  <si>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</si>
  <si>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</si>
  <si>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</si>
  <si>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</si>
  <si>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</si>
  <si>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</si>
  <si>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</si>
  <si>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</si>
  <si>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</si>
  <si>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</si>
  <si>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</si>
  <si>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</si>
  <si>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</si>
  <si>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</si>
  <si>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</si>
  <si>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</si>
  <si>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</si>
  <si>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</si>
  <si>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</si>
  <si>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</si>
  <si>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</si>
  <si>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</si>
  <si>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</si>
  <si>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</si>
  <si>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</si>
  <si>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</si>
  <si>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</si>
  <si>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</si>
  <si>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</si>
  <si>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</si>
  <si>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</si>
  <si>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</si>
  <si>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</si>
  <si>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</si>
  <si>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</si>
  <si>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</si>
  <si>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>Seguridad Pública</t>
  </si>
  <si>
    <t>Obras Públicas</t>
  </si>
  <si>
    <t>Ecología</t>
  </si>
  <si>
    <t>Secretaría del Ayuntamiento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</si>
  <si>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</si>
  <si>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</si>
  <si>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</si>
  <si>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</si>
  <si>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</si>
  <si>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</si>
  <si>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</si>
  <si>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</si>
  <si>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</si>
  <si>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</si>
  <si>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</si>
  <si>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</si>
  <si>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</si>
  <si>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</si>
  <si>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</si>
  <si>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</si>
  <si>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</si>
  <si>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</si>
  <si>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</si>
  <si>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</si>
  <si>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</si>
  <si>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</si>
  <si>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</si>
  <si>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</si>
  <si>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</si>
  <si>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</si>
  <si>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</si>
  <si>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</si>
  <si>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</si>
  <si>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</si>
  <si>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</si>
  <si>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</si>
  <si>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</si>
  <si>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</si>
  <si>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</si>
  <si>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</si>
  <si>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</si>
  <si>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</si>
  <si>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</si>
  <si>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</si>
  <si>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</si>
  <si>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</si>
  <si>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</si>
  <si>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</si>
  <si>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</si>
  <si>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</si>
  <si>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</si>
  <si>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</si>
  <si>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</si>
  <si>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</si>
  <si>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</si>
  <si>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</si>
  <si>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</si>
  <si>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</si>
  <si>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</si>
  <si>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</si>
  <si>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</si>
  <si>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</si>
  <si>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</si>
  <si>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</si>
  <si>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</si>
  <si>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</si>
  <si>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</si>
  <si>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</si>
  <si>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</si>
  <si>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</si>
  <si>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</si>
  <si>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</si>
  <si>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</si>
  <si>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</si>
  <si>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</si>
  <si>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</si>
  <si>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</si>
  <si>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</si>
  <si>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</si>
  <si>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</si>
  <si>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</si>
  <si>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</si>
  <si>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</si>
  <si>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</si>
  <si>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</si>
  <si>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</si>
  <si>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</si>
  <si>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</si>
  <si>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</si>
  <si>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</si>
  <si>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</si>
  <si>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</si>
  <si>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</si>
  <si>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</si>
  <si>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</si>
  <si>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</si>
  <si>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</si>
  <si>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Servicios Públicos</t>
  </si>
  <si>
    <t>No Etiquetado</t>
  </si>
  <si>
    <t>Otros Recursos de Libre Disposición</t>
  </si>
  <si>
    <t>Etiquetado</t>
  </si>
  <si>
    <t>Otros Recursos de Transferencias Federales Etiquetadas</t>
  </si>
  <si>
    <t>De $84,000.00 a $192,000.00 anuales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</si>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</sst>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10" fontId="7" fillId="6" borderId="8" xfId="0" applyNumberFormat="1" applyFont="1" applyFill="1" applyBorder="1" applyAlignment="1">
      <alignment horizontal="center" vertical="center" wrapText="1"/>
    </xf>
    <xf numFmtId="10" fontId="7" fillId="6" borderId="9" xfId="0" applyNumberFormat="1" applyFont="1" applyFill="1" applyBorder="1" applyAlignment="1">
      <alignment horizontal="center" vertical="center" wrapText="1"/>
    </xf>
    <xf numFmtId="10" fontId="7" fillId="6" borderId="10" xfId="0" applyNumberFormat="1" applyFont="1" applyFill="1" applyBorder="1" applyAlignment="1">
      <alignment horizontal="center" vertical="center" wrapText="1"/>
    </xf>
    <xf numFmtId="10" fontId="6" fillId="5" borderId="10" xfId="0" applyNumberFormat="1" applyFont="1" applyFill="1" applyBorder="1" applyAlignment="1">
      <alignment horizontal="center" vertical="center" wrapText="1"/>
    </xf>
    <xf numFmtId="44" fontId="7" fillId="6" borderId="8" xfId="2" applyFont="1" applyFill="1" applyBorder="1" applyAlignment="1">
      <alignment horizontal="center" vertical="center" wrapText="1"/>
    </xf>
    <xf numFmtId="44" fontId="7" fillId="6" borderId="9" xfId="2" applyFont="1" applyFill="1" applyBorder="1" applyAlignment="1">
      <alignment horizontal="center" vertical="center" wrapText="1"/>
    </xf>
    <xf numFmtId="44" fontId="7" fillId="6" borderId="10" xfId="2" applyFont="1" applyFill="1" applyBorder="1" applyAlignment="1">
      <alignment horizontal="center" vertical="center" wrapText="1"/>
    </xf>
    <xf numFmtId="44" fontId="6" fillId="5" borderId="10" xfId="2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0" fontId="0" fillId="0" borderId="6" xfId="0" applyBorder="1"/>
    <xf numFmtId="0" fontId="2" fillId="5" borderId="1" xfId="0" applyFont="1" applyFill="1" applyBorder="1" applyAlignment="1">
      <alignment horizontal="center" vertical="center" wrapText="1"/>
    </xf>
    <xf numFmtId="44" fontId="2" fillId="5" borderId="1" xfId="19" applyFont="1" applyFill="1" applyBorder="1" applyAlignment="1">
      <alignment horizontal="center" vertical="center" wrapText="1"/>
    </xf>
    <xf numFmtId="10" fontId="18" fillId="6" borderId="9" xfId="0" applyNumberFormat="1" applyFont="1" applyFill="1" applyBorder="1" applyAlignment="1">
      <alignment horizontal="center" vertical="center" wrapText="1"/>
    </xf>
    <xf numFmtId="10" fontId="9" fillId="6" borderId="9" xfId="0" applyNumberFormat="1" applyFont="1" applyFill="1" applyBorder="1" applyAlignment="1">
      <alignment horizontal="center" vertical="center" wrapText="1"/>
    </xf>
    <xf numFmtId="10" fontId="10" fillId="6" borderId="9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4" fontId="18" fillId="6" borderId="9" xfId="2" applyFont="1" applyFill="1" applyBorder="1" applyAlignment="1">
      <alignment horizontal="center" vertical="center" wrapText="1"/>
    </xf>
    <xf numFmtId="44" fontId="9" fillId="6" borderId="9" xfId="2" applyFont="1" applyFill="1" applyBorder="1" applyAlignment="1">
      <alignment horizontal="center" vertical="center" wrapText="1"/>
    </xf>
    <xf numFmtId="44" fontId="8" fillId="6" borderId="9" xfId="2" applyFont="1" applyFill="1" applyBorder="1" applyAlignment="1">
      <alignment horizontal="center" vertical="center" wrapText="1"/>
    </xf>
    <xf numFmtId="44" fontId="11" fillId="6" borderId="9" xfId="2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vertical="center" wrapText="1"/>
    </xf>
    <xf numFmtId="0" fontId="0" fillId="6" borderId="9" xfId="0" applyFont="1" applyFill="1" applyBorder="1" applyAlignment="1">
      <alignment vertical="center" wrapText="1"/>
    </xf>
    <xf numFmtId="0" fontId="0" fillId="6" borderId="9" xfId="0" applyFont="1" applyFill="1" applyBorder="1"/>
    <xf numFmtId="0" fontId="0" fillId="6" borderId="9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 wrapText="1"/>
    </xf>
    <xf numFmtId="0" fontId="0" fillId="6" borderId="9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10" fontId="12" fillId="6" borderId="9" xfId="0" applyNumberFormat="1" applyFont="1" applyFill="1" applyBorder="1" applyAlignment="1">
      <alignment horizontal="center" vertical="center" wrapText="1"/>
    </xf>
    <xf numFmtId="10" fontId="17" fillId="6" borderId="9" xfId="0" applyNumberFormat="1" applyFont="1" applyFill="1" applyBorder="1" applyAlignment="1">
      <alignment horizontal="center" vertical="center" wrapText="1"/>
    </xf>
    <xf numFmtId="44" fontId="12" fillId="6" borderId="9" xfId="0" applyNumberFormat="1" applyFont="1" applyFill="1" applyBorder="1" applyAlignment="1">
      <alignment horizontal="center" vertical="center" wrapText="1"/>
    </xf>
    <xf numFmtId="44" fontId="17" fillId="6" borderId="9" xfId="2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vertical="center" wrapText="1"/>
    </xf>
    <xf numFmtId="0" fontId="17" fillId="6" borderId="9" xfId="0" applyFont="1" applyFill="1" applyBorder="1" applyAlignment="1">
      <alignment vertical="center" wrapText="1"/>
    </xf>
    <xf numFmtId="0" fontId="0" fillId="0" borderId="12" xfId="0" applyBorder="1"/>
    <xf numFmtId="10" fontId="6" fillId="5" borderId="1" xfId="0" applyNumberFormat="1" applyFont="1" applyFill="1" applyBorder="1" applyAlignment="1">
      <alignment horizontal="center" vertical="center" wrapText="1"/>
    </xf>
    <xf numFmtId="44" fontId="12" fillId="6" borderId="9" xfId="2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0" fontId="10" fillId="6" borderId="9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0" fontId="0" fillId="0" borderId="9" xfId="0" applyBorder="1"/>
    <xf numFmtId="10" fontId="4" fillId="2" borderId="9" xfId="0" applyNumberFormat="1" applyFont="1" applyFill="1" applyBorder="1" applyAlignment="1">
      <alignment horizontal="right" vertical="center" wrapText="1"/>
    </xf>
    <xf numFmtId="10" fontId="9" fillId="0" borderId="9" xfId="0" applyNumberFormat="1" applyFont="1" applyFill="1" applyBorder="1" applyAlignment="1">
      <alignment horizontal="center" vertical="center" wrapText="1"/>
    </xf>
    <xf numFmtId="10" fontId="9" fillId="0" borderId="9" xfId="0" applyNumberFormat="1" applyFont="1" applyFill="1" applyBorder="1" applyAlignment="1">
      <alignment horizontal="right" vertical="center" wrapText="1"/>
    </xf>
    <xf numFmtId="10" fontId="0" fillId="6" borderId="9" xfId="1" applyNumberFormat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/>
    </xf>
    <xf numFmtId="10" fontId="8" fillId="6" borderId="9" xfId="1" applyNumberFormat="1" applyFont="1" applyFill="1" applyBorder="1" applyAlignment="1">
      <alignment horizontal="center" vertical="center" wrapText="1"/>
    </xf>
    <xf numFmtId="10" fontId="0" fillId="6" borderId="9" xfId="1" applyNumberFormat="1" applyFont="1" applyFill="1" applyBorder="1" applyAlignment="1">
      <alignment horizontal="center"/>
    </xf>
    <xf numFmtId="10" fontId="10" fillId="0" borderId="9" xfId="1" applyNumberFormat="1" applyFont="1" applyBorder="1" applyAlignment="1">
      <alignment horizontal="right" vertical="center" wrapText="1"/>
    </xf>
    <xf numFmtId="10" fontId="8" fillId="6" borderId="9" xfId="1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right" vertical="center" wrapText="1"/>
    </xf>
    <xf numFmtId="0" fontId="2" fillId="5" borderId="10" xfId="0" applyFont="1" applyFill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44" fontId="10" fillId="6" borderId="9" xfId="2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3" fontId="4" fillId="2" borderId="9" xfId="3" applyFont="1" applyFill="1" applyBorder="1" applyAlignment="1">
      <alignment horizontal="center" vertical="center" wrapText="1"/>
    </xf>
    <xf numFmtId="8" fontId="9" fillId="0" borderId="9" xfId="0" applyNumberFormat="1" applyFont="1" applyFill="1" applyBorder="1" applyAlignment="1">
      <alignment horizontal="center" vertical="center" wrapText="1"/>
    </xf>
    <xf numFmtId="8" fontId="4" fillId="0" borderId="9" xfId="0" applyNumberFormat="1" applyFont="1" applyBorder="1" applyAlignment="1">
      <alignment horizontal="center" vertical="center" wrapText="1"/>
    </xf>
    <xf numFmtId="44" fontId="0" fillId="6" borderId="9" xfId="2" applyFont="1" applyFill="1" applyBorder="1" applyAlignment="1">
      <alignment horizontal="center" vertical="center" wrapText="1"/>
    </xf>
    <xf numFmtId="8" fontId="9" fillId="0" borderId="9" xfId="0" applyNumberFormat="1" applyFont="1" applyFill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 wrapText="1"/>
    </xf>
    <xf numFmtId="8" fontId="4" fillId="0" borderId="9" xfId="0" applyNumberFormat="1" applyFont="1" applyFill="1" applyBorder="1" applyAlignment="1">
      <alignment horizontal="center" vertical="center" wrapText="1"/>
    </xf>
    <xf numFmtId="44" fontId="1" fillId="6" borderId="9" xfId="2" applyFont="1" applyFill="1" applyBorder="1"/>
    <xf numFmtId="8" fontId="4" fillId="0" borderId="8" xfId="0" applyNumberFormat="1" applyFont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vertical="center"/>
    </xf>
    <xf numFmtId="0" fontId="0" fillId="6" borderId="12" xfId="0" applyFont="1" applyFill="1" applyBorder="1" applyAlignment="1">
      <alignment horizontal="justify" vertic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/>
    <xf numFmtId="0" fontId="2" fillId="5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2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8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4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 vertical="center" wrapText="1"/>
    </xf>
    <xf numFmtId="3" fontId="0" fillId="6" borderId="2" xfId="0" applyNumberFormat="1" applyFont="1" applyFill="1" applyBorder="1" applyAlignment="1">
      <alignment horizontal="center" vertical="center" wrapText="1"/>
    </xf>
    <xf numFmtId="0" fontId="0" fillId="0" borderId="8" xfId="0" applyBorder="1"/>
    <xf numFmtId="10" fontId="18" fillId="6" borderId="9" xfId="1" applyNumberFormat="1" applyFont="1" applyFill="1" applyBorder="1" applyAlignment="1">
      <alignment horizontal="center" vertical="center" wrapText="1"/>
    </xf>
    <xf numFmtId="10" fontId="9" fillId="6" borderId="9" xfId="1" applyNumberFormat="1" applyFont="1" applyFill="1" applyBorder="1" applyAlignment="1">
      <alignment horizontal="center" vertical="center" wrapText="1"/>
    </xf>
    <xf numFmtId="44" fontId="6" fillId="5" borderId="1" xfId="19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8" fillId="6" borderId="9" xfId="0" applyFont="1" applyFill="1" applyBorder="1"/>
    <xf numFmtId="0" fontId="8" fillId="6" borderId="9" xfId="0" applyFont="1" applyFill="1" applyBorder="1"/>
    <xf numFmtId="0" fontId="4" fillId="6" borderId="9" xfId="0" applyFont="1" applyFill="1" applyBorder="1"/>
    <xf numFmtId="0" fontId="18" fillId="6" borderId="9" xfId="0" applyFont="1" applyFill="1" applyBorder="1" applyAlignment="1">
      <alignment horizontal="left"/>
    </xf>
    <xf numFmtId="0" fontId="18" fillId="6" borderId="9" xfId="0" applyFont="1" applyFill="1" applyBorder="1" applyAlignment="1">
      <alignment horizontal="left" vertical="center"/>
    </xf>
    <xf numFmtId="44" fontId="10" fillId="6" borderId="9" xfId="2" applyFont="1" applyFill="1" applyBorder="1"/>
    <xf numFmtId="0" fontId="6" fillId="5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E4" sqref="E4"/>
    </sheetView>
  </sheetViews>
  <sheetFormatPr baseColWidth="10" defaultRowHeight="14.4" x14ac:dyDescent="0.3"/>
  <cols>
    <col min="1" max="1" width="38.6640625" bestFit="1" customWidth="1"/>
    <col min="2" max="2" width="14.5546875" bestFit="1" customWidth="1"/>
    <col min="3" max="3" width="8" bestFit="1" customWidth="1"/>
  </cols>
  <sheetData>
    <row r="1" spans="1:5" ht="15" thickTop="1" x14ac:dyDescent="0.3">
      <c r="A1" s="35" t="s">
        <v>147</v>
      </c>
      <c r="B1" s="151" t="s">
        <v>2</v>
      </c>
      <c r="C1" s="151" t="s">
        <v>3</v>
      </c>
    </row>
    <row r="2" spans="1:5" ht="15" thickBot="1" x14ac:dyDescent="0.35">
      <c r="A2" s="36" t="s">
        <v>148</v>
      </c>
      <c r="B2" s="152"/>
      <c r="C2" s="152"/>
    </row>
    <row r="3" spans="1:5" ht="15" thickTop="1" x14ac:dyDescent="0.3">
      <c r="A3" s="37" t="s">
        <v>152</v>
      </c>
      <c r="B3" s="31">
        <v>16205263.74</v>
      </c>
      <c r="C3" s="27">
        <f>B3/B14</f>
        <v>0.49995262883250097</v>
      </c>
    </row>
    <row r="4" spans="1:5" ht="15" thickBot="1" x14ac:dyDescent="0.35">
      <c r="A4" s="37" t="s">
        <v>149</v>
      </c>
      <c r="B4" s="32">
        <v>3846091.25</v>
      </c>
      <c r="C4" s="28">
        <f>B4/B14</f>
        <v>0.11865671932391392</v>
      </c>
      <c r="E4" s="39"/>
    </row>
    <row r="5" spans="1:5" ht="15" thickTop="1" x14ac:dyDescent="0.3">
      <c r="A5" s="37" t="s">
        <v>151</v>
      </c>
      <c r="B5" s="32">
        <v>3035596.11</v>
      </c>
      <c r="C5" s="28">
        <f>B5/B14</f>
        <v>9.3651931842499814E-2</v>
      </c>
    </row>
    <row r="6" spans="1:5" x14ac:dyDescent="0.3">
      <c r="A6" s="37" t="s">
        <v>150</v>
      </c>
      <c r="B6" s="32">
        <v>2382208</v>
      </c>
      <c r="C6" s="28">
        <f>B6/B14</f>
        <v>7.3494092483422577E-2</v>
      </c>
    </row>
    <row r="7" spans="1:5" x14ac:dyDescent="0.3">
      <c r="A7" s="37" t="s">
        <v>154</v>
      </c>
      <c r="B7" s="32">
        <v>1316016</v>
      </c>
      <c r="C7" s="28">
        <f>B7/B14</f>
        <v>4.0600737472825145E-2</v>
      </c>
    </row>
    <row r="8" spans="1:5" x14ac:dyDescent="0.3">
      <c r="A8" s="37" t="s">
        <v>248</v>
      </c>
      <c r="B8" s="32">
        <v>1283697.6499999999</v>
      </c>
      <c r="C8" s="28">
        <f>B8/B14</f>
        <v>3.960367600555964E-2</v>
      </c>
    </row>
    <row r="9" spans="1:5" x14ac:dyDescent="0.3">
      <c r="A9" s="37" t="s">
        <v>156</v>
      </c>
      <c r="B9" s="32">
        <v>1133672.29</v>
      </c>
      <c r="C9" s="28">
        <f>B9/B14</f>
        <v>3.4975206248637175E-2</v>
      </c>
    </row>
    <row r="10" spans="1:5" x14ac:dyDescent="0.3">
      <c r="A10" s="37" t="s">
        <v>159</v>
      </c>
      <c r="B10" s="32">
        <v>1126596.03</v>
      </c>
      <c r="C10" s="28">
        <f>B10/B14</f>
        <v>3.4756894788480569E-2</v>
      </c>
    </row>
    <row r="11" spans="1:5" x14ac:dyDescent="0.3">
      <c r="A11" s="37" t="s">
        <v>247</v>
      </c>
      <c r="B11" s="32">
        <v>946660</v>
      </c>
      <c r="C11" s="28">
        <f>B11/B14</f>
        <v>2.920564349979381E-2</v>
      </c>
    </row>
    <row r="12" spans="1:5" x14ac:dyDescent="0.3">
      <c r="A12" s="37" t="s">
        <v>155</v>
      </c>
      <c r="B12" s="32">
        <v>930161.35</v>
      </c>
      <c r="C12" s="28">
        <f>B12/B14</f>
        <v>2.8696639538363228E-2</v>
      </c>
    </row>
    <row r="13" spans="1:5" ht="15" thickBot="1" x14ac:dyDescent="0.35">
      <c r="A13" s="38" t="s">
        <v>153</v>
      </c>
      <c r="B13" s="33">
        <v>207636</v>
      </c>
      <c r="C13" s="29">
        <f>B13/B14</f>
        <v>6.4058299640031135E-3</v>
      </c>
    </row>
    <row r="14" spans="1:5" ht="15.6" thickTop="1" thickBot="1" x14ac:dyDescent="0.35">
      <c r="A14" s="36" t="s">
        <v>9</v>
      </c>
      <c r="B14" s="34">
        <f>SUM(B3:B13)</f>
        <v>32413598.420000002</v>
      </c>
      <c r="C14" s="30">
        <f>SUM(C3:C13)</f>
        <v>0.99999999999999978</v>
      </c>
    </row>
    <row r="15" spans="1:5" ht="15" thickTop="1" x14ac:dyDescent="0.3"/>
  </sheetData>
  <mergeCells count="2">
    <mergeCell ref="B1:B2"/>
    <mergeCell ref="C1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F4" sqref="F4"/>
    </sheetView>
  </sheetViews>
  <sheetFormatPr baseColWidth="10" defaultRowHeight="14.4" x14ac:dyDescent="0.3"/>
  <cols>
    <col min="1" max="1" width="56" style="1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40" t="s">
        <v>10</v>
      </c>
      <c r="B1" s="40" t="s">
        <v>2</v>
      </c>
      <c r="C1" s="40" t="s">
        <v>3</v>
      </c>
    </row>
    <row r="2" spans="1:5" ht="15" thickTop="1" x14ac:dyDescent="0.3">
      <c r="A2" s="51" t="s">
        <v>11</v>
      </c>
      <c r="B2" s="47">
        <f>B3+B12</f>
        <v>32413598.420026995</v>
      </c>
      <c r="C2" s="42">
        <f>C3+C12</f>
        <v>0.99999999999953748</v>
      </c>
    </row>
    <row r="3" spans="1:5" x14ac:dyDescent="0.3">
      <c r="A3" s="52" t="s">
        <v>12</v>
      </c>
      <c r="B3" s="48">
        <f>SUM(B4:B11)</f>
        <v>15078923.850024002</v>
      </c>
      <c r="C3" s="43">
        <f>SUM(C4:C11)</f>
        <v>0.4652036362831099</v>
      </c>
    </row>
    <row r="4" spans="1:5" ht="28.8" x14ac:dyDescent="0.3">
      <c r="A4" s="53" t="s">
        <v>13</v>
      </c>
      <c r="B4" s="49">
        <v>14618055.85</v>
      </c>
      <c r="C4" s="44">
        <f>B4/B29</f>
        <v>0.45098528279912775</v>
      </c>
    </row>
    <row r="5" spans="1:5" x14ac:dyDescent="0.3">
      <c r="A5" s="54" t="s">
        <v>14</v>
      </c>
      <c r="B5" s="50">
        <v>1.0000000000000001E-5</v>
      </c>
      <c r="C5" s="44">
        <f>B5/B29</f>
        <v>3.0851249128257212E-13</v>
      </c>
    </row>
    <row r="6" spans="1:5" x14ac:dyDescent="0.3">
      <c r="A6" s="54" t="s">
        <v>15</v>
      </c>
      <c r="B6" s="50">
        <v>1.0000000000000001E-5</v>
      </c>
      <c r="C6" s="44">
        <f>B6/B29</f>
        <v>3.0851249128257212E-13</v>
      </c>
    </row>
    <row r="7" spans="1:5" x14ac:dyDescent="0.3">
      <c r="A7" s="55" t="s">
        <v>16</v>
      </c>
      <c r="B7" s="50">
        <v>9.9999999999999995E-7</v>
      </c>
      <c r="C7" s="44">
        <f>B7/B29</f>
        <v>3.0851249128257207E-14</v>
      </c>
    </row>
    <row r="8" spans="1:5" x14ac:dyDescent="0.3">
      <c r="A8" s="54" t="s">
        <v>17</v>
      </c>
      <c r="B8" s="49">
        <v>460868</v>
      </c>
      <c r="C8" s="44">
        <f>B8/B29</f>
        <v>1.4218353483241644E-2</v>
      </c>
    </row>
    <row r="9" spans="1:5" ht="28.8" x14ac:dyDescent="0.3">
      <c r="A9" s="56" t="s">
        <v>18</v>
      </c>
      <c r="B9" s="50">
        <v>9.9999999999999995E-7</v>
      </c>
      <c r="C9" s="44">
        <f>B9/B29</f>
        <v>3.0851249128257207E-14</v>
      </c>
    </row>
    <row r="10" spans="1:5" x14ac:dyDescent="0.3">
      <c r="A10" s="54" t="s">
        <v>8</v>
      </c>
      <c r="B10" s="32">
        <v>9.9999999999999995E-7</v>
      </c>
      <c r="C10" s="44">
        <f>B10/B29</f>
        <v>3.0851249128257207E-14</v>
      </c>
    </row>
    <row r="11" spans="1:5" x14ac:dyDescent="0.3">
      <c r="A11" s="54" t="s">
        <v>19</v>
      </c>
      <c r="B11" s="32">
        <v>9.9999999999999995E-7</v>
      </c>
      <c r="C11" s="44">
        <f>B11/B29</f>
        <v>3.0851249128257207E-14</v>
      </c>
    </row>
    <row r="12" spans="1:5" x14ac:dyDescent="0.3">
      <c r="A12" s="52" t="s">
        <v>20</v>
      </c>
      <c r="B12" s="47">
        <f>SUM(B13:B19)</f>
        <v>17334674.570002992</v>
      </c>
      <c r="C12" s="43">
        <f>SUM(C13:C19)</f>
        <v>0.53479636371642758</v>
      </c>
      <c r="E12" s="26"/>
    </row>
    <row r="13" spans="1:5" x14ac:dyDescent="0.3">
      <c r="A13" s="54" t="s">
        <v>21</v>
      </c>
      <c r="B13" s="49">
        <v>16871316.699999999</v>
      </c>
      <c r="C13" s="44">
        <f>B13/B29</f>
        <v>0.52050119463342637</v>
      </c>
    </row>
    <row r="14" spans="1:5" x14ac:dyDescent="0.3">
      <c r="A14" s="54" t="s">
        <v>22</v>
      </c>
      <c r="B14" s="49">
        <v>91514.02</v>
      </c>
      <c r="C14" s="44">
        <f>B14/B29</f>
        <v>2.8233218297483132E-3</v>
      </c>
    </row>
    <row r="15" spans="1:5" x14ac:dyDescent="0.3">
      <c r="A15" s="54" t="s">
        <v>23</v>
      </c>
      <c r="B15" s="50">
        <v>24963.200000000001</v>
      </c>
      <c r="C15" s="44">
        <f>B15/B29</f>
        <v>7.7014590223851043E-4</v>
      </c>
    </row>
    <row r="16" spans="1:5" x14ac:dyDescent="0.3">
      <c r="A16" s="54" t="s">
        <v>24</v>
      </c>
      <c r="B16" s="50">
        <v>9.9999999999999995E-7</v>
      </c>
      <c r="C16" s="44">
        <f>B16/B29</f>
        <v>3.0851249128257207E-14</v>
      </c>
    </row>
    <row r="17" spans="1:3" x14ac:dyDescent="0.3">
      <c r="A17" s="54" t="s">
        <v>25</v>
      </c>
      <c r="B17" s="50">
        <v>9.9999999999999995E-7</v>
      </c>
      <c r="C17" s="44">
        <f>B17/B29</f>
        <v>3.0851249128257207E-14</v>
      </c>
    </row>
    <row r="18" spans="1:3" x14ac:dyDescent="0.3">
      <c r="A18" s="54" t="s">
        <v>26</v>
      </c>
      <c r="B18" s="50">
        <v>346880.65</v>
      </c>
      <c r="C18" s="44">
        <f>B18/B29</f>
        <v>1.0701701350921796E-2</v>
      </c>
    </row>
    <row r="19" spans="1:3" x14ac:dyDescent="0.3">
      <c r="A19" s="57" t="s">
        <v>27</v>
      </c>
      <c r="B19" s="50">
        <v>9.9999999999999995E-7</v>
      </c>
      <c r="C19" s="44">
        <f>B19/B29</f>
        <v>3.0851249128257207E-14</v>
      </c>
    </row>
    <row r="20" spans="1:3" x14ac:dyDescent="0.3">
      <c r="A20" s="51" t="s">
        <v>28</v>
      </c>
      <c r="B20" s="47">
        <f>B21+B25</f>
        <v>1.5000000000000002E-5</v>
      </c>
      <c r="C20" s="42">
        <f>C21+C25</f>
        <v>4.6276873692385814E-13</v>
      </c>
    </row>
    <row r="21" spans="1:3" x14ac:dyDescent="0.3">
      <c r="A21" s="52" t="s">
        <v>29</v>
      </c>
      <c r="B21" s="48">
        <f>SUM(B22:B24)</f>
        <v>3.0000000000000001E-6</v>
      </c>
      <c r="C21" s="43">
        <f>SUM(C22:C24)</f>
        <v>9.2553747384771622E-14</v>
      </c>
    </row>
    <row r="22" spans="1:3" x14ac:dyDescent="0.3">
      <c r="A22" s="54" t="s">
        <v>30</v>
      </c>
      <c r="B22" s="32">
        <v>9.9999999999999995E-7</v>
      </c>
      <c r="C22" s="44">
        <f>B22/B29</f>
        <v>3.0851249128257207E-14</v>
      </c>
    </row>
    <row r="23" spans="1:3" x14ac:dyDescent="0.3">
      <c r="A23" s="54" t="s">
        <v>31</v>
      </c>
      <c r="B23" s="32">
        <v>9.9999999999999995E-7</v>
      </c>
      <c r="C23" s="44">
        <f>B23/B29</f>
        <v>3.0851249128257207E-14</v>
      </c>
    </row>
    <row r="24" spans="1:3" x14ac:dyDescent="0.3">
      <c r="A24" s="54" t="s">
        <v>32</v>
      </c>
      <c r="B24" s="32">
        <v>9.9999999999999995E-7</v>
      </c>
      <c r="C24" s="44">
        <f>B24/B29</f>
        <v>3.0851249128257207E-14</v>
      </c>
    </row>
    <row r="25" spans="1:3" x14ac:dyDescent="0.3">
      <c r="A25" s="52" t="s">
        <v>33</v>
      </c>
      <c r="B25" s="48">
        <f>SUM(B26:B28)</f>
        <v>1.2000000000000002E-5</v>
      </c>
      <c r="C25" s="43">
        <f>SUM(C26:C28)</f>
        <v>3.7021498953908649E-13</v>
      </c>
    </row>
    <row r="26" spans="1:3" x14ac:dyDescent="0.3">
      <c r="A26" s="54" t="s">
        <v>34</v>
      </c>
      <c r="B26" s="32">
        <v>9.9999999999999995E-7</v>
      </c>
      <c r="C26" s="44">
        <f>B26/B29</f>
        <v>3.0851249128257207E-14</v>
      </c>
    </row>
    <row r="27" spans="1:3" x14ac:dyDescent="0.3">
      <c r="A27" s="54" t="s">
        <v>35</v>
      </c>
      <c r="B27" s="32">
        <v>1.0000000000000001E-5</v>
      </c>
      <c r="C27" s="44">
        <f>B27/B29</f>
        <v>3.0851249128257212E-13</v>
      </c>
    </row>
    <row r="28" spans="1:3" ht="15" thickBot="1" x14ac:dyDescent="0.35">
      <c r="A28" s="54" t="s">
        <v>36</v>
      </c>
      <c r="B28" s="32">
        <v>9.9999999999999995E-7</v>
      </c>
      <c r="C28" s="44">
        <f>B28/B29</f>
        <v>3.0851249128257207E-14</v>
      </c>
    </row>
    <row r="29" spans="1:3" ht="15.6" thickTop="1" thickBot="1" x14ac:dyDescent="0.35">
      <c r="A29" s="40" t="s">
        <v>9</v>
      </c>
      <c r="B29" s="41">
        <f>B2+B20</f>
        <v>32413598.420041997</v>
      </c>
      <c r="C29" s="45">
        <f>C2+C20</f>
        <v>1.0000000000000002</v>
      </c>
    </row>
    <row r="30" spans="1:3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E5" sqref="E5"/>
    </sheetView>
  </sheetViews>
  <sheetFormatPr baseColWidth="10" defaultRowHeight="14.4" x14ac:dyDescent="0.3"/>
  <cols>
    <col min="1" max="1" width="47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58" t="s">
        <v>0</v>
      </c>
      <c r="B1" s="58" t="s">
        <v>2</v>
      </c>
      <c r="C1" s="58" t="s">
        <v>3</v>
      </c>
    </row>
    <row r="2" spans="1:5" ht="15" thickTop="1" x14ac:dyDescent="0.3">
      <c r="A2" s="63" t="s">
        <v>249</v>
      </c>
      <c r="B2" s="61">
        <f>SUM(B3:B9)</f>
        <v>14743772.160004999</v>
      </c>
      <c r="C2" s="59">
        <f>SUM(C3:C9)</f>
        <v>0.45486378799906835</v>
      </c>
    </row>
    <row r="3" spans="1:5" x14ac:dyDescent="0.3">
      <c r="A3" s="64" t="s">
        <v>160</v>
      </c>
      <c r="B3" s="32">
        <v>550544.13</v>
      </c>
      <c r="C3" s="28">
        <f>B3/B14</f>
        <v>1.6984974110747966E-2</v>
      </c>
    </row>
    <row r="4" spans="1:5" x14ac:dyDescent="0.3">
      <c r="A4" s="64" t="s">
        <v>161</v>
      </c>
      <c r="B4" s="32">
        <v>9.9999999999999995E-7</v>
      </c>
      <c r="C4" s="28">
        <f>B4/B14</f>
        <v>3.0851249128290523E-14</v>
      </c>
    </row>
    <row r="5" spans="1:5" x14ac:dyDescent="0.3">
      <c r="A5" s="64" t="s">
        <v>162</v>
      </c>
      <c r="B5" s="32">
        <v>9.9999999999999995E-7</v>
      </c>
      <c r="C5" s="28">
        <f>B5/B14</f>
        <v>3.0851249128290523E-14</v>
      </c>
      <c r="E5" s="66"/>
    </row>
    <row r="6" spans="1:5" x14ac:dyDescent="0.3">
      <c r="A6" s="64" t="s">
        <v>163</v>
      </c>
      <c r="B6" s="32">
        <v>9.9999999999999995E-7</v>
      </c>
      <c r="C6" s="28">
        <f>B6/B14</f>
        <v>3.0851249128290523E-14</v>
      </c>
    </row>
    <row r="7" spans="1:5" x14ac:dyDescent="0.3">
      <c r="A7" s="64" t="s">
        <v>164</v>
      </c>
      <c r="B7" s="32">
        <v>14193228.029999999</v>
      </c>
      <c r="C7" s="28">
        <f>B7/B14</f>
        <v>0.43787881388816613</v>
      </c>
    </row>
    <row r="8" spans="1:5" x14ac:dyDescent="0.3">
      <c r="A8" s="64" t="s">
        <v>165</v>
      </c>
      <c r="B8" s="32">
        <v>9.9999999999999995E-7</v>
      </c>
      <c r="C8" s="28">
        <f>B8/B14</f>
        <v>3.0851249128290523E-14</v>
      </c>
    </row>
    <row r="9" spans="1:5" x14ac:dyDescent="0.3">
      <c r="A9" s="64" t="s">
        <v>250</v>
      </c>
      <c r="B9" s="32">
        <v>9.9999999999999995E-7</v>
      </c>
      <c r="C9" s="28">
        <f>B9/B14</f>
        <v>3.0851249128290523E-14</v>
      </c>
    </row>
    <row r="10" spans="1:5" x14ac:dyDescent="0.3">
      <c r="A10" s="65" t="s">
        <v>251</v>
      </c>
      <c r="B10" s="62">
        <f>SUM(B11:B13)</f>
        <v>17669826.260001998</v>
      </c>
      <c r="C10" s="60">
        <f>SUM(C11:C13)</f>
        <v>0.54513621200093176</v>
      </c>
    </row>
    <row r="11" spans="1:5" x14ac:dyDescent="0.3">
      <c r="A11" s="64" t="s">
        <v>164</v>
      </c>
      <c r="B11" s="32">
        <v>17669826.260000002</v>
      </c>
      <c r="C11" s="28">
        <f>B11/B14</f>
        <v>0.54513621200087004</v>
      </c>
    </row>
    <row r="12" spans="1:5" x14ac:dyDescent="0.3">
      <c r="A12" s="64" t="s">
        <v>165</v>
      </c>
      <c r="B12" s="32">
        <v>9.9999999999999995E-7</v>
      </c>
      <c r="C12" s="28">
        <f>B12/B14</f>
        <v>3.0851249128290523E-14</v>
      </c>
    </row>
    <row r="13" spans="1:5" x14ac:dyDescent="0.3">
      <c r="A13" s="64" t="s">
        <v>252</v>
      </c>
      <c r="B13" s="32">
        <v>9.9999999999999995E-7</v>
      </c>
      <c r="C13" s="28">
        <f>B13/B14</f>
        <v>3.0851249128290523E-14</v>
      </c>
    </row>
    <row r="14" spans="1:5" ht="15" thickBot="1" x14ac:dyDescent="0.35">
      <c r="A14" s="36" t="s">
        <v>9</v>
      </c>
      <c r="B14" s="34">
        <f>B2+B10</f>
        <v>32413598.420006998</v>
      </c>
      <c r="C14" s="30">
        <f>SUM(C2+C10)</f>
        <v>1</v>
      </c>
    </row>
    <row r="15" spans="1:5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opLeftCell="A19" workbookViewId="0">
      <selection activeCell="F6" sqref="F6"/>
    </sheetView>
  </sheetViews>
  <sheetFormatPr baseColWidth="10" defaultRowHeight="14.4" x14ac:dyDescent="0.3"/>
  <cols>
    <col min="1" max="1" width="54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58" t="s">
        <v>166</v>
      </c>
      <c r="B1" s="58" t="s">
        <v>2</v>
      </c>
      <c r="C1" s="58" t="s">
        <v>3</v>
      </c>
    </row>
    <row r="2" spans="1:5" ht="15" thickTop="1" x14ac:dyDescent="0.3">
      <c r="A2" s="65" t="s">
        <v>167</v>
      </c>
      <c r="B2" s="68">
        <f>SUM(B3:B10)</f>
        <v>13988467.680102</v>
      </c>
      <c r="C2" s="60">
        <f>SUM(C3:C10)</f>
        <v>0.43156170132004296</v>
      </c>
      <c r="E2" s="26"/>
    </row>
    <row r="3" spans="1:5" x14ac:dyDescent="0.3">
      <c r="A3" s="64" t="s">
        <v>168</v>
      </c>
      <c r="B3" s="50">
        <v>2382208</v>
      </c>
      <c r="C3" s="28">
        <f>B3/B34</f>
        <v>7.3494092483096074E-2</v>
      </c>
    </row>
    <row r="4" spans="1:5" ht="15" thickBot="1" x14ac:dyDescent="0.35">
      <c r="A4" s="64" t="s">
        <v>169</v>
      </c>
      <c r="B4" s="50">
        <v>9.9999999999999995E-7</v>
      </c>
      <c r="C4" s="28">
        <f>B4/B34</f>
        <v>3.0851249128160127E-14</v>
      </c>
      <c r="E4" s="39"/>
    </row>
    <row r="5" spans="1:5" ht="15" thickTop="1" x14ac:dyDescent="0.3">
      <c r="A5" s="64" t="s">
        <v>170</v>
      </c>
      <c r="B5" s="50">
        <v>7235363.2800000003</v>
      </c>
      <c r="C5" s="28">
        <f>B5/B34</f>
        <v>0.22321999508402179</v>
      </c>
    </row>
    <row r="6" spans="1:5" x14ac:dyDescent="0.3">
      <c r="A6" s="64" t="s">
        <v>171</v>
      </c>
      <c r="B6" s="50">
        <v>1E-4</v>
      </c>
      <c r="C6" s="28">
        <f>B6/B34</f>
        <v>3.0851249128160126E-12</v>
      </c>
    </row>
    <row r="7" spans="1:5" x14ac:dyDescent="0.3">
      <c r="A7" s="64" t="s">
        <v>172</v>
      </c>
      <c r="B7" s="50">
        <v>773672.29</v>
      </c>
      <c r="C7" s="28">
        <f>B7/B34</f>
        <v>2.3868756562344148E-2</v>
      </c>
    </row>
    <row r="8" spans="1:5" x14ac:dyDescent="0.3">
      <c r="A8" s="64" t="s">
        <v>173</v>
      </c>
      <c r="B8" s="50">
        <v>9.9999999999999995E-7</v>
      </c>
      <c r="C8" s="28">
        <f>B8/B34</f>
        <v>3.0851249128160127E-14</v>
      </c>
    </row>
    <row r="9" spans="1:5" x14ac:dyDescent="0.3">
      <c r="A9" s="64" t="s">
        <v>174</v>
      </c>
      <c r="B9" s="50">
        <v>3035596.11</v>
      </c>
      <c r="C9" s="28">
        <f>B9/B34</f>
        <v>9.3651931842083772E-2</v>
      </c>
    </row>
    <row r="10" spans="1:5" x14ac:dyDescent="0.3">
      <c r="A10" s="64" t="s">
        <v>85</v>
      </c>
      <c r="B10" s="50">
        <v>561628</v>
      </c>
      <c r="C10" s="28">
        <f>B10/B34</f>
        <v>1.7326925345350314E-2</v>
      </c>
    </row>
    <row r="11" spans="1:5" x14ac:dyDescent="0.3">
      <c r="A11" s="65" t="s">
        <v>155</v>
      </c>
      <c r="B11" s="68">
        <f>SUM(B12:B18)</f>
        <v>18077450.740029998</v>
      </c>
      <c r="C11" s="60">
        <f>SUM(C12:C18)</f>
        <v>0.55771193638270822</v>
      </c>
      <c r="E11" s="26"/>
    </row>
    <row r="12" spans="1:5" x14ac:dyDescent="0.3">
      <c r="A12" s="64" t="s">
        <v>175</v>
      </c>
      <c r="B12" s="50">
        <v>431276</v>
      </c>
      <c r="C12" s="28">
        <f>B12/B34</f>
        <v>1.3305403318996387E-2</v>
      </c>
    </row>
    <row r="13" spans="1:5" x14ac:dyDescent="0.3">
      <c r="A13" s="64" t="s">
        <v>176</v>
      </c>
      <c r="B13" s="50">
        <v>16703693.390000001</v>
      </c>
      <c r="C13" s="28">
        <f>B13/B34</f>
        <v>0.51532980613529156</v>
      </c>
    </row>
    <row r="14" spans="1:5" x14ac:dyDescent="0.3">
      <c r="A14" s="64" t="s">
        <v>157</v>
      </c>
      <c r="B14" s="32">
        <v>1.0000000000000001E-5</v>
      </c>
      <c r="C14" s="28">
        <f>B14/B34</f>
        <v>3.0851249128160131E-13</v>
      </c>
    </row>
    <row r="15" spans="1:5" x14ac:dyDescent="0.3">
      <c r="A15" s="64" t="s">
        <v>177</v>
      </c>
      <c r="B15" s="32">
        <v>1.0000000000000001E-5</v>
      </c>
      <c r="C15" s="28">
        <f>B15/B34</f>
        <v>3.0851249128160131E-13</v>
      </c>
    </row>
    <row r="16" spans="1:5" x14ac:dyDescent="0.3">
      <c r="A16" s="64" t="s">
        <v>158</v>
      </c>
      <c r="B16" s="32">
        <v>360000</v>
      </c>
      <c r="C16" s="28">
        <f>B16/B34</f>
        <v>1.1106449686137646E-2</v>
      </c>
    </row>
    <row r="17" spans="1:5" x14ac:dyDescent="0.3">
      <c r="A17" s="64" t="s">
        <v>178</v>
      </c>
      <c r="B17" s="32">
        <v>1.0000000000000001E-5</v>
      </c>
      <c r="C17" s="28">
        <f>B17/B34</f>
        <v>3.0851249128160131E-13</v>
      </c>
    </row>
    <row r="18" spans="1:5" x14ac:dyDescent="0.3">
      <c r="A18" s="64" t="s">
        <v>179</v>
      </c>
      <c r="B18" s="32">
        <v>582481.35</v>
      </c>
      <c r="C18" s="28">
        <f>B18/B34</f>
        <v>1.7970277241357031E-2</v>
      </c>
    </row>
    <row r="19" spans="1:5" x14ac:dyDescent="0.3">
      <c r="A19" s="65" t="s">
        <v>180</v>
      </c>
      <c r="B19" s="68">
        <f>SUM(B20:B28)</f>
        <v>347680.00000800006</v>
      </c>
      <c r="C19" s="60">
        <f>SUM(C20:C28)</f>
        <v>1.0726362297125529E-2</v>
      </c>
      <c r="E19" s="26"/>
    </row>
    <row r="20" spans="1:5" x14ac:dyDescent="0.3">
      <c r="A20" s="64" t="s">
        <v>181</v>
      </c>
      <c r="B20" s="32">
        <v>9.9999999999999995E-7</v>
      </c>
      <c r="C20" s="28">
        <f>B20/B34</f>
        <v>3.0851249128160127E-14</v>
      </c>
    </row>
    <row r="21" spans="1:5" x14ac:dyDescent="0.3">
      <c r="A21" s="64" t="s">
        <v>182</v>
      </c>
      <c r="B21" s="32">
        <v>347680</v>
      </c>
      <c r="C21" s="28">
        <f>B21/B34</f>
        <v>1.0726362296878712E-2</v>
      </c>
    </row>
    <row r="22" spans="1:5" x14ac:dyDescent="0.3">
      <c r="A22" s="64" t="s">
        <v>183</v>
      </c>
      <c r="B22" s="32">
        <v>9.9999999999999995E-7</v>
      </c>
      <c r="C22" s="28">
        <f>B22/B34</f>
        <v>3.0851249128160127E-14</v>
      </c>
    </row>
    <row r="23" spans="1:5" x14ac:dyDescent="0.3">
      <c r="A23" s="64" t="s">
        <v>184</v>
      </c>
      <c r="B23" s="32">
        <v>9.9999999999999995E-7</v>
      </c>
      <c r="C23" s="28">
        <f>B23/B34</f>
        <v>3.0851249128160127E-14</v>
      </c>
    </row>
    <row r="24" spans="1:5" x14ac:dyDescent="0.3">
      <c r="A24" s="64" t="s">
        <v>185</v>
      </c>
      <c r="B24" s="32">
        <v>9.9999999999999995E-7</v>
      </c>
      <c r="C24" s="28">
        <f>B24/B34</f>
        <v>3.0851249128160127E-14</v>
      </c>
    </row>
    <row r="25" spans="1:5" x14ac:dyDescent="0.3">
      <c r="A25" s="64" t="s">
        <v>186</v>
      </c>
      <c r="B25" s="32">
        <v>9.9999999999999995E-7</v>
      </c>
      <c r="C25" s="28">
        <f>B25/B34</f>
        <v>3.0851249128160127E-14</v>
      </c>
    </row>
    <row r="26" spans="1:5" x14ac:dyDescent="0.3">
      <c r="A26" s="64" t="s">
        <v>187</v>
      </c>
      <c r="B26" s="32">
        <v>9.9999999999999995E-7</v>
      </c>
      <c r="C26" s="28">
        <f>B26/B34</f>
        <v>3.0851249128160127E-14</v>
      </c>
    </row>
    <row r="27" spans="1:5" x14ac:dyDescent="0.3">
      <c r="A27" s="64" t="s">
        <v>188</v>
      </c>
      <c r="B27" s="32">
        <v>9.9999999999999995E-7</v>
      </c>
      <c r="C27" s="28">
        <f>B27/B34</f>
        <v>3.0851249128160127E-14</v>
      </c>
    </row>
    <row r="28" spans="1:5" x14ac:dyDescent="0.3">
      <c r="A28" s="64" t="s">
        <v>189</v>
      </c>
      <c r="B28" s="32">
        <v>9.9999999999999995E-7</v>
      </c>
      <c r="C28" s="28">
        <f>B28/B34</f>
        <v>3.0851249128160127E-14</v>
      </c>
    </row>
    <row r="29" spans="1:5" x14ac:dyDescent="0.3">
      <c r="A29" s="65" t="s">
        <v>190</v>
      </c>
      <c r="B29" s="62">
        <f>SUM(B30:B33)</f>
        <v>3.9999999999999998E-6</v>
      </c>
      <c r="C29" s="60">
        <f>SUM(C30:C33)</f>
        <v>1.2340499651264051E-13</v>
      </c>
    </row>
    <row r="30" spans="1:5" x14ac:dyDescent="0.3">
      <c r="A30" s="54" t="s">
        <v>191</v>
      </c>
      <c r="B30" s="32">
        <v>9.9999999999999995E-7</v>
      </c>
      <c r="C30" s="28">
        <f>B30/B34</f>
        <v>3.0851249128160127E-14</v>
      </c>
    </row>
    <row r="31" spans="1:5" ht="28.8" x14ac:dyDescent="0.3">
      <c r="A31" s="53" t="s">
        <v>192</v>
      </c>
      <c r="B31" s="32">
        <v>9.9999999999999995E-7</v>
      </c>
      <c r="C31" s="28">
        <f>B31/B34</f>
        <v>3.0851249128160127E-14</v>
      </c>
    </row>
    <row r="32" spans="1:5" x14ac:dyDescent="0.3">
      <c r="A32" s="54" t="s">
        <v>193</v>
      </c>
      <c r="B32" s="32">
        <v>9.9999999999999995E-7</v>
      </c>
      <c r="C32" s="28">
        <f>B32/B34</f>
        <v>3.0851249128160127E-14</v>
      </c>
    </row>
    <row r="33" spans="1:3" ht="15" thickBot="1" x14ac:dyDescent="0.35">
      <c r="A33" s="54" t="s">
        <v>194</v>
      </c>
      <c r="B33" s="32">
        <v>9.9999999999999995E-7</v>
      </c>
      <c r="C33" s="28">
        <f>B33/B34</f>
        <v>3.0851249128160127E-14</v>
      </c>
    </row>
    <row r="34" spans="1:3" ht="15.6" thickTop="1" thickBot="1" x14ac:dyDescent="0.35">
      <c r="A34" s="58" t="s">
        <v>9</v>
      </c>
      <c r="B34" s="69">
        <f>B2+B11+B19+B29</f>
        <v>32413598.420143999</v>
      </c>
      <c r="C34" s="67">
        <f>C2+C11+C19+C29</f>
        <v>1</v>
      </c>
    </row>
    <row r="35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tabSelected="1" topLeftCell="J118" zoomScaleNormal="100" workbookViewId="0">
      <selection activeCell="N121" sqref="N121"/>
    </sheetView>
  </sheetViews>
  <sheetFormatPr baseColWidth="10" defaultColWidth="4.6640625" defaultRowHeight="14.4" x14ac:dyDescent="0.3"/>
  <cols>
    <col min="1" max="1" width="3.77734375" style="14" customWidth="1"/>
    <col min="2" max="2" width="8" style="14" bestFit="1" customWidth="1"/>
    <col min="3" max="3" width="62.5546875" style="14" bestFit="1" customWidth="1"/>
    <col min="4" max="4" width="14.5546875" style="14" bestFit="1" customWidth="1"/>
    <col min="5" max="5" width="8" style="14" bestFit="1" customWidth="1"/>
    <col min="6" max="6" width="1" style="14" customWidth="1"/>
    <col min="7" max="7" width="13.33203125" style="14" bestFit="1" customWidth="1"/>
    <col min="8" max="8" width="6.109375" style="14" bestFit="1" customWidth="1"/>
    <col min="9" max="9" width="28.21875" style="14" bestFit="1" customWidth="1"/>
    <col min="10" max="10" width="8.77734375" style="14" customWidth="1"/>
    <col min="11" max="11" width="17.21875" style="14" bestFit="1" customWidth="1"/>
    <col min="12" max="12" width="11.109375" style="14" bestFit="1" customWidth="1"/>
    <col min="13" max="13" width="8.33203125" style="14" bestFit="1" customWidth="1"/>
    <col min="14" max="14" width="35.88671875" style="14" bestFit="1" customWidth="1"/>
    <col min="15" max="16384" width="4.6640625" style="14"/>
  </cols>
  <sheetData>
    <row r="1" spans="2:8" ht="15" thickBot="1" x14ac:dyDescent="0.35">
      <c r="F1" s="15"/>
    </row>
    <row r="2" spans="2:8" ht="15.6" thickTop="1" thickBot="1" x14ac:dyDescent="0.35">
      <c r="B2" s="40" t="s">
        <v>37</v>
      </c>
      <c r="C2" s="70" t="s">
        <v>38</v>
      </c>
      <c r="D2" s="40" t="s">
        <v>2</v>
      </c>
      <c r="E2" s="40" t="s">
        <v>3</v>
      </c>
      <c r="F2" s="15"/>
    </row>
    <row r="3" spans="2:8" ht="15" thickTop="1" x14ac:dyDescent="0.3">
      <c r="B3" s="129">
        <v>1000</v>
      </c>
      <c r="C3" s="105" t="s">
        <v>39</v>
      </c>
      <c r="D3" s="92">
        <f>D23</f>
        <v>9226512.6700500026</v>
      </c>
      <c r="E3" s="75">
        <f>D3/D12</f>
        <v>0.28464944096696032</v>
      </c>
      <c r="F3" s="15"/>
    </row>
    <row r="4" spans="2:8" x14ac:dyDescent="0.3">
      <c r="B4" s="129">
        <v>2000</v>
      </c>
      <c r="C4" s="106" t="s">
        <v>40</v>
      </c>
      <c r="D4" s="92">
        <f>D35</f>
        <v>1930474.18001</v>
      </c>
      <c r="E4" s="75">
        <f>D4/D12</f>
        <v>5.9557539862785405E-2</v>
      </c>
      <c r="F4" s="16"/>
    </row>
    <row r="5" spans="2:8" x14ac:dyDescent="0.3">
      <c r="B5" s="129">
        <v>3000</v>
      </c>
      <c r="C5" s="106" t="s">
        <v>41</v>
      </c>
      <c r="D5" s="92">
        <f>D47</f>
        <v>3486032.2</v>
      </c>
      <c r="E5" s="75">
        <f>D5/D12</f>
        <v>0.10754844787065633</v>
      </c>
      <c r="F5" s="17"/>
    </row>
    <row r="6" spans="2:8" x14ac:dyDescent="0.3">
      <c r="B6" s="129">
        <v>4000</v>
      </c>
      <c r="C6" s="106" t="s">
        <v>42</v>
      </c>
      <c r="D6" s="92">
        <f>D69</f>
        <v>807748.65005999978</v>
      </c>
      <c r="E6" s="75">
        <f>D6/D12</f>
        <v>2.4920054835859205E-2</v>
      </c>
      <c r="F6" s="17"/>
    </row>
    <row r="7" spans="2:8" x14ac:dyDescent="0.3">
      <c r="B7" s="129">
        <v>5000</v>
      </c>
      <c r="C7" s="106" t="s">
        <v>43</v>
      </c>
      <c r="D7" s="92">
        <f>D87</f>
        <v>91514.020070000013</v>
      </c>
      <c r="E7" s="75">
        <f>D7/D12</f>
        <v>2.8233218318903059E-3</v>
      </c>
      <c r="F7" s="17"/>
    </row>
    <row r="8" spans="2:8" x14ac:dyDescent="0.3">
      <c r="B8" s="129">
        <v>6000</v>
      </c>
      <c r="C8" s="106" t="s">
        <v>44</v>
      </c>
      <c r="D8" s="92">
        <f>D93</f>
        <v>16871316.700009998</v>
      </c>
      <c r="E8" s="75">
        <f>D8/D12</f>
        <v>0.52050119463049094</v>
      </c>
      <c r="F8" s="17"/>
    </row>
    <row r="9" spans="2:8" x14ac:dyDescent="0.3">
      <c r="B9" s="129">
        <v>7000</v>
      </c>
      <c r="C9" s="106" t="s">
        <v>45</v>
      </c>
      <c r="D9" s="92">
        <f>D103</f>
        <v>6.999999999999999E-6</v>
      </c>
      <c r="E9" s="75">
        <f>D9/D12</f>
        <v>2.1595874389645459E-13</v>
      </c>
      <c r="F9" s="17"/>
    </row>
    <row r="10" spans="2:8" x14ac:dyDescent="0.3">
      <c r="B10" s="129">
        <v>8000</v>
      </c>
      <c r="C10" s="106" t="s">
        <v>46</v>
      </c>
      <c r="D10" s="92">
        <f>D109</f>
        <v>3.0000000000000004E-5</v>
      </c>
      <c r="E10" s="75">
        <f>D10/D12</f>
        <v>9.2553747384194842E-13</v>
      </c>
      <c r="F10" s="17"/>
    </row>
    <row r="11" spans="2:8" ht="15" thickBot="1" x14ac:dyDescent="0.35">
      <c r="B11" s="130">
        <v>9000</v>
      </c>
      <c r="C11" s="106" t="s">
        <v>47</v>
      </c>
      <c r="D11" s="92">
        <f>D119</f>
        <v>6.999999999999999E-6</v>
      </c>
      <c r="E11" s="75">
        <f>D11/D12</f>
        <v>2.1595874389645459E-13</v>
      </c>
      <c r="F11" s="15"/>
    </row>
    <row r="12" spans="2:8" ht="15.6" thickTop="1" thickBot="1" x14ac:dyDescent="0.35">
      <c r="B12" s="159" t="s">
        <v>48</v>
      </c>
      <c r="C12" s="160"/>
      <c r="D12" s="93">
        <f>SUM(D3:D11)</f>
        <v>32413598.420244001</v>
      </c>
      <c r="E12" s="76">
        <f>SUM(E3:E11)</f>
        <v>0.99999999999999989</v>
      </c>
      <c r="F12" s="15"/>
    </row>
    <row r="13" spans="2:8" ht="15.6" thickTop="1" thickBot="1" x14ac:dyDescent="0.35">
      <c r="B13" s="107"/>
      <c r="C13" s="108"/>
      <c r="D13" s="94"/>
      <c r="E13" s="77"/>
      <c r="F13" s="17"/>
    </row>
    <row r="14" spans="2:8" ht="16.2" customHeight="1" thickTop="1" thickBot="1" x14ac:dyDescent="0.35">
      <c r="B14" s="153" t="s">
        <v>49</v>
      </c>
      <c r="C14" s="154"/>
      <c r="D14" s="40" t="s">
        <v>2</v>
      </c>
      <c r="E14" s="40" t="s">
        <v>3</v>
      </c>
      <c r="F14" s="19"/>
    </row>
    <row r="15" spans="2:8" ht="15" thickTop="1" x14ac:dyDescent="0.3">
      <c r="B15" s="104">
        <v>1100</v>
      </c>
      <c r="C15" s="105" t="s">
        <v>56</v>
      </c>
      <c r="D15" s="92">
        <v>7666057.9199999999</v>
      </c>
      <c r="E15" s="75">
        <f>D15/D23</f>
        <v>0.83087274619853246</v>
      </c>
    </row>
    <row r="16" spans="2:8" x14ac:dyDescent="0.3">
      <c r="B16" s="104">
        <v>1200</v>
      </c>
      <c r="C16" s="106" t="s">
        <v>57</v>
      </c>
      <c r="D16" s="92">
        <v>1.0000000000000001E-5</v>
      </c>
      <c r="E16" s="75">
        <f>D16/D23</f>
        <v>1.083833118493491E-12</v>
      </c>
      <c r="G16" s="18"/>
      <c r="H16" s="18"/>
    </row>
    <row r="17" spans="2:9" x14ac:dyDescent="0.3">
      <c r="B17" s="104">
        <v>1300</v>
      </c>
      <c r="C17" s="106" t="s">
        <v>58</v>
      </c>
      <c r="D17" s="92">
        <v>1200454.75</v>
      </c>
      <c r="E17" s="75">
        <f>D17/D23</f>
        <v>0.13010926153028241</v>
      </c>
      <c r="G17" s="13"/>
      <c r="H17" s="13"/>
      <c r="I17" s="13"/>
    </row>
    <row r="18" spans="2:9" x14ac:dyDescent="0.3">
      <c r="B18" s="104">
        <v>1400</v>
      </c>
      <c r="C18" s="106" t="s">
        <v>59</v>
      </c>
      <c r="D18" s="92">
        <v>360000</v>
      </c>
      <c r="E18" s="75">
        <f>D18/D23</f>
        <v>3.9017992265765675E-2</v>
      </c>
      <c r="G18" s="10"/>
      <c r="H18" s="3"/>
      <c r="I18" s="4"/>
    </row>
    <row r="19" spans="2:9" x14ac:dyDescent="0.3">
      <c r="B19" s="104">
        <v>1500</v>
      </c>
      <c r="C19" s="106" t="s">
        <v>60</v>
      </c>
      <c r="D19" s="92">
        <v>1.0000000000000001E-5</v>
      </c>
      <c r="E19" s="75">
        <f>D19/D23</f>
        <v>1.083833118493491E-12</v>
      </c>
    </row>
    <row r="20" spans="2:9" x14ac:dyDescent="0.3">
      <c r="B20" s="104">
        <v>1600</v>
      </c>
      <c r="C20" s="106" t="s">
        <v>61</v>
      </c>
      <c r="D20" s="92">
        <v>1.0000000000000001E-5</v>
      </c>
      <c r="E20" s="75">
        <f>D20/D23</f>
        <v>1.083833118493491E-12</v>
      </c>
    </row>
    <row r="21" spans="2:9" x14ac:dyDescent="0.3">
      <c r="B21" s="104">
        <v>1700</v>
      </c>
      <c r="C21" s="106" t="s">
        <v>62</v>
      </c>
      <c r="D21" s="92">
        <v>1.0000000000000001E-5</v>
      </c>
      <c r="E21" s="75">
        <f>D21/D23</f>
        <v>1.083833118493491E-12</v>
      </c>
    </row>
    <row r="22" spans="2:9" ht="15" thickBot="1" x14ac:dyDescent="0.35">
      <c r="B22" s="104">
        <v>1800</v>
      </c>
      <c r="C22" s="106" t="s">
        <v>63</v>
      </c>
      <c r="D22" s="92">
        <v>1.0000000000000001E-5</v>
      </c>
      <c r="E22" s="75">
        <f>D22/D23</f>
        <v>1.083833118493491E-12</v>
      </c>
    </row>
    <row r="23" spans="2:9" ht="15.6" thickTop="1" thickBot="1" x14ac:dyDescent="0.35">
      <c r="B23" s="71"/>
      <c r="C23" s="109" t="s">
        <v>64</v>
      </c>
      <c r="D23" s="93">
        <f>SUM(D15:D22)</f>
        <v>9226512.6700500026</v>
      </c>
      <c r="E23" s="76">
        <f>SUM(E15:E22)</f>
        <v>0.99999999999999956</v>
      </c>
    </row>
    <row r="24" spans="2:9" ht="15.6" thickTop="1" thickBot="1" x14ac:dyDescent="0.35">
      <c r="B24" s="110"/>
      <c r="C24" s="111"/>
      <c r="D24" s="95"/>
      <c r="E24" s="78"/>
    </row>
    <row r="25" spans="2:9" ht="15.6" thickTop="1" thickBot="1" x14ac:dyDescent="0.35">
      <c r="B25" s="153" t="s">
        <v>65</v>
      </c>
      <c r="C25" s="154"/>
      <c r="D25" s="40" t="s">
        <v>2</v>
      </c>
      <c r="E25" s="40" t="s">
        <v>3</v>
      </c>
    </row>
    <row r="26" spans="2:9" ht="15" customHeight="1" thickTop="1" x14ac:dyDescent="0.3">
      <c r="B26" s="104">
        <v>2100</v>
      </c>
      <c r="C26" s="112" t="s">
        <v>66</v>
      </c>
      <c r="D26" s="92">
        <v>117817.79</v>
      </c>
      <c r="E26" s="75">
        <f>D26/D35</f>
        <v>6.1030492518366494E-2</v>
      </c>
    </row>
    <row r="27" spans="2:9" x14ac:dyDescent="0.3">
      <c r="B27" s="104">
        <v>2200</v>
      </c>
      <c r="C27" s="106" t="s">
        <v>67</v>
      </c>
      <c r="D27" s="92">
        <v>52733.39</v>
      </c>
      <c r="E27" s="75">
        <f>D27/D35</f>
        <v>2.731628868495244E-2</v>
      </c>
    </row>
    <row r="28" spans="2:9" x14ac:dyDescent="0.3">
      <c r="B28" s="104">
        <v>2300</v>
      </c>
      <c r="C28" s="106" t="s">
        <v>68</v>
      </c>
      <c r="D28" s="92">
        <v>1577.6</v>
      </c>
      <c r="E28" s="75">
        <f>D28/D35</f>
        <v>8.1720854717250233E-4</v>
      </c>
    </row>
    <row r="29" spans="2:9" x14ac:dyDescent="0.3">
      <c r="B29" s="104">
        <v>2400</v>
      </c>
      <c r="C29" s="106" t="s">
        <v>69</v>
      </c>
      <c r="D29" s="92">
        <v>154541.1</v>
      </c>
      <c r="E29" s="75">
        <f>D29/D35</f>
        <v>8.0053440548580379E-2</v>
      </c>
    </row>
    <row r="30" spans="2:9" x14ac:dyDescent="0.3">
      <c r="B30" s="104">
        <v>2500</v>
      </c>
      <c r="C30" s="106" t="s">
        <v>70</v>
      </c>
      <c r="D30" s="92">
        <v>33161.58</v>
      </c>
      <c r="E30" s="75">
        <f>D30/D35</f>
        <v>1.7177945368752986E-2</v>
      </c>
    </row>
    <row r="31" spans="2:9" x14ac:dyDescent="0.3">
      <c r="B31" s="104">
        <v>2600</v>
      </c>
      <c r="C31" s="106" t="s">
        <v>71</v>
      </c>
      <c r="D31" s="92">
        <v>1507200</v>
      </c>
      <c r="E31" s="75">
        <f>D31/D35</f>
        <v>0.78074082295790803</v>
      </c>
    </row>
    <row r="32" spans="2:9" x14ac:dyDescent="0.3">
      <c r="B32" s="104">
        <v>2700</v>
      </c>
      <c r="C32" s="106" t="s">
        <v>72</v>
      </c>
      <c r="D32" s="92">
        <v>38479.519999999997</v>
      </c>
      <c r="E32" s="75">
        <f>D32/D35</f>
        <v>1.9932677887357534E-2</v>
      </c>
    </row>
    <row r="33" spans="2:9" x14ac:dyDescent="0.3">
      <c r="B33" s="104">
        <v>2800</v>
      </c>
      <c r="C33" s="106" t="s">
        <v>73</v>
      </c>
      <c r="D33" s="92">
        <v>24963.200000000001</v>
      </c>
      <c r="E33" s="75">
        <f>D33/D35</f>
        <v>1.2931123481729598E-2</v>
      </c>
    </row>
    <row r="34" spans="2:9" ht="15" thickBot="1" x14ac:dyDescent="0.35">
      <c r="B34" s="104">
        <v>2900</v>
      </c>
      <c r="C34" s="106" t="s">
        <v>74</v>
      </c>
      <c r="D34" s="92">
        <v>1.0000000000000001E-5</v>
      </c>
      <c r="E34" s="75">
        <f>D34/D35</f>
        <v>5.1800744623003457E-12</v>
      </c>
    </row>
    <row r="35" spans="2:9" ht="15.6" thickTop="1" thickBot="1" x14ac:dyDescent="0.35">
      <c r="B35" s="71"/>
      <c r="C35" s="70" t="s">
        <v>75</v>
      </c>
      <c r="D35" s="93">
        <f>SUM(D26:D34)</f>
        <v>1930474.18001</v>
      </c>
      <c r="E35" s="76">
        <f>SUM(E26:E34)</f>
        <v>1</v>
      </c>
    </row>
    <row r="36" spans="2:9" ht="15.6" thickTop="1" thickBot="1" x14ac:dyDescent="0.35">
      <c r="B36" s="113"/>
      <c r="C36" s="114"/>
      <c r="D36" s="96"/>
      <c r="E36" s="79"/>
    </row>
    <row r="37" spans="2:9" ht="15.6" thickTop="1" thickBot="1" x14ac:dyDescent="0.35">
      <c r="B37" s="153" t="s">
        <v>76</v>
      </c>
      <c r="C37" s="154"/>
      <c r="D37" s="40" t="s">
        <v>2</v>
      </c>
      <c r="E37" s="40" t="s">
        <v>3</v>
      </c>
    </row>
    <row r="38" spans="2:9" ht="15" thickTop="1" x14ac:dyDescent="0.3">
      <c r="B38" s="104">
        <v>3100</v>
      </c>
      <c r="C38" s="115" t="s">
        <v>77</v>
      </c>
      <c r="D38" s="92">
        <v>1978063.74</v>
      </c>
      <c r="E38" s="75">
        <f>D38/D47</f>
        <v>0.56742555045819709</v>
      </c>
    </row>
    <row r="39" spans="2:9" x14ac:dyDescent="0.3">
      <c r="B39" s="104">
        <v>3200</v>
      </c>
      <c r="C39" s="115" t="s">
        <v>78</v>
      </c>
      <c r="D39" s="92">
        <v>61729.36</v>
      </c>
      <c r="E39" s="75">
        <f>D39/D47</f>
        <v>1.7707627600226986E-2</v>
      </c>
    </row>
    <row r="40" spans="2:9" x14ac:dyDescent="0.3">
      <c r="B40" s="104">
        <v>3300</v>
      </c>
      <c r="C40" s="115" t="s">
        <v>79</v>
      </c>
      <c r="D40" s="92">
        <v>512442</v>
      </c>
      <c r="E40" s="75">
        <f>D40/D47</f>
        <v>0.1469986421812168</v>
      </c>
    </row>
    <row r="41" spans="2:9" x14ac:dyDescent="0.3">
      <c r="B41" s="104">
        <v>3400</v>
      </c>
      <c r="C41" s="115" t="s">
        <v>80</v>
      </c>
      <c r="D41" s="92">
        <v>11122.35</v>
      </c>
      <c r="E41" s="75">
        <f>D41/D47</f>
        <v>3.1905471211654325E-3</v>
      </c>
    </row>
    <row r="42" spans="2:9" x14ac:dyDescent="0.3">
      <c r="B42" s="104">
        <v>3500</v>
      </c>
      <c r="C42" s="115" t="s">
        <v>81</v>
      </c>
      <c r="D42" s="92">
        <v>470988.78</v>
      </c>
      <c r="E42" s="75">
        <f>D42/D47</f>
        <v>0.1351074095070034</v>
      </c>
    </row>
    <row r="43" spans="2:9" x14ac:dyDescent="0.3">
      <c r="B43" s="104">
        <v>3600</v>
      </c>
      <c r="C43" s="115" t="s">
        <v>82</v>
      </c>
      <c r="D43" s="92">
        <v>42200.800000000003</v>
      </c>
      <c r="E43" s="75">
        <f>D43/D47</f>
        <v>1.2105682787439542E-2</v>
      </c>
    </row>
    <row r="44" spans="2:9" x14ac:dyDescent="0.3">
      <c r="B44" s="104">
        <v>3700</v>
      </c>
      <c r="C44" s="115" t="s">
        <v>83</v>
      </c>
      <c r="D44" s="92">
        <v>111660.88</v>
      </c>
      <c r="E44" s="75">
        <f>D44/D47</f>
        <v>3.2030937637351715E-2</v>
      </c>
    </row>
    <row r="45" spans="2:9" x14ac:dyDescent="0.3">
      <c r="B45" s="104">
        <v>3800</v>
      </c>
      <c r="C45" s="115" t="s">
        <v>84</v>
      </c>
      <c r="D45" s="92">
        <v>198000</v>
      </c>
      <c r="E45" s="75">
        <f>D45/D47</f>
        <v>5.6798098422613533E-2</v>
      </c>
    </row>
    <row r="46" spans="2:9" ht="15" thickBot="1" x14ac:dyDescent="0.35">
      <c r="B46" s="104">
        <v>3900</v>
      </c>
      <c r="C46" s="115" t="s">
        <v>85</v>
      </c>
      <c r="D46" s="92">
        <v>99824.29</v>
      </c>
      <c r="E46" s="75">
        <f>D46/D47</f>
        <v>2.8635504284785434E-2</v>
      </c>
      <c r="I46" s="20"/>
    </row>
    <row r="47" spans="2:9" ht="15.6" thickTop="1" thickBot="1" x14ac:dyDescent="0.35">
      <c r="B47" s="71"/>
      <c r="C47" s="70" t="s">
        <v>86</v>
      </c>
      <c r="D47" s="93">
        <f>SUM(D38:D46)</f>
        <v>3486032.2</v>
      </c>
      <c r="E47" s="76">
        <f>SUM(E38:E46)</f>
        <v>1</v>
      </c>
      <c r="I47" s="21"/>
    </row>
    <row r="48" spans="2:9" ht="15.6" thickTop="1" thickBot="1" x14ac:dyDescent="0.35">
      <c r="B48" s="116"/>
      <c r="C48" s="117"/>
      <c r="D48" s="97"/>
      <c r="E48" s="80"/>
      <c r="I48" s="21"/>
    </row>
    <row r="49" spans="2:8" ht="15.6" thickTop="1" thickBot="1" x14ac:dyDescent="0.35">
      <c r="B49" s="159" t="s">
        <v>82</v>
      </c>
      <c r="C49" s="160"/>
      <c r="D49" s="40" t="s">
        <v>2</v>
      </c>
      <c r="E49" s="40" t="s">
        <v>3</v>
      </c>
    </row>
    <row r="50" spans="2:8" ht="29.4" thickTop="1" x14ac:dyDescent="0.3">
      <c r="B50" s="118">
        <v>361</v>
      </c>
      <c r="C50" s="119" t="s">
        <v>87</v>
      </c>
      <c r="D50" s="98">
        <v>41040.800000000003</v>
      </c>
      <c r="E50" s="81">
        <f>D50/D57</f>
        <v>0.97251236828151044</v>
      </c>
    </row>
    <row r="51" spans="2:8" ht="28.8" x14ac:dyDescent="0.3">
      <c r="B51" s="118">
        <v>362</v>
      </c>
      <c r="C51" s="119" t="s">
        <v>88</v>
      </c>
      <c r="D51" s="92">
        <v>1.0000000000000001E-5</v>
      </c>
      <c r="E51" s="81">
        <f>D51/D57</f>
        <v>2.369623321868751E-10</v>
      </c>
    </row>
    <row r="52" spans="2:8" ht="28.8" x14ac:dyDescent="0.3">
      <c r="B52" s="118">
        <v>363</v>
      </c>
      <c r="C52" s="119" t="s">
        <v>89</v>
      </c>
      <c r="D52" s="92">
        <v>1.0000000000000001E-5</v>
      </c>
      <c r="E52" s="81">
        <f>D52/D57</f>
        <v>2.369623321868751E-10</v>
      </c>
    </row>
    <row r="53" spans="2:8" x14ac:dyDescent="0.3">
      <c r="B53" s="118">
        <v>364</v>
      </c>
      <c r="C53" s="119" t="s">
        <v>90</v>
      </c>
      <c r="D53" s="98">
        <v>1.0000000000000001E-5</v>
      </c>
      <c r="E53" s="81">
        <f>D53/D57</f>
        <v>2.369623321868751E-10</v>
      </c>
    </row>
    <row r="54" spans="2:8" x14ac:dyDescent="0.3">
      <c r="B54" s="118">
        <v>365</v>
      </c>
      <c r="C54" s="120" t="s">
        <v>91</v>
      </c>
      <c r="D54" s="92">
        <v>1.0000000000000001E-5</v>
      </c>
      <c r="E54" s="81">
        <f>D54/D57</f>
        <v>2.369623321868751E-10</v>
      </c>
    </row>
    <row r="55" spans="2:8" ht="28.8" x14ac:dyDescent="0.3">
      <c r="B55" s="118">
        <v>366</v>
      </c>
      <c r="C55" s="119" t="s">
        <v>92</v>
      </c>
      <c r="D55" s="92">
        <v>1.0000000000000001E-5</v>
      </c>
      <c r="E55" s="81">
        <f>D55/D57</f>
        <v>2.369623321868751E-10</v>
      </c>
    </row>
    <row r="56" spans="2:8" ht="15" thickBot="1" x14ac:dyDescent="0.35">
      <c r="B56" s="118">
        <v>369</v>
      </c>
      <c r="C56" s="120" t="s">
        <v>93</v>
      </c>
      <c r="D56" s="92">
        <v>1160</v>
      </c>
      <c r="E56" s="81">
        <f>D56/D57</f>
        <v>2.7487630533677511E-2</v>
      </c>
    </row>
    <row r="57" spans="2:8" ht="15.6" thickTop="1" thickBot="1" x14ac:dyDescent="0.35">
      <c r="B57" s="72"/>
      <c r="C57" s="109" t="s">
        <v>94</v>
      </c>
      <c r="D57" s="93">
        <f>SUM(D50:D56)</f>
        <v>42200.80005000002</v>
      </c>
      <c r="E57" s="82">
        <f>SUM(E50:E56)</f>
        <v>0.99999999999999967</v>
      </c>
      <c r="F57" s="11"/>
      <c r="H57" s="22"/>
    </row>
    <row r="58" spans="2:8" ht="15.6" thickTop="1" thickBot="1" x14ac:dyDescent="0.35">
      <c r="B58" s="121"/>
      <c r="C58" s="122"/>
      <c r="D58" s="99"/>
      <c r="E58" s="83"/>
    </row>
    <row r="59" spans="2:8" ht="15.6" thickTop="1" thickBot="1" x14ac:dyDescent="0.35">
      <c r="B59" s="153" t="s">
        <v>95</v>
      </c>
      <c r="C59" s="154"/>
      <c r="D59" s="40" t="s">
        <v>2</v>
      </c>
      <c r="E59" s="40" t="s">
        <v>3</v>
      </c>
    </row>
    <row r="60" spans="2:8" ht="15" thickTop="1" x14ac:dyDescent="0.3">
      <c r="B60" s="123">
        <v>4100</v>
      </c>
      <c r="C60" s="124" t="s">
        <v>96</v>
      </c>
      <c r="D60" s="92">
        <v>1.0000000000000001E-5</v>
      </c>
      <c r="E60" s="84">
        <f>D60/D69</f>
        <v>1.2380088780411082E-11</v>
      </c>
      <c r="F60" s="17"/>
      <c r="G60" s="17"/>
      <c r="H60" s="17"/>
    </row>
    <row r="61" spans="2:8" x14ac:dyDescent="0.3">
      <c r="B61" s="125">
        <v>4200</v>
      </c>
      <c r="C61" s="120" t="s">
        <v>97</v>
      </c>
      <c r="D61" s="92">
        <v>447868</v>
      </c>
      <c r="E61" s="85">
        <f>D61/D69</f>
        <v>0.55446456019051504</v>
      </c>
    </row>
    <row r="62" spans="2:8" x14ac:dyDescent="0.3">
      <c r="B62" s="104">
        <v>4300</v>
      </c>
      <c r="C62" s="115" t="s">
        <v>98</v>
      </c>
      <c r="D62" s="92">
        <v>13000</v>
      </c>
      <c r="E62" s="75">
        <f>D62/D69</f>
        <v>1.6094115414534406E-2</v>
      </c>
    </row>
    <row r="63" spans="2:8" x14ac:dyDescent="0.3">
      <c r="B63" s="104">
        <v>4400</v>
      </c>
      <c r="C63" s="115" t="s">
        <v>99</v>
      </c>
      <c r="D63" s="92">
        <v>346880.65</v>
      </c>
      <c r="E63" s="75">
        <f>D63/D69</f>
        <v>0.42944132432067034</v>
      </c>
    </row>
    <row r="64" spans="2:8" x14ac:dyDescent="0.3">
      <c r="B64" s="104">
        <v>4500</v>
      </c>
      <c r="C64" s="115" t="s">
        <v>7</v>
      </c>
      <c r="D64" s="92">
        <v>1.0000000000000001E-5</v>
      </c>
      <c r="E64" s="75">
        <f>D64/D69</f>
        <v>1.2380088780411082E-11</v>
      </c>
    </row>
    <row r="65" spans="2:5" x14ac:dyDescent="0.3">
      <c r="B65" s="104">
        <v>4600</v>
      </c>
      <c r="C65" s="115" t="s">
        <v>100</v>
      </c>
      <c r="D65" s="92">
        <v>1.0000000000000001E-5</v>
      </c>
      <c r="E65" s="75">
        <f>D65/D69</f>
        <v>1.2380088780411082E-11</v>
      </c>
    </row>
    <row r="66" spans="2:5" x14ac:dyDescent="0.3">
      <c r="B66" s="104">
        <v>4700</v>
      </c>
      <c r="C66" s="115" t="s">
        <v>101</v>
      </c>
      <c r="D66" s="92">
        <v>1.0000000000000001E-5</v>
      </c>
      <c r="E66" s="75">
        <f>D66/D69</f>
        <v>1.2380088780411082E-11</v>
      </c>
    </row>
    <row r="67" spans="2:5" x14ac:dyDescent="0.3">
      <c r="B67" s="104">
        <v>4800</v>
      </c>
      <c r="C67" s="115" t="s">
        <v>102</v>
      </c>
      <c r="D67" s="92">
        <v>1.0000000000000001E-5</v>
      </c>
      <c r="E67" s="75">
        <f>D67/D69</f>
        <v>1.2380088780411082E-11</v>
      </c>
    </row>
    <row r="68" spans="2:5" ht="15" thickBot="1" x14ac:dyDescent="0.35">
      <c r="B68" s="104">
        <v>4900</v>
      </c>
      <c r="C68" s="115" t="s">
        <v>103</v>
      </c>
      <c r="D68" s="92">
        <v>1.0000000000000001E-5</v>
      </c>
      <c r="E68" s="75">
        <f>D68/D69</f>
        <v>1.2380088780411082E-11</v>
      </c>
    </row>
    <row r="69" spans="2:5" ht="15.6" thickTop="1" thickBot="1" x14ac:dyDescent="0.35">
      <c r="B69" s="71"/>
      <c r="C69" s="70" t="s">
        <v>104</v>
      </c>
      <c r="D69" s="93">
        <f>SUM(D60:D68)</f>
        <v>807748.65005999978</v>
      </c>
      <c r="E69" s="82">
        <f>SUM(E60:E68)</f>
        <v>1.0000000000000004</v>
      </c>
    </row>
    <row r="70" spans="2:5" ht="15.6" thickTop="1" thickBot="1" x14ac:dyDescent="0.35">
      <c r="B70" s="116"/>
      <c r="C70" s="117"/>
      <c r="D70" s="100"/>
      <c r="E70" s="86"/>
    </row>
    <row r="71" spans="2:5" ht="15.6" thickTop="1" thickBot="1" x14ac:dyDescent="0.35">
      <c r="B71" s="159" t="s">
        <v>7</v>
      </c>
      <c r="C71" s="160"/>
      <c r="D71" s="40" t="s">
        <v>2</v>
      </c>
      <c r="E71" s="40" t="s">
        <v>3</v>
      </c>
    </row>
    <row r="72" spans="2:5" ht="15" thickTop="1" x14ac:dyDescent="0.3">
      <c r="B72" s="118">
        <v>451</v>
      </c>
      <c r="C72" s="126" t="s">
        <v>105</v>
      </c>
      <c r="D72" s="92">
        <v>1.0000000000000001E-5</v>
      </c>
      <c r="E72" s="87">
        <v>1.2380088780411082E-11</v>
      </c>
    </row>
    <row r="73" spans="2:5" x14ac:dyDescent="0.3">
      <c r="B73" s="118">
        <v>452</v>
      </c>
      <c r="C73" s="126" t="s">
        <v>106</v>
      </c>
      <c r="D73" s="92">
        <v>1.0000000000000001E-5</v>
      </c>
      <c r="E73" s="87">
        <v>1.2380088780411082E-11</v>
      </c>
    </row>
    <row r="74" spans="2:5" ht="15" thickBot="1" x14ac:dyDescent="0.35">
      <c r="B74" s="118">
        <v>459</v>
      </c>
      <c r="C74" s="119" t="s">
        <v>107</v>
      </c>
      <c r="D74" s="92">
        <v>1.0000000000000001E-5</v>
      </c>
      <c r="E74" s="87">
        <v>1.2380088780411082E-11</v>
      </c>
    </row>
    <row r="75" spans="2:5" ht="15.6" thickTop="1" thickBot="1" x14ac:dyDescent="0.35">
      <c r="B75" s="73"/>
      <c r="C75" s="109" t="s">
        <v>108</v>
      </c>
      <c r="D75" s="93">
        <f>SUM(D72:D74)</f>
        <v>3.0000000000000004E-5</v>
      </c>
      <c r="E75" s="82">
        <f>SUM(E72:E74)</f>
        <v>3.7140266341233243E-11</v>
      </c>
    </row>
    <row r="76" spans="2:5" ht="15.6" thickTop="1" thickBot="1" x14ac:dyDescent="0.35">
      <c r="B76" s="113"/>
      <c r="C76" s="114"/>
      <c r="D76" s="101"/>
      <c r="E76" s="88"/>
    </row>
    <row r="77" spans="2:5" ht="15.6" thickTop="1" thickBot="1" x14ac:dyDescent="0.35">
      <c r="B77" s="153" t="s">
        <v>109</v>
      </c>
      <c r="C77" s="154"/>
      <c r="D77" s="40" t="s">
        <v>2</v>
      </c>
      <c r="E77" s="40" t="s">
        <v>3</v>
      </c>
    </row>
    <row r="78" spans="2:5" ht="15" thickTop="1" x14ac:dyDescent="0.3">
      <c r="B78" s="104">
        <v>5100</v>
      </c>
      <c r="C78" s="119" t="s">
        <v>110</v>
      </c>
      <c r="D78" s="98">
        <v>34514.019999999997</v>
      </c>
      <c r="E78" s="75">
        <f>D78/D87</f>
        <v>0.37714461645985903</v>
      </c>
    </row>
    <row r="79" spans="2:5" x14ac:dyDescent="0.3">
      <c r="B79" s="104">
        <v>5200</v>
      </c>
      <c r="C79" s="119" t="s">
        <v>111</v>
      </c>
      <c r="D79" s="98">
        <v>1.0000000000000001E-5</v>
      </c>
      <c r="E79" s="75">
        <f>D79/D87</f>
        <v>1.0927287417109311E-10</v>
      </c>
    </row>
    <row r="80" spans="2:5" x14ac:dyDescent="0.3">
      <c r="B80" s="104">
        <v>5300</v>
      </c>
      <c r="C80" s="119" t="s">
        <v>112</v>
      </c>
      <c r="D80" s="92">
        <v>1.0000000000000001E-5</v>
      </c>
      <c r="E80" s="75">
        <f>D80/D87</f>
        <v>1.0927287417109311E-10</v>
      </c>
    </row>
    <row r="81" spans="2:5" x14ac:dyDescent="0.3">
      <c r="B81" s="104">
        <v>5400</v>
      </c>
      <c r="C81" s="119" t="s">
        <v>113</v>
      </c>
      <c r="D81" s="92">
        <v>57000</v>
      </c>
      <c r="E81" s="75">
        <f>D81/D87</f>
        <v>0.62285538277523067</v>
      </c>
    </row>
    <row r="82" spans="2:5" x14ac:dyDescent="0.3">
      <c r="B82" s="104">
        <v>5500</v>
      </c>
      <c r="C82" s="119" t="s">
        <v>114</v>
      </c>
      <c r="D82" s="92">
        <v>1.0000000000000001E-5</v>
      </c>
      <c r="E82" s="75">
        <f>D82/D87</f>
        <v>1.0927287417109311E-10</v>
      </c>
    </row>
    <row r="83" spans="2:5" x14ac:dyDescent="0.3">
      <c r="B83" s="104">
        <v>5600</v>
      </c>
      <c r="C83" s="119" t="s">
        <v>115</v>
      </c>
      <c r="D83" s="102">
        <v>1.0000000000000001E-5</v>
      </c>
      <c r="E83" s="75">
        <f>D83/D87</f>
        <v>1.0927287417109311E-10</v>
      </c>
    </row>
    <row r="84" spans="2:5" x14ac:dyDescent="0.3">
      <c r="B84" s="125">
        <v>5700</v>
      </c>
      <c r="C84" s="119" t="s">
        <v>116</v>
      </c>
      <c r="D84" s="92">
        <v>1.0000000000000001E-5</v>
      </c>
      <c r="E84" s="85">
        <f>D84/D87</f>
        <v>1.0927287417109311E-10</v>
      </c>
    </row>
    <row r="85" spans="2:5" x14ac:dyDescent="0.3">
      <c r="B85" s="104">
        <v>5800</v>
      </c>
      <c r="C85" s="119" t="s">
        <v>117</v>
      </c>
      <c r="D85" s="92">
        <v>1.0000000000000001E-5</v>
      </c>
      <c r="E85" s="75">
        <f>D85/D87</f>
        <v>1.0927287417109311E-10</v>
      </c>
    </row>
    <row r="86" spans="2:5" ht="15" thickBot="1" x14ac:dyDescent="0.35">
      <c r="B86" s="125">
        <v>5900</v>
      </c>
      <c r="C86" s="119" t="s">
        <v>118</v>
      </c>
      <c r="D86" s="92">
        <v>1.0000000000000001E-5</v>
      </c>
      <c r="E86" s="85">
        <f>D86/D87</f>
        <v>1.0927287417109311E-10</v>
      </c>
    </row>
    <row r="87" spans="2:5" ht="15.6" thickTop="1" thickBot="1" x14ac:dyDescent="0.35">
      <c r="B87" s="71"/>
      <c r="C87" s="70" t="s">
        <v>119</v>
      </c>
      <c r="D87" s="93">
        <f>SUM(D78:D86)</f>
        <v>91514.020070000013</v>
      </c>
      <c r="E87" s="76">
        <f>SUM(E78:E86)</f>
        <v>1</v>
      </c>
    </row>
    <row r="88" spans="2:5" ht="15.6" thickTop="1" thickBot="1" x14ac:dyDescent="0.35">
      <c r="B88" s="113"/>
      <c r="C88" s="114"/>
      <c r="D88" s="101"/>
      <c r="E88" s="88"/>
    </row>
    <row r="89" spans="2:5" ht="15.6" thickTop="1" thickBot="1" x14ac:dyDescent="0.35">
      <c r="B89" s="153" t="s">
        <v>120</v>
      </c>
      <c r="C89" s="154"/>
      <c r="D89" s="40" t="s">
        <v>2</v>
      </c>
      <c r="E89" s="40" t="s">
        <v>3</v>
      </c>
    </row>
    <row r="90" spans="2:5" ht="15" thickTop="1" x14ac:dyDescent="0.3">
      <c r="B90" s="104">
        <v>6100</v>
      </c>
      <c r="C90" s="112" t="s">
        <v>121</v>
      </c>
      <c r="D90" s="92">
        <v>16016115.74</v>
      </c>
      <c r="E90" s="75">
        <f>D90/D93</f>
        <v>0.94931036058320861</v>
      </c>
    </row>
    <row r="91" spans="2:5" x14ac:dyDescent="0.3">
      <c r="B91" s="104">
        <v>6200</v>
      </c>
      <c r="C91" s="115" t="s">
        <v>122</v>
      </c>
      <c r="D91" s="102">
        <v>855200.96</v>
      </c>
      <c r="E91" s="75">
        <f>D91/D93</f>
        <v>5.0689639416198806E-2</v>
      </c>
    </row>
    <row r="92" spans="2:5" ht="15" thickBot="1" x14ac:dyDescent="0.35">
      <c r="B92" s="104">
        <v>6300</v>
      </c>
      <c r="C92" s="115" t="s">
        <v>123</v>
      </c>
      <c r="D92" s="92">
        <v>1.0000000000000001E-5</v>
      </c>
      <c r="E92" s="75">
        <f>D92/D93</f>
        <v>5.9272196579618917E-13</v>
      </c>
    </row>
    <row r="93" spans="2:5" ht="15.6" thickTop="1" thickBot="1" x14ac:dyDescent="0.35">
      <c r="B93" s="71"/>
      <c r="C93" s="70" t="s">
        <v>124</v>
      </c>
      <c r="D93" s="93">
        <f>SUM(D90:D92)</f>
        <v>16871316.700009998</v>
      </c>
      <c r="E93" s="76">
        <f>SUM(E90:E92)</f>
        <v>1</v>
      </c>
    </row>
    <row r="94" spans="2:5" ht="15" thickTop="1" x14ac:dyDescent="0.3">
      <c r="B94" s="74"/>
      <c r="C94" s="127"/>
      <c r="D94" s="103"/>
      <c r="E94" s="89"/>
    </row>
    <row r="95" spans="2:5" ht="15" thickBot="1" x14ac:dyDescent="0.35">
      <c r="B95" s="156" t="s">
        <v>125</v>
      </c>
      <c r="C95" s="157"/>
      <c r="D95" s="90" t="s">
        <v>2</v>
      </c>
      <c r="E95" s="90" t="s">
        <v>3</v>
      </c>
    </row>
    <row r="96" spans="2:5" ht="15" thickTop="1" x14ac:dyDescent="0.3">
      <c r="B96" s="104">
        <v>7100</v>
      </c>
      <c r="C96" s="119" t="s">
        <v>126</v>
      </c>
      <c r="D96" s="92">
        <v>9.9999999999999995E-7</v>
      </c>
      <c r="E96" s="87">
        <v>9.9999999999999995E-7</v>
      </c>
    </row>
    <row r="97" spans="2:9" x14ac:dyDescent="0.3">
      <c r="B97" s="104">
        <v>7200</v>
      </c>
      <c r="C97" s="119" t="s">
        <v>127</v>
      </c>
      <c r="D97" s="92">
        <v>9.9999999999999995E-7</v>
      </c>
      <c r="E97" s="87">
        <v>9.9999999999999995E-7</v>
      </c>
    </row>
    <row r="98" spans="2:9" x14ac:dyDescent="0.3">
      <c r="B98" s="104">
        <v>7300</v>
      </c>
      <c r="C98" s="119" t="s">
        <v>128</v>
      </c>
      <c r="D98" s="92">
        <v>9.9999999999999995E-7</v>
      </c>
      <c r="E98" s="87">
        <v>9.9999999999999995E-7</v>
      </c>
    </row>
    <row r="99" spans="2:9" x14ac:dyDescent="0.3">
      <c r="B99" s="104">
        <v>7400</v>
      </c>
      <c r="C99" s="119" t="s">
        <v>129</v>
      </c>
      <c r="D99" s="92">
        <v>9.9999999999999995E-7</v>
      </c>
      <c r="E99" s="87">
        <v>9.9999999999999995E-7</v>
      </c>
    </row>
    <row r="100" spans="2:9" x14ac:dyDescent="0.3">
      <c r="B100" s="104">
        <v>7500</v>
      </c>
      <c r="C100" s="119" t="s">
        <v>130</v>
      </c>
      <c r="D100" s="92">
        <v>9.9999999999999995E-7</v>
      </c>
      <c r="E100" s="87">
        <v>9.9999999999999995E-7</v>
      </c>
    </row>
    <row r="101" spans="2:9" x14ac:dyDescent="0.3">
      <c r="B101" s="104">
        <v>7600</v>
      </c>
      <c r="C101" s="119" t="s">
        <v>131</v>
      </c>
      <c r="D101" s="92">
        <v>9.9999999999999995E-7</v>
      </c>
      <c r="E101" s="87">
        <v>9.9999999999999995E-7</v>
      </c>
    </row>
    <row r="102" spans="2:9" ht="15" thickBot="1" x14ac:dyDescent="0.35">
      <c r="B102" s="125">
        <v>7900</v>
      </c>
      <c r="C102" s="128" t="s">
        <v>132</v>
      </c>
      <c r="D102" s="92">
        <v>9.9999999999999995E-7</v>
      </c>
      <c r="E102" s="87">
        <v>9.9999999999999995E-7</v>
      </c>
    </row>
    <row r="103" spans="2:9" ht="15.6" thickTop="1" thickBot="1" x14ac:dyDescent="0.35">
      <c r="B103" s="71"/>
      <c r="C103" s="70" t="s">
        <v>133</v>
      </c>
      <c r="D103" s="93">
        <v>6.999999999999999E-6</v>
      </c>
      <c r="E103" s="76">
        <v>6.999999999999999E-6</v>
      </c>
    </row>
    <row r="104" spans="2:9" ht="15.6" thickTop="1" thickBot="1" x14ac:dyDescent="0.35">
      <c r="B104" s="116"/>
      <c r="C104" s="117"/>
      <c r="D104" s="97"/>
      <c r="E104" s="91"/>
    </row>
    <row r="105" spans="2:9" ht="15.6" thickTop="1" thickBot="1" x14ac:dyDescent="0.35">
      <c r="B105" s="153" t="s">
        <v>134</v>
      </c>
      <c r="C105" s="154"/>
      <c r="D105" s="40" t="s">
        <v>2</v>
      </c>
      <c r="E105" s="40" t="s">
        <v>3</v>
      </c>
    </row>
    <row r="106" spans="2:9" ht="15" thickTop="1" x14ac:dyDescent="0.3">
      <c r="B106" s="104">
        <v>8100</v>
      </c>
      <c r="C106" s="119" t="s">
        <v>8</v>
      </c>
      <c r="D106" s="92">
        <v>1.0000000000000001E-5</v>
      </c>
      <c r="E106" s="87">
        <v>1.0000000000000001E-5</v>
      </c>
    </row>
    <row r="107" spans="2:9" x14ac:dyDescent="0.3">
      <c r="B107" s="104">
        <v>8300</v>
      </c>
      <c r="C107" s="119" t="s">
        <v>135</v>
      </c>
      <c r="D107" s="92">
        <v>1.0000000000000001E-5</v>
      </c>
      <c r="E107" s="87">
        <v>1.0000000000000001E-5</v>
      </c>
    </row>
    <row r="108" spans="2:9" ht="15" thickBot="1" x14ac:dyDescent="0.35">
      <c r="B108" s="104">
        <v>8500</v>
      </c>
      <c r="C108" s="119" t="s">
        <v>136</v>
      </c>
      <c r="D108" s="92">
        <v>1.0000000000000001E-5</v>
      </c>
      <c r="E108" s="87">
        <v>1.0000000000000001E-5</v>
      </c>
    </row>
    <row r="109" spans="2:9" ht="15.6" thickTop="1" thickBot="1" x14ac:dyDescent="0.35">
      <c r="B109" s="71"/>
      <c r="C109" s="70" t="s">
        <v>137</v>
      </c>
      <c r="D109" s="93">
        <v>3.0000000000000004E-5</v>
      </c>
      <c r="E109" s="76">
        <v>3.0000000000000004E-5</v>
      </c>
    </row>
    <row r="110" spans="2:9" ht="15.6" thickTop="1" thickBot="1" x14ac:dyDescent="0.35">
      <c r="B110" s="116"/>
      <c r="C110" s="117"/>
      <c r="D110" s="97"/>
      <c r="E110" s="91"/>
      <c r="H110" s="158"/>
      <c r="I110" s="158"/>
    </row>
    <row r="111" spans="2:9" ht="15.6" thickTop="1" thickBot="1" x14ac:dyDescent="0.35">
      <c r="B111" s="153" t="s">
        <v>138</v>
      </c>
      <c r="C111" s="154"/>
      <c r="D111" s="40" t="s">
        <v>2</v>
      </c>
      <c r="E111" s="40" t="s">
        <v>3</v>
      </c>
      <c r="H111" s="23"/>
    </row>
    <row r="112" spans="2:9" ht="15" thickTop="1" x14ac:dyDescent="0.3">
      <c r="B112" s="104">
        <v>9100</v>
      </c>
      <c r="C112" s="112" t="s">
        <v>139</v>
      </c>
      <c r="D112" s="92">
        <v>9.9999999999999995E-7</v>
      </c>
      <c r="E112" s="87">
        <v>9.9999999999999995E-8</v>
      </c>
    </row>
    <row r="113" spans="2:14" x14ac:dyDescent="0.3">
      <c r="B113" s="104">
        <v>9200</v>
      </c>
      <c r="C113" s="115" t="s">
        <v>140</v>
      </c>
      <c r="D113" s="92">
        <v>9.9999999999999995E-7</v>
      </c>
      <c r="E113" s="87">
        <v>9.9999999999999995E-8</v>
      </c>
    </row>
    <row r="114" spans="2:14" x14ac:dyDescent="0.3">
      <c r="B114" s="104">
        <v>9300</v>
      </c>
      <c r="C114" s="115" t="s">
        <v>141</v>
      </c>
      <c r="D114" s="92">
        <v>9.9999999999999995E-7</v>
      </c>
      <c r="E114" s="87">
        <v>9.9999999999999995E-8</v>
      </c>
    </row>
    <row r="115" spans="2:14" x14ac:dyDescent="0.3">
      <c r="B115" s="104">
        <v>9400</v>
      </c>
      <c r="C115" s="115" t="s">
        <v>142</v>
      </c>
      <c r="D115" s="92">
        <v>9.9999999999999995E-7</v>
      </c>
      <c r="E115" s="87">
        <v>9.9999999999999995E-8</v>
      </c>
    </row>
    <row r="116" spans="2:14" x14ac:dyDescent="0.3">
      <c r="B116" s="104">
        <v>9500</v>
      </c>
      <c r="C116" s="115" t="s">
        <v>143</v>
      </c>
      <c r="D116" s="92">
        <v>9.9999999999999995E-7</v>
      </c>
      <c r="E116" s="87">
        <v>9.9999999999999995E-8</v>
      </c>
    </row>
    <row r="117" spans="2:14" x14ac:dyDescent="0.3">
      <c r="B117" s="104">
        <v>9600</v>
      </c>
      <c r="C117" s="115" t="s">
        <v>144</v>
      </c>
      <c r="D117" s="92">
        <v>9.9999999999999995E-7</v>
      </c>
      <c r="E117" s="87">
        <v>9.9999999999999995E-8</v>
      </c>
    </row>
    <row r="118" spans="2:14" ht="15" thickBot="1" x14ac:dyDescent="0.35">
      <c r="B118" s="104">
        <v>9900</v>
      </c>
      <c r="C118" s="115" t="s">
        <v>145</v>
      </c>
      <c r="D118" s="92">
        <v>9.9999999999999995E-7</v>
      </c>
      <c r="E118" s="87">
        <v>9.9999999999999995E-8</v>
      </c>
    </row>
    <row r="119" spans="2:14" ht="15.6" thickTop="1" thickBot="1" x14ac:dyDescent="0.35">
      <c r="B119" s="46"/>
      <c r="C119" s="70" t="s">
        <v>146</v>
      </c>
      <c r="D119" s="93">
        <f>SUM(D112:D118)</f>
        <v>6.999999999999999E-6</v>
      </c>
      <c r="E119" s="76">
        <f>SUM(E112:E118)</f>
        <v>6.9999999999999997E-7</v>
      </c>
    </row>
    <row r="120" spans="2:14" ht="15.6" thickTop="1" thickBot="1" x14ac:dyDescent="0.35">
      <c r="B120" s="5"/>
      <c r="C120" s="5"/>
      <c r="D120" s="2"/>
      <c r="E120" s="6"/>
      <c r="L120" s="137"/>
    </row>
    <row r="121" spans="2:14" ht="15.6" thickTop="1" thickBot="1" x14ac:dyDescent="0.35">
      <c r="B121" s="5"/>
      <c r="C121" s="5"/>
      <c r="D121" s="2"/>
      <c r="E121" s="6"/>
      <c r="G121" s="40" t="s">
        <v>50</v>
      </c>
      <c r="H121" s="40" t="s">
        <v>51</v>
      </c>
      <c r="I121" s="40" t="s">
        <v>52</v>
      </c>
      <c r="K121" s="40" t="s">
        <v>53</v>
      </c>
      <c r="L121" s="40" t="s">
        <v>54</v>
      </c>
      <c r="M121" s="70" t="s">
        <v>55</v>
      </c>
      <c r="N121" s="40" t="s">
        <v>254</v>
      </c>
    </row>
    <row r="122" spans="2:14" ht="15.6" thickTop="1" thickBot="1" x14ac:dyDescent="0.35">
      <c r="B122" s="5"/>
      <c r="C122" s="5"/>
      <c r="D122" s="2"/>
      <c r="E122" s="6"/>
      <c r="G122" s="133">
        <f>D23</f>
        <v>9226512.6700500026</v>
      </c>
      <c r="H122" s="132">
        <v>77</v>
      </c>
      <c r="I122" s="131">
        <f>G122/H122</f>
        <v>119824.83987077925</v>
      </c>
      <c r="J122" s="18"/>
      <c r="K122" s="135">
        <v>4</v>
      </c>
      <c r="L122" s="135">
        <v>4</v>
      </c>
      <c r="M122" s="136">
        <v>0</v>
      </c>
      <c r="N122" s="134" t="s">
        <v>253</v>
      </c>
    </row>
    <row r="123" spans="2:14" ht="15" thickTop="1" x14ac:dyDescent="0.3">
      <c r="B123" s="5"/>
      <c r="C123" s="5"/>
      <c r="D123" s="2"/>
      <c r="E123" s="6"/>
    </row>
    <row r="124" spans="2:14" x14ac:dyDescent="0.3">
      <c r="B124" s="5"/>
      <c r="C124" s="5"/>
      <c r="D124" s="2"/>
      <c r="E124" s="6"/>
    </row>
    <row r="125" spans="2:14" x14ac:dyDescent="0.3">
      <c r="B125" s="5"/>
      <c r="C125" s="5"/>
      <c r="D125" s="2"/>
      <c r="E125" s="6"/>
    </row>
    <row r="126" spans="2:14" x14ac:dyDescent="0.3">
      <c r="B126" s="5"/>
      <c r="C126" s="5"/>
      <c r="D126" s="2"/>
      <c r="E126" s="6"/>
    </row>
    <row r="127" spans="2:14" x14ac:dyDescent="0.3">
      <c r="B127" s="5"/>
      <c r="C127" s="5"/>
      <c r="D127" s="2"/>
      <c r="E127" s="6"/>
    </row>
    <row r="128" spans="2:14" x14ac:dyDescent="0.3">
      <c r="B128" s="5"/>
      <c r="C128" s="5"/>
      <c r="D128" s="2"/>
      <c r="E128" s="6"/>
    </row>
    <row r="129" spans="2:8" x14ac:dyDescent="0.3">
      <c r="B129" s="5"/>
      <c r="C129" s="5"/>
      <c r="D129" s="2"/>
      <c r="E129" s="6"/>
    </row>
    <row r="130" spans="2:8" x14ac:dyDescent="0.3">
      <c r="B130" s="5"/>
      <c r="C130" s="5"/>
      <c r="D130" s="2"/>
      <c r="E130" s="6"/>
    </row>
    <row r="131" spans="2:8" x14ac:dyDescent="0.3">
      <c r="B131" s="5"/>
      <c r="C131" s="5"/>
      <c r="D131" s="2"/>
      <c r="E131" s="6"/>
    </row>
    <row r="132" spans="2:8" x14ac:dyDescent="0.3">
      <c r="B132" s="5"/>
      <c r="C132" s="5"/>
      <c r="D132" s="2"/>
      <c r="E132" s="6"/>
    </row>
    <row r="133" spans="2:8" x14ac:dyDescent="0.3">
      <c r="B133" s="5"/>
      <c r="C133" s="5"/>
      <c r="D133" s="2"/>
      <c r="E133" s="6"/>
      <c r="F133" s="7"/>
      <c r="G133" s="8"/>
      <c r="H133" s="9"/>
    </row>
    <row r="134" spans="2:8" x14ac:dyDescent="0.3">
      <c r="B134" s="5"/>
      <c r="C134" s="5"/>
      <c r="D134" s="2"/>
      <c r="E134" s="6"/>
    </row>
    <row r="135" spans="2:8" x14ac:dyDescent="0.3">
      <c r="B135" s="5"/>
      <c r="C135" s="5"/>
      <c r="D135" s="2"/>
      <c r="E135" s="6"/>
    </row>
    <row r="136" spans="2:8" x14ac:dyDescent="0.3">
      <c r="B136" s="5"/>
      <c r="C136" s="5"/>
      <c r="D136" s="2"/>
      <c r="E136" s="6"/>
    </row>
    <row r="137" spans="2:8" x14ac:dyDescent="0.3">
      <c r="B137" s="5"/>
      <c r="C137" s="5"/>
      <c r="D137" s="2"/>
      <c r="E137" s="6"/>
    </row>
    <row r="138" spans="2:8" x14ac:dyDescent="0.3">
      <c r="B138" s="5"/>
      <c r="C138" s="5"/>
      <c r="D138" s="2"/>
      <c r="E138" s="6"/>
    </row>
    <row r="139" spans="2:8" x14ac:dyDescent="0.3">
      <c r="B139" s="5"/>
      <c r="C139" s="5"/>
      <c r="D139" s="2"/>
      <c r="E139" s="6"/>
    </row>
    <row r="140" spans="2:8" x14ac:dyDescent="0.3">
      <c r="B140" s="5"/>
      <c r="C140" s="5"/>
      <c r="D140" s="2"/>
      <c r="E140" s="6"/>
    </row>
    <row r="141" spans="2:8" x14ac:dyDescent="0.3">
      <c r="B141" s="5"/>
      <c r="C141" s="5"/>
      <c r="D141" s="2"/>
      <c r="E141" s="6"/>
    </row>
    <row r="142" spans="2:8" x14ac:dyDescent="0.3">
      <c r="B142" s="12"/>
      <c r="C142" s="7"/>
      <c r="D142" s="7"/>
      <c r="E142" s="7"/>
    </row>
    <row r="148" spans="4:5" x14ac:dyDescent="0.3">
      <c r="D148" s="13"/>
      <c r="E148" s="13"/>
    </row>
    <row r="149" spans="4:5" x14ac:dyDescent="0.3">
      <c r="D149" s="155"/>
      <c r="E149" s="155"/>
    </row>
    <row r="150" spans="4:5" x14ac:dyDescent="0.3">
      <c r="D150" s="24"/>
      <c r="E150" s="17"/>
    </row>
    <row r="151" spans="4:5" x14ac:dyDescent="0.3">
      <c r="D151" s="24"/>
      <c r="E151" s="17"/>
    </row>
    <row r="152" spans="4:5" x14ac:dyDescent="0.3">
      <c r="D152" s="25"/>
      <c r="E152" s="17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F4" sqref="F4"/>
    </sheetView>
  </sheetViews>
  <sheetFormatPr baseColWidth="10" defaultRowHeight="14.4" x14ac:dyDescent="0.3"/>
  <cols>
    <col min="1" max="1" width="63" bestFit="1" customWidth="1"/>
    <col min="2" max="2" width="8.6640625" bestFit="1" customWidth="1"/>
    <col min="3" max="3" width="14.5546875" bestFit="1" customWidth="1"/>
    <col min="4" max="4" width="8" bestFit="1" customWidth="1"/>
  </cols>
  <sheetData>
    <row r="1" spans="1:5" ht="15.6" thickTop="1" thickBot="1" x14ac:dyDescent="0.35">
      <c r="A1" s="58" t="s">
        <v>246</v>
      </c>
      <c r="B1" s="58" t="s">
        <v>195</v>
      </c>
      <c r="C1" s="58" t="s">
        <v>2</v>
      </c>
      <c r="D1" s="58" t="s">
        <v>3</v>
      </c>
    </row>
    <row r="2" spans="1:5" ht="15" thickTop="1" x14ac:dyDescent="0.3">
      <c r="A2" s="145" t="s">
        <v>196</v>
      </c>
      <c r="B2" s="141"/>
      <c r="C2" s="47">
        <f>SUM(C3:C4)</f>
        <v>1.1000000000000001E-5</v>
      </c>
      <c r="D2" s="138">
        <f>SUM(D3:D4)</f>
        <v>3.3936374041094462E-13</v>
      </c>
    </row>
    <row r="3" spans="1:5" x14ac:dyDescent="0.3">
      <c r="A3" s="146" t="s">
        <v>197</v>
      </c>
      <c r="B3" s="142" t="s">
        <v>198</v>
      </c>
      <c r="C3" s="32">
        <v>1.0000000000000001E-5</v>
      </c>
      <c r="D3" s="84">
        <f>C3/C31</f>
        <v>3.0851249128267694E-13</v>
      </c>
    </row>
    <row r="4" spans="1:5" x14ac:dyDescent="0.3">
      <c r="A4" s="146" t="s">
        <v>199</v>
      </c>
      <c r="B4" s="142" t="s">
        <v>200</v>
      </c>
      <c r="C4" s="32">
        <v>9.9999999999999995E-7</v>
      </c>
      <c r="D4" s="84">
        <f>C4/C31</f>
        <v>3.085124912826769E-14</v>
      </c>
    </row>
    <row r="5" spans="1:5" x14ac:dyDescent="0.3">
      <c r="A5" s="52" t="s">
        <v>201</v>
      </c>
      <c r="B5" s="52"/>
      <c r="C5" s="48">
        <f>SUM(C6:C13)</f>
        <v>32413598.42000699</v>
      </c>
      <c r="D5" s="139">
        <f>SUM(D6:D13)</f>
        <v>0.99999999999926015</v>
      </c>
    </row>
    <row r="6" spans="1:5" x14ac:dyDescent="0.3">
      <c r="A6" s="56" t="s">
        <v>202</v>
      </c>
      <c r="B6" s="143" t="s">
        <v>203</v>
      </c>
      <c r="C6" s="92">
        <v>32413598.420000002</v>
      </c>
      <c r="D6" s="75">
        <f>C6/C31</f>
        <v>0.9999999999990441</v>
      </c>
      <c r="E6" s="77"/>
    </row>
    <row r="7" spans="1:5" x14ac:dyDescent="0.3">
      <c r="A7" s="56" t="s">
        <v>204</v>
      </c>
      <c r="B7" s="143" t="s">
        <v>205</v>
      </c>
      <c r="C7" s="32">
        <v>9.9999999999999995E-7</v>
      </c>
      <c r="D7" s="75">
        <f>C7/C31</f>
        <v>3.085124912826769E-14</v>
      </c>
    </row>
    <row r="8" spans="1:5" x14ac:dyDescent="0.3">
      <c r="A8" s="54" t="s">
        <v>206</v>
      </c>
      <c r="B8" s="143" t="s">
        <v>207</v>
      </c>
      <c r="C8" s="32">
        <v>9.9999999999999995E-7</v>
      </c>
      <c r="D8" s="75">
        <f>C8/C31</f>
        <v>3.085124912826769E-14</v>
      </c>
    </row>
    <row r="9" spans="1:5" x14ac:dyDescent="0.3">
      <c r="A9" s="54" t="s">
        <v>208</v>
      </c>
      <c r="B9" s="143" t="s">
        <v>209</v>
      </c>
      <c r="C9" s="32">
        <v>9.9999999999999995E-7</v>
      </c>
      <c r="D9" s="75">
        <f>C9/C31</f>
        <v>3.085124912826769E-14</v>
      </c>
    </row>
    <row r="10" spans="1:5" x14ac:dyDescent="0.3">
      <c r="A10" s="54" t="s">
        <v>210</v>
      </c>
      <c r="B10" s="143" t="s">
        <v>211</v>
      </c>
      <c r="C10" s="32">
        <v>9.9999999999999995E-7</v>
      </c>
      <c r="D10" s="75">
        <f>C10/C31</f>
        <v>3.085124912826769E-14</v>
      </c>
    </row>
    <row r="11" spans="1:5" x14ac:dyDescent="0.3">
      <c r="A11" s="55" t="s">
        <v>212</v>
      </c>
      <c r="B11" s="143" t="s">
        <v>213</v>
      </c>
      <c r="C11" s="32">
        <v>9.9999999999999995E-7</v>
      </c>
      <c r="D11" s="75">
        <f>C11/C31</f>
        <v>3.085124912826769E-14</v>
      </c>
    </row>
    <row r="12" spans="1:5" x14ac:dyDescent="0.3">
      <c r="A12" s="54" t="s">
        <v>214</v>
      </c>
      <c r="B12" s="143" t="s">
        <v>215</v>
      </c>
      <c r="C12" s="32">
        <v>9.9999999999999995E-7</v>
      </c>
      <c r="D12" s="75">
        <f>C12/C31</f>
        <v>3.085124912826769E-14</v>
      </c>
    </row>
    <row r="13" spans="1:5" x14ac:dyDescent="0.3">
      <c r="A13" s="54" t="s">
        <v>216</v>
      </c>
      <c r="B13" s="143" t="s">
        <v>217</v>
      </c>
      <c r="C13" s="32">
        <v>9.9999999999999995E-7</v>
      </c>
      <c r="D13" s="75">
        <f>C13/C31</f>
        <v>3.085124912826769E-14</v>
      </c>
    </row>
    <row r="14" spans="1:5" x14ac:dyDescent="0.3">
      <c r="A14" s="147" t="s">
        <v>218</v>
      </c>
      <c r="B14" s="144"/>
      <c r="C14" s="48">
        <f>SUM(C15:C17)</f>
        <v>3.0000000000000001E-6</v>
      </c>
      <c r="D14" s="139">
        <f>SUM(D15:D17)</f>
        <v>9.2553747384803076E-14</v>
      </c>
    </row>
    <row r="15" spans="1:5" x14ac:dyDescent="0.3">
      <c r="A15" s="54" t="s">
        <v>219</v>
      </c>
      <c r="B15" s="143" t="s">
        <v>220</v>
      </c>
      <c r="C15" s="32">
        <v>9.9999999999999995E-7</v>
      </c>
      <c r="D15" s="75">
        <f>C15/C31</f>
        <v>3.085124912826769E-14</v>
      </c>
    </row>
    <row r="16" spans="1:5" x14ac:dyDescent="0.3">
      <c r="A16" s="56" t="s">
        <v>221</v>
      </c>
      <c r="B16" s="143" t="s">
        <v>222</v>
      </c>
      <c r="C16" s="32">
        <v>9.9999999999999995E-7</v>
      </c>
      <c r="D16" s="75">
        <f>C16/C31</f>
        <v>3.085124912826769E-14</v>
      </c>
    </row>
    <row r="17" spans="1:4" x14ac:dyDescent="0.3">
      <c r="A17" s="54" t="s">
        <v>223</v>
      </c>
      <c r="B17" s="143" t="s">
        <v>224</v>
      </c>
      <c r="C17" s="32">
        <v>9.9999999999999995E-7</v>
      </c>
      <c r="D17" s="75">
        <f>C17/C31</f>
        <v>3.085124912826769E-14</v>
      </c>
    </row>
    <row r="18" spans="1:4" x14ac:dyDescent="0.3">
      <c r="A18" s="147" t="s">
        <v>225</v>
      </c>
      <c r="B18" s="144"/>
      <c r="C18" s="48">
        <f>SUM(C19:C20)</f>
        <v>1.9999999999999999E-6</v>
      </c>
      <c r="D18" s="139">
        <f>SUM(D19:D20)</f>
        <v>6.170249825653538E-14</v>
      </c>
    </row>
    <row r="19" spans="1:4" x14ac:dyDescent="0.3">
      <c r="A19" s="54" t="s">
        <v>226</v>
      </c>
      <c r="B19" s="143" t="s">
        <v>227</v>
      </c>
      <c r="C19" s="32">
        <v>9.9999999999999995E-7</v>
      </c>
      <c r="D19" s="75">
        <f>C19/C31</f>
        <v>3.085124912826769E-14</v>
      </c>
    </row>
    <row r="20" spans="1:4" x14ac:dyDescent="0.3">
      <c r="A20" s="54" t="s">
        <v>228</v>
      </c>
      <c r="B20" s="143" t="s">
        <v>229</v>
      </c>
      <c r="C20" s="32">
        <v>9.9999999999999995E-7</v>
      </c>
      <c r="D20" s="75">
        <f>C20/C31</f>
        <v>3.085124912826769E-14</v>
      </c>
    </row>
    <row r="21" spans="1:4" x14ac:dyDescent="0.3">
      <c r="A21" s="147" t="s">
        <v>230</v>
      </c>
      <c r="B21" s="144"/>
      <c r="C21" s="48">
        <f>SUM(C22:C25)</f>
        <v>3.9999999999999998E-6</v>
      </c>
      <c r="D21" s="139">
        <f>SUM(D22:D25)</f>
        <v>1.2340499651307076E-13</v>
      </c>
    </row>
    <row r="22" spans="1:4" x14ac:dyDescent="0.3">
      <c r="A22" s="56" t="s">
        <v>7</v>
      </c>
      <c r="B22" s="143" t="s">
        <v>231</v>
      </c>
      <c r="C22" s="32">
        <v>9.9999999999999995E-7</v>
      </c>
      <c r="D22" s="75">
        <f>C22/C31</f>
        <v>3.085124912826769E-14</v>
      </c>
    </row>
    <row r="23" spans="1:4" x14ac:dyDescent="0.3">
      <c r="A23" s="54" t="s">
        <v>232</v>
      </c>
      <c r="B23" s="143" t="s">
        <v>233</v>
      </c>
      <c r="C23" s="32">
        <v>9.9999999999999995E-7</v>
      </c>
      <c r="D23" s="75">
        <f>C23/C31</f>
        <v>3.085124912826769E-14</v>
      </c>
    </row>
    <row r="24" spans="1:4" x14ac:dyDescent="0.3">
      <c r="A24" s="55" t="s">
        <v>234</v>
      </c>
      <c r="B24" s="143" t="s">
        <v>235</v>
      </c>
      <c r="C24" s="32">
        <v>9.9999999999999995E-7</v>
      </c>
      <c r="D24" s="75">
        <f>C24/C31</f>
        <v>3.085124912826769E-14</v>
      </c>
    </row>
    <row r="25" spans="1:4" x14ac:dyDescent="0.3">
      <c r="A25" s="54" t="s">
        <v>236</v>
      </c>
      <c r="B25" s="143" t="s">
        <v>237</v>
      </c>
      <c r="C25" s="32">
        <v>9.9999999999999995E-7</v>
      </c>
      <c r="D25" s="75">
        <f>C25/C31</f>
        <v>3.085124912826769E-14</v>
      </c>
    </row>
    <row r="26" spans="1:4" x14ac:dyDescent="0.3">
      <c r="A26" s="147" t="s">
        <v>238</v>
      </c>
      <c r="B26" s="144"/>
      <c r="C26" s="48">
        <f>SUM(C27:C27)</f>
        <v>9.9999999999999995E-7</v>
      </c>
      <c r="D26" s="139">
        <f>D27</f>
        <v>3.085124912826769E-14</v>
      </c>
    </row>
    <row r="27" spans="1:4" x14ac:dyDescent="0.3">
      <c r="A27" s="54" t="s">
        <v>239</v>
      </c>
      <c r="B27" s="143" t="s">
        <v>240</v>
      </c>
      <c r="C27" s="32">
        <v>9.9999999999999995E-7</v>
      </c>
      <c r="D27" s="75">
        <f>C27/C31</f>
        <v>3.085124912826769E-14</v>
      </c>
    </row>
    <row r="28" spans="1:4" x14ac:dyDescent="0.3">
      <c r="A28" s="148" t="s">
        <v>241</v>
      </c>
      <c r="B28" s="141" t="s">
        <v>242</v>
      </c>
      <c r="C28" s="47">
        <v>9.9999999999999995E-7</v>
      </c>
      <c r="D28" s="42">
        <v>3.1946434957568974E-14</v>
      </c>
    </row>
    <row r="29" spans="1:4" x14ac:dyDescent="0.3">
      <c r="A29" s="149" t="s">
        <v>243</v>
      </c>
      <c r="B29" s="141" t="s">
        <v>244</v>
      </c>
      <c r="C29" s="47">
        <v>9.9999999999999995E-7</v>
      </c>
      <c r="D29" s="42">
        <v>3.1946434957568974E-14</v>
      </c>
    </row>
    <row r="30" spans="1:4" ht="15" thickBot="1" x14ac:dyDescent="0.35">
      <c r="A30" s="148" t="s">
        <v>194</v>
      </c>
      <c r="B30" s="141" t="s">
        <v>245</v>
      </c>
      <c r="C30" s="47">
        <v>9.9999999999999995E-7</v>
      </c>
      <c r="D30" s="42">
        <v>3.1946434957568974E-14</v>
      </c>
    </row>
    <row r="31" spans="1:4" ht="15.6" thickTop="1" thickBot="1" x14ac:dyDescent="0.35">
      <c r="A31" s="58" t="s">
        <v>9</v>
      </c>
      <c r="B31" s="58"/>
      <c r="C31" s="140">
        <f>C2+C5+C14+C18+C21+C26+C28+C29+C30</f>
        <v>32413598.420030985</v>
      </c>
      <c r="D31" s="67">
        <f>D2+D5+D14+D18+D21+D26+D28+D29+D30</f>
        <v>1.000000000000004</v>
      </c>
    </row>
    <row r="32" spans="1:4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E5" sqref="E5"/>
    </sheetView>
  </sheetViews>
  <sheetFormatPr baseColWidth="10" defaultRowHeight="14.4" x14ac:dyDescent="0.3"/>
  <cols>
    <col min="1" max="1" width="43" bestFit="1" customWidth="1"/>
    <col min="2" max="2" width="14.77734375" bestFit="1" customWidth="1"/>
    <col min="3" max="3" width="8" bestFit="1" customWidth="1"/>
  </cols>
  <sheetData>
    <row r="1" spans="1:5" ht="15.6" thickTop="1" thickBot="1" x14ac:dyDescent="0.35">
      <c r="A1" s="58" t="s">
        <v>1</v>
      </c>
      <c r="B1" s="58" t="s">
        <v>2</v>
      </c>
      <c r="C1" s="58" t="s">
        <v>3</v>
      </c>
    </row>
    <row r="2" spans="1:5" ht="15" thickTop="1" x14ac:dyDescent="0.3">
      <c r="A2" s="64" t="s">
        <v>4</v>
      </c>
      <c r="B2" s="150">
        <v>15450767.699999999</v>
      </c>
      <c r="C2" s="28">
        <f>B2/B7</f>
        <v>0.47667548353610323</v>
      </c>
    </row>
    <row r="3" spans="1:5" x14ac:dyDescent="0.3">
      <c r="A3" s="64" t="s">
        <v>5</v>
      </c>
      <c r="B3" s="102">
        <v>16962830.719999999</v>
      </c>
      <c r="C3" s="28">
        <f>B3/B7</f>
        <v>0.52332451646380429</v>
      </c>
    </row>
    <row r="4" spans="1:5" x14ac:dyDescent="0.3">
      <c r="A4" s="64" t="s">
        <v>6</v>
      </c>
      <c r="B4" s="92">
        <v>9.9999999999999995E-7</v>
      </c>
      <c r="C4" s="28">
        <f>B4/B7</f>
        <v>3.0851249128294334E-14</v>
      </c>
    </row>
    <row r="5" spans="1:5" ht="15" thickBot="1" x14ac:dyDescent="0.35">
      <c r="A5" s="64" t="s">
        <v>7</v>
      </c>
      <c r="B5" s="92">
        <v>9.9999999999999995E-7</v>
      </c>
      <c r="C5" s="28">
        <f>B5/B7</f>
        <v>3.0851249128294334E-14</v>
      </c>
      <c r="E5" s="39"/>
    </row>
    <row r="6" spans="1:5" ht="15.6" thickTop="1" thickBot="1" x14ac:dyDescent="0.35">
      <c r="A6" s="64" t="s">
        <v>8</v>
      </c>
      <c r="B6" s="32">
        <v>9.9999999999999995E-7</v>
      </c>
      <c r="C6" s="28">
        <f>B6/B7</f>
        <v>3.0851249128294334E-14</v>
      </c>
    </row>
    <row r="7" spans="1:5" ht="15.6" thickTop="1" thickBot="1" x14ac:dyDescent="0.35">
      <c r="A7" s="58" t="s">
        <v>9</v>
      </c>
      <c r="B7" s="69">
        <f>SUM(B2:B6)</f>
        <v>32413598.420002993</v>
      </c>
      <c r="C7" s="67">
        <f>SUM(C2:C6)</f>
        <v>1</v>
      </c>
    </row>
    <row r="8" spans="1:5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2017-07-05T21:08:01Z</dcterms:modified>
</cp:coreProperties>
</file>