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3" i="5"/>
  <c r="C12" i="5"/>
  <c r="C11" i="5"/>
  <c r="C10" i="5"/>
  <c r="C9" i="5"/>
  <c r="C8" i="5"/>
  <c r="C7" i="5"/>
  <c r="C6" i="5"/>
  <c r="C5" i="5"/>
  <c r="C4" i="5"/>
  <c r="C3" i="5"/>
  <c r="B14" i="5"/>
  <c r="B10" i="6" l="1"/>
  <c r="B2" i="6"/>
  <c r="B14" i="6" l="1"/>
  <c r="C11" i="6" s="1"/>
  <c r="C7" i="6"/>
  <c r="C12" i="6" l="1"/>
  <c r="C6" i="6"/>
  <c r="C4" i="6"/>
  <c r="C5" i="6"/>
  <c r="C13" i="6"/>
  <c r="C8" i="6"/>
  <c r="C9" i="6"/>
  <c r="C3" i="6"/>
  <c r="C10" i="6"/>
  <c r="C2" i="6" l="1"/>
  <c r="C14" i="6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D11" i="3"/>
  <c r="C25" i="2"/>
  <c r="C21" i="2"/>
  <c r="C12" i="2"/>
  <c r="C3" i="2"/>
  <c r="D75" i="3"/>
  <c r="D31" i="8" l="1"/>
  <c r="E119" i="3"/>
  <c r="C20" i="2"/>
  <c r="C2" i="2"/>
  <c r="D93" i="3"/>
  <c r="D87" i="3"/>
  <c r="D69" i="3"/>
  <c r="D57" i="3"/>
  <c r="D47" i="3"/>
  <c r="D35" i="3"/>
  <c r="D23" i="3"/>
  <c r="B7" i="1"/>
  <c r="C5" i="1" l="1"/>
  <c r="C3" i="1"/>
  <c r="C6" i="1"/>
  <c r="C2" i="1"/>
  <c r="C4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<sst xmlns="http://schemas.openxmlformats.org/spreadsheetml/2006/main" count="305" uniqueCount="255">
  <si>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</si>
  <si>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</si>
  <si>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</si>
  <si>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</si>
  <si>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</si>
  <si>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</si>
  <si>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</si>
  <si>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</si>
  <si>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</si>
  <si>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</si>
  <si>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</si>
  <si>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</si>
  <si>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</si>
  <si>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</si>
  <si>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</si>
  <si>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</si>
  <si>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</si>
  <si>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</si>
  <si>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</si>
  <si>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</si>
  <si>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</si>
  <si>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</si>
  <si>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</si>
  <si>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</si>
  <si>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</si>
  <si>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</si>
  <si>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</si>
  <si>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</si>
  <si>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</si>
  <si>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</si>
  <si>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</si>
  <si>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</si>
  <si>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</si>
  <si>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</si>
  <si>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</si>
  <si>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</si>
  <si>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</si>
  <si>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</si>
  <si>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</si>
  <si>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</si>
  <si>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</si>
  <si>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</si>
  <si>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</si>
  <si>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</si>
  <si>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</si>
  <si>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</si>
  <si>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</si>
  <si>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</si>
  <si>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</si>
  <si>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</si>
  <si>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</si>
  <si>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</si>
  <si>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</si>
  <si>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</si>
  <si>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</si>
  <si>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</si>
  <si>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</si>
  <si>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</si>
  <si>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</si>
  <si>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</si>
  <si>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</si>
  <si>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</si>
  <si>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</si>
  <si>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</si>
  <si>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</si>
  <si>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</si>
  <si>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</si>
  <si>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</si>
  <si>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</si>
  <si>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</si>
  <si>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</si>
  <si>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</si>
  <si>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</si>
  <si>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</si>
  <si>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</si>
  <si>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</si>
  <si>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</si>
  <si>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</si>
  <si>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</si>
  <si>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</si>
  <si>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</si>
  <si>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</si>
  <si>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</si>
  <si>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</si>
  <si>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</si>
  <si>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</si>
  <si>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</si>
  <si>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</si>
  <si>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</si>
  <si>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</si>
  <si>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</si>
  <si>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</si>
  <si>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</si>
  <si>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</si>
  <si>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</si>
  <si>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</si>
  <si>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</si>
  <si>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</si>
  <si>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</si>
  <si>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</si>
  <si>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</si>
  <si>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</si>
  <si>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</si>
  <si>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</si>
  <si>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</si>
  <si>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</si>
  <si>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</si>
  <si>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</si>
  <si>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</si>
  <si>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</si>
  <si>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</si>
  <si>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</si>
  <si>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</si>
  <si>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</si>
  <si>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</si>
  <si>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</si>
  <si>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</si>
  <si>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</si>
  <si>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</si>
  <si>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</si>
  <si>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</si>
  <si>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</si>
  <si>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</si>
  <si>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</si>
  <si>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</si>
  <si>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</si>
  <si>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</si>
  <si>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</si>
  <si>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</si>
  <si>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</si>
  <si>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</si>
  <si>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</si>
  <si>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</si>
  <si>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</si>
  <si>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</si>
  <si>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</si>
  <si>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</si>
  <si>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</si>
  <si>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</si>
  <si>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</si>
  <si>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</si>
  <si>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</si>
  <si>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</si>
  <si>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</si>
  <si>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</si>
  <si>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</si>
  <si>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</si>
  <si>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</si>
  <si>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</si>
  <si>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</si>
  <si>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</si>
  <si>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</si>
  <si>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</si>
  <si>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</si>
  <si>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</si>
  <si>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</si>
  <si>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</si>
  <si>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</si>
  <si>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</si>
  <si>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</si>
  <si>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</si>
  <si>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</si>
  <si>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</si>
  <si>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</si>
  <si>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</si>
  <si>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</si>
  <si>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</si>
  <si>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</si>
  <si>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</si>
  <si>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</si>
  <si>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</si>
  <si>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</si>
  <si>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</si>
  <si>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</si>
  <si>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</si>
  <si>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</si>
  <si>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</si>
  <si>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</si>
  <si>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</si>
  <si>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</si>
  <si>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</si>
  <si>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</si>
  <si>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</si>
  <si>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</si>
  <si>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</si>
  <si>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</si>
  <si>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</si>
  <si>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</si>
  <si>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</si>
  <si>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</si>
  <si>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</si>
  <si>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</si>
  <si>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</si>
  <si>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</si>
  <si>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</si>
  <si>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</si>
  <si>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</si>
  <si>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</si>
  <si>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</si>
  <si>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</si>
  <si>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</si>
  <si>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</si>
  <si>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</si>
  <si>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</si>
  <si>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</si>
  <si>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</si>
  <si>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</si>
  <si>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</si>
  <si>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</si>
  <si>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</si>
  <si>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</si>
  <si>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</si>
  <si>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</si>
  <si>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</si>
  <si>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</si>
  <si>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</si>
  <si>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</si>
  <si>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</si>
  <si>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</si>
  <si>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</si>
  <si>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</si>
  <si>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</si>
  <si>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</si>
  <si>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</si>
  <si>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</si>
  <si>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</si>
  <si>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</si>
  <si>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</si>
  <si>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</si>
  <si>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</si>
  <si>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</si>
  <si>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</si>
  <si>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</si>
  <si>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</si>
  <si>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</si>
  <si>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</si>
  <si>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</si>
  <si>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</si>
  <si>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</si>
  <si>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</si>
  <si>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</si>
  <si>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</si>
  <si>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</si>
  <si>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</si>
  <si>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</si>
  <si>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</si>
  <si>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</si>
  <si>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Servicios Públicos</t>
  </si>
  <si>
    <t>Protección Civil Municipal</t>
  </si>
  <si>
    <t>No Etiquetado</t>
  </si>
  <si>
    <t>Otros Recursos de Libre Disposición</t>
  </si>
  <si>
    <t>Etiquetado</t>
  </si>
  <si>
    <t>Otros Recursos de Transferencias Federales Etiquetadas</t>
  </si>
  <si>
    <t>De $4,000.00 a $9,500.00 quincenales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</si>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</sst>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3">
    <border>
      <left/>
      <right/>
      <top/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5" borderId="1" xfId="0" applyFont="1" applyFill="1" applyBorder="1" applyAlignment="1">
      <alignment horizontal="center" vertical="center" wrapText="1"/>
    </xf>
    <xf numFmtId="10" fontId="7" fillId="6" borderId="7" xfId="0" applyNumberFormat="1" applyFont="1" applyFill="1" applyBorder="1" applyAlignment="1">
      <alignment horizontal="center" vertical="center" wrapText="1"/>
    </xf>
    <xf numFmtId="10" fontId="7" fillId="6" borderId="8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11" fillId="6" borderId="7" xfId="2" applyFont="1" applyFill="1" applyBorder="1" applyAlignment="1">
      <alignment horizontal="center" vertical="center" wrapText="1"/>
    </xf>
    <xf numFmtId="44" fontId="11" fillId="6" borderId="8" xfId="2" applyFont="1" applyFill="1" applyBorder="1" applyAlignment="1">
      <alignment horizontal="center" vertical="center" wrapText="1"/>
    </xf>
    <xf numFmtId="44" fontId="7" fillId="6" borderId="8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18" fillId="6" borderId="8" xfId="0" applyNumberFormat="1" applyFont="1" applyFill="1" applyBorder="1" applyAlignment="1">
      <alignment horizontal="center" vertical="center" wrapText="1"/>
    </xf>
    <xf numFmtId="10" fontId="9" fillId="6" borderId="8" xfId="0" applyNumberFormat="1" applyFont="1" applyFill="1" applyBorder="1" applyAlignment="1">
      <alignment horizontal="center" vertical="center" wrapText="1"/>
    </xf>
    <xf numFmtId="10" fontId="10" fillId="6" borderId="8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8" xfId="2" applyFont="1" applyFill="1" applyBorder="1" applyAlignment="1">
      <alignment horizontal="center" vertical="center" wrapText="1"/>
    </xf>
    <xf numFmtId="44" fontId="9" fillId="6" borderId="8" xfId="2" applyFont="1" applyFill="1" applyBorder="1" applyAlignment="1">
      <alignment horizontal="center" vertical="center" wrapText="1"/>
    </xf>
    <xf numFmtId="44" fontId="8" fillId="6" borderId="8" xfId="2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8" xfId="0" applyFont="1" applyFill="1" applyBorder="1"/>
    <xf numFmtId="0" fontId="0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wrapText="1"/>
    </xf>
    <xf numFmtId="10" fontId="12" fillId="6" borderId="8" xfId="0" applyNumberFormat="1" applyFont="1" applyFill="1" applyBorder="1" applyAlignment="1">
      <alignment horizontal="center" vertical="center" wrapText="1"/>
    </xf>
    <xf numFmtId="44" fontId="12" fillId="6" borderId="8" xfId="0" applyNumberFormat="1" applyFont="1" applyFill="1" applyBorder="1" applyAlignment="1">
      <alignment horizontal="center" vertical="center" wrapText="1"/>
    </xf>
    <xf numFmtId="44" fontId="17" fillId="6" borderId="8" xfId="2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vertical="center" wrapText="1"/>
    </xf>
    <xf numFmtId="0" fontId="0" fillId="0" borderId="3" xfId="0" applyBorder="1"/>
    <xf numFmtId="10" fontId="17" fillId="6" borderId="8" xfId="0" applyNumberFormat="1" applyFont="1" applyFill="1" applyBorder="1" applyAlignment="1">
      <alignment horizontal="center" vertical="center" wrapText="1"/>
    </xf>
    <xf numFmtId="44" fontId="12" fillId="6" borderId="8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8" fontId="4" fillId="0" borderId="10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0" fontId="10" fillId="6" borderId="8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10" fillId="6" borderId="9" xfId="1" applyNumberFormat="1" applyFont="1" applyFill="1" applyBorder="1" applyAlignment="1">
      <alignment horizontal="center" vertical="center" wrapText="1"/>
    </xf>
    <xf numFmtId="10" fontId="2" fillId="5" borderId="8" xfId="1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right" vertical="center" wrapText="1"/>
    </xf>
    <xf numFmtId="10" fontId="9" fillId="0" borderId="8" xfId="0" applyNumberFormat="1" applyFont="1" applyFill="1" applyBorder="1" applyAlignment="1">
      <alignment horizontal="center" vertical="center" wrapText="1"/>
    </xf>
    <xf numFmtId="10" fontId="9" fillId="0" borderId="8" xfId="0" applyNumberFormat="1" applyFont="1" applyFill="1" applyBorder="1" applyAlignment="1">
      <alignment horizontal="right" vertical="center" wrapText="1"/>
    </xf>
    <xf numFmtId="10" fontId="0" fillId="6" borderId="8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0" fontId="8" fillId="6" borderId="8" xfId="1" applyNumberFormat="1" applyFont="1" applyFill="1" applyBorder="1" applyAlignment="1">
      <alignment horizontal="center" vertical="center" wrapText="1"/>
    </xf>
    <xf numFmtId="10" fontId="0" fillId="6" borderId="8" xfId="1" applyNumberFormat="1" applyFont="1" applyFill="1" applyBorder="1" applyAlignment="1">
      <alignment horizontal="center"/>
    </xf>
    <xf numFmtId="10" fontId="10" fillId="0" borderId="8" xfId="1" applyNumberFormat="1" applyFont="1" applyBorder="1" applyAlignment="1">
      <alignment horizontal="right" vertical="center" wrapText="1"/>
    </xf>
    <xf numFmtId="10" fontId="8" fillId="6" borderId="8" xfId="1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44" fontId="10" fillId="6" borderId="8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4" fontId="10" fillId="6" borderId="9" xfId="2" applyFont="1" applyFill="1" applyBorder="1" applyAlignment="1">
      <alignment horizontal="center" vertical="center" wrapText="1"/>
    </xf>
    <xf numFmtId="44" fontId="2" fillId="5" borderId="8" xfId="2" applyFont="1" applyFill="1" applyBorder="1" applyAlignment="1">
      <alignment horizontal="center" vertical="center" wrapText="1"/>
    </xf>
    <xf numFmtId="43" fontId="4" fillId="2" borderId="8" xfId="3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44" fontId="0" fillId="6" borderId="8" xfId="2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44" fontId="1" fillId="6" borderId="8" xfId="2" applyFont="1" applyFill="1" applyBorder="1"/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vertical="center"/>
    </xf>
    <xf numFmtId="0" fontId="0" fillId="6" borderId="12" xfId="0" applyFont="1" applyFill="1" applyBorder="1" applyAlignment="1">
      <alignment horizontal="justify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0" fontId="0" fillId="6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justify" vertical="center"/>
    </xf>
    <xf numFmtId="0" fontId="4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2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 vertical="center" wrapText="1"/>
    </xf>
    <xf numFmtId="10" fontId="18" fillId="6" borderId="8" xfId="1" applyNumberFormat="1" applyFont="1" applyFill="1" applyBorder="1" applyAlignment="1">
      <alignment horizontal="center" vertical="center" wrapText="1"/>
    </xf>
    <xf numFmtId="10" fontId="9" fillId="6" borderId="8" xfId="1" applyNumberFormat="1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/>
    <xf numFmtId="0" fontId="8" fillId="6" borderId="8" xfId="0" applyFont="1" applyFill="1" applyBorder="1"/>
    <xf numFmtId="0" fontId="4" fillId="6" borderId="8" xfId="0" applyFont="1" applyFill="1" applyBorder="1"/>
    <xf numFmtId="0" fontId="18" fillId="6" borderId="8" xfId="0" applyFont="1" applyFill="1" applyBorder="1" applyAlignment="1">
      <alignment horizontal="left"/>
    </xf>
    <xf numFmtId="0" fontId="18" fillId="6" borderId="8" xfId="0" applyFont="1" applyFill="1" applyBorder="1" applyAlignment="1">
      <alignment horizontal="left" vertical="center"/>
    </xf>
    <xf numFmtId="44" fontId="10" fillId="6" borderId="8" xfId="2" applyFont="1" applyFill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F12" sqref="F12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3" ht="15" thickTop="1" x14ac:dyDescent="0.3">
      <c r="A1" s="34" t="s">
        <v>147</v>
      </c>
      <c r="B1" s="148" t="s">
        <v>2</v>
      </c>
      <c r="C1" s="148" t="s">
        <v>3</v>
      </c>
    </row>
    <row r="2" spans="1:3" ht="15" thickBot="1" x14ac:dyDescent="0.35">
      <c r="A2" s="35" t="s">
        <v>148</v>
      </c>
      <c r="B2" s="149"/>
      <c r="C2" s="149"/>
    </row>
    <row r="3" spans="1:3" ht="15" thickTop="1" x14ac:dyDescent="0.3">
      <c r="A3" s="36" t="s">
        <v>152</v>
      </c>
      <c r="B3" s="30">
        <v>11820893.9</v>
      </c>
      <c r="C3" s="27">
        <f>B3/B14</f>
        <v>0.26153182162409466</v>
      </c>
    </row>
    <row r="4" spans="1:3" x14ac:dyDescent="0.3">
      <c r="A4" s="36" t="s">
        <v>154</v>
      </c>
      <c r="B4" s="31">
        <v>6775218.46</v>
      </c>
      <c r="C4" s="28">
        <f>B4/B14</f>
        <v>0.14989858133698275</v>
      </c>
    </row>
    <row r="5" spans="1:3" x14ac:dyDescent="0.3">
      <c r="A5" s="36" t="s">
        <v>151</v>
      </c>
      <c r="B5" s="31">
        <v>5199826.68</v>
      </c>
      <c r="C5" s="28">
        <f>B5/B14</f>
        <v>0.11504376532387016</v>
      </c>
    </row>
    <row r="6" spans="1:3" x14ac:dyDescent="0.3">
      <c r="A6" s="36" t="s">
        <v>149</v>
      </c>
      <c r="B6" s="31">
        <v>4823448.6399999997</v>
      </c>
      <c r="C6" s="28">
        <f>B6/B14</f>
        <v>0.10671657490551217</v>
      </c>
    </row>
    <row r="7" spans="1:3" x14ac:dyDescent="0.3">
      <c r="A7" s="36" t="s">
        <v>247</v>
      </c>
      <c r="B7" s="31">
        <v>3860683.89</v>
      </c>
      <c r="C7" s="28">
        <f>B7/B14</f>
        <v>8.5415849174189443E-2</v>
      </c>
    </row>
    <row r="8" spans="1:3" x14ac:dyDescent="0.3">
      <c r="A8" s="36" t="s">
        <v>150</v>
      </c>
      <c r="B8" s="31">
        <v>3624987.03</v>
      </c>
      <c r="C8" s="28">
        <f>B8/B14</f>
        <v>8.0201164932172914E-2</v>
      </c>
    </row>
    <row r="9" spans="1:3" x14ac:dyDescent="0.3">
      <c r="A9" s="36" t="s">
        <v>153</v>
      </c>
      <c r="B9" s="31">
        <v>3338764.67</v>
      </c>
      <c r="C9" s="28">
        <f>B9/B14</f>
        <v>7.3868627322614691E-2</v>
      </c>
    </row>
    <row r="10" spans="1:3" x14ac:dyDescent="0.3">
      <c r="A10" s="36" t="s">
        <v>158</v>
      </c>
      <c r="B10" s="32">
        <v>2521946.86</v>
      </c>
      <c r="C10" s="28">
        <f>B10/B14</f>
        <v>5.5796910277230861E-2</v>
      </c>
    </row>
    <row r="11" spans="1:3" x14ac:dyDescent="0.3">
      <c r="A11" s="36" t="s">
        <v>155</v>
      </c>
      <c r="B11" s="31">
        <v>2418126.42</v>
      </c>
      <c r="C11" s="28">
        <f>B11/B14</f>
        <v>5.3499930960377758E-2</v>
      </c>
    </row>
    <row r="12" spans="1:3" x14ac:dyDescent="0.3">
      <c r="A12" s="36" t="s">
        <v>246</v>
      </c>
      <c r="B12" s="31">
        <v>433059.19</v>
      </c>
      <c r="C12" s="28">
        <f>B12/B14</f>
        <v>9.5812347010199393E-3</v>
      </c>
    </row>
    <row r="13" spans="1:3" ht="15" thickBot="1" x14ac:dyDescent="0.35">
      <c r="A13" s="36" t="s">
        <v>248</v>
      </c>
      <c r="B13" s="32">
        <v>381727.26</v>
      </c>
      <c r="C13" s="28">
        <f>B13/B14</f>
        <v>8.4455394419346245E-3</v>
      </c>
    </row>
    <row r="14" spans="1:3" ht="15.6" thickTop="1" thickBot="1" x14ac:dyDescent="0.35">
      <c r="A14" s="26" t="s">
        <v>9</v>
      </c>
      <c r="B14" s="33">
        <f>SUM(B3:B13)</f>
        <v>45198683</v>
      </c>
      <c r="C14" s="29">
        <f>SUM(C3:C13)</f>
        <v>0.99999999999999989</v>
      </c>
    </row>
    <row r="15" spans="1:3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D6" sqref="D6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9" t="s">
        <v>10</v>
      </c>
      <c r="B1" s="39" t="s">
        <v>2</v>
      </c>
      <c r="C1" s="39" t="s">
        <v>3</v>
      </c>
    </row>
    <row r="2" spans="1:5" ht="15" thickTop="1" x14ac:dyDescent="0.3">
      <c r="A2" s="48" t="s">
        <v>11</v>
      </c>
      <c r="B2" s="44">
        <f>B3+B12</f>
        <v>45198683.000046991</v>
      </c>
      <c r="C2" s="40">
        <f>C3+C12</f>
        <v>0.99999999999966849</v>
      </c>
    </row>
    <row r="3" spans="1:5" x14ac:dyDescent="0.3">
      <c r="A3" s="49" t="s">
        <v>12</v>
      </c>
      <c r="B3" s="45">
        <f>SUM(B4:B11)</f>
        <v>30817486.640023991</v>
      </c>
      <c r="C3" s="41">
        <f>SUM(C4:C11)</f>
        <v>0.68182266815123205</v>
      </c>
    </row>
    <row r="4" spans="1:5" ht="28.8" x14ac:dyDescent="0.3">
      <c r="A4" s="50" t="s">
        <v>13</v>
      </c>
      <c r="B4" s="46">
        <v>24994877.120000001</v>
      </c>
      <c r="C4" s="42">
        <f>B4/B29</f>
        <v>0.55300011993636455</v>
      </c>
    </row>
    <row r="5" spans="1:5" x14ac:dyDescent="0.3">
      <c r="A5" s="51" t="s">
        <v>14</v>
      </c>
      <c r="B5" s="31">
        <v>1.0000000000000001E-5</v>
      </c>
      <c r="C5" s="42">
        <f>B5/B29</f>
        <v>2.2124538451676315E-13</v>
      </c>
    </row>
    <row r="6" spans="1:5" x14ac:dyDescent="0.3">
      <c r="A6" s="51" t="s">
        <v>15</v>
      </c>
      <c r="B6" s="31">
        <v>1.0000000000000001E-5</v>
      </c>
      <c r="C6" s="42">
        <f>B6/B29</f>
        <v>2.2124538451676315E-13</v>
      </c>
    </row>
    <row r="7" spans="1:5" x14ac:dyDescent="0.3">
      <c r="A7" s="52" t="s">
        <v>16</v>
      </c>
      <c r="B7" s="31">
        <v>9.9999999999999995E-7</v>
      </c>
      <c r="C7" s="42">
        <f>B7/B29</f>
        <v>2.2124538451676314E-14</v>
      </c>
    </row>
    <row r="8" spans="1:5" x14ac:dyDescent="0.3">
      <c r="A8" s="51" t="s">
        <v>17</v>
      </c>
      <c r="B8" s="46">
        <v>5822609.5199999996</v>
      </c>
      <c r="C8" s="42">
        <f>B8/B29</f>
        <v>0.12882254821433656</v>
      </c>
    </row>
    <row r="9" spans="1:5" ht="28.8" x14ac:dyDescent="0.3">
      <c r="A9" s="53" t="s">
        <v>18</v>
      </c>
      <c r="B9" s="31">
        <v>9.9999999999999995E-7</v>
      </c>
      <c r="C9" s="42">
        <f>B9/B29</f>
        <v>2.2124538451676314E-14</v>
      </c>
    </row>
    <row r="10" spans="1:5" x14ac:dyDescent="0.3">
      <c r="A10" s="51" t="s">
        <v>8</v>
      </c>
      <c r="B10" s="32">
        <v>9.9999999999999995E-7</v>
      </c>
      <c r="C10" s="42">
        <f>B10/B29</f>
        <v>2.2124538451676314E-14</v>
      </c>
    </row>
    <row r="11" spans="1:5" x14ac:dyDescent="0.3">
      <c r="A11" s="51" t="s">
        <v>19</v>
      </c>
      <c r="B11" s="32">
        <v>9.9999999999999995E-7</v>
      </c>
      <c r="C11" s="42">
        <f>B11/B29</f>
        <v>2.2124538451676314E-14</v>
      </c>
    </row>
    <row r="12" spans="1:5" x14ac:dyDescent="0.3">
      <c r="A12" s="49" t="s">
        <v>20</v>
      </c>
      <c r="B12" s="44">
        <f>SUM(B13:B19)</f>
        <v>14381196.360023001</v>
      </c>
      <c r="C12" s="41">
        <f>SUM(C13:C19)</f>
        <v>0.31817733184843638</v>
      </c>
      <c r="E12" s="25"/>
    </row>
    <row r="13" spans="1:5" x14ac:dyDescent="0.3">
      <c r="A13" s="51" t="s">
        <v>21</v>
      </c>
      <c r="B13" s="46">
        <v>13815747.42</v>
      </c>
      <c r="C13" s="42">
        <f>B13/B29</f>
        <v>0.30566703503243781</v>
      </c>
    </row>
    <row r="14" spans="1:5" x14ac:dyDescent="0.3">
      <c r="A14" s="51" t="s">
        <v>22</v>
      </c>
      <c r="B14" s="46">
        <v>565448.93999999994</v>
      </c>
      <c r="C14" s="42">
        <f>B14/B29</f>
        <v>1.2510296815489612E-2</v>
      </c>
    </row>
    <row r="15" spans="1:5" x14ac:dyDescent="0.3">
      <c r="A15" s="51" t="s">
        <v>23</v>
      </c>
      <c r="B15" s="31">
        <v>1.0000000000000001E-5</v>
      </c>
      <c r="C15" s="42">
        <f>B15/B29</f>
        <v>2.2124538451676315E-13</v>
      </c>
    </row>
    <row r="16" spans="1:5" x14ac:dyDescent="0.3">
      <c r="A16" s="51" t="s">
        <v>24</v>
      </c>
      <c r="B16" s="31">
        <v>9.9999999999999995E-7</v>
      </c>
      <c r="C16" s="42">
        <f>B16/B29</f>
        <v>2.2124538451676314E-14</v>
      </c>
    </row>
    <row r="17" spans="1:4" x14ac:dyDescent="0.3">
      <c r="A17" s="51" t="s">
        <v>25</v>
      </c>
      <c r="B17" s="31">
        <v>9.9999999999999995E-7</v>
      </c>
      <c r="C17" s="42">
        <f>B17/B29</f>
        <v>2.2124538451676314E-14</v>
      </c>
    </row>
    <row r="18" spans="1:4" x14ac:dyDescent="0.3">
      <c r="A18" s="51" t="s">
        <v>26</v>
      </c>
      <c r="B18" s="31">
        <v>1.0000000000000001E-5</v>
      </c>
      <c r="C18" s="42">
        <f>B18/B29</f>
        <v>2.2124538451676315E-13</v>
      </c>
    </row>
    <row r="19" spans="1:4" x14ac:dyDescent="0.3">
      <c r="A19" s="54" t="s">
        <v>27</v>
      </c>
      <c r="B19" s="31">
        <v>9.9999999999999995E-7</v>
      </c>
      <c r="C19" s="42">
        <f>B19/B29</f>
        <v>2.2124538451676314E-14</v>
      </c>
    </row>
    <row r="20" spans="1:4" x14ac:dyDescent="0.3">
      <c r="A20" s="48" t="s">
        <v>28</v>
      </c>
      <c r="B20" s="44">
        <f>B21+B25</f>
        <v>1.5000000000000002E-5</v>
      </c>
      <c r="C20" s="40">
        <f>C21+C25</f>
        <v>3.3186807677514472E-13</v>
      </c>
    </row>
    <row r="21" spans="1:4" x14ac:dyDescent="0.3">
      <c r="A21" s="49" t="s">
        <v>29</v>
      </c>
      <c r="B21" s="45">
        <f>SUM(B22:B24)</f>
        <v>3.0000000000000001E-6</v>
      </c>
      <c r="C21" s="41">
        <f>SUM(C22:C24)</f>
        <v>6.6373615355028944E-14</v>
      </c>
    </row>
    <row r="22" spans="1:4" x14ac:dyDescent="0.3">
      <c r="A22" s="51" t="s">
        <v>30</v>
      </c>
      <c r="B22" s="32">
        <v>9.9999999999999995E-7</v>
      </c>
      <c r="C22" s="42">
        <f>B22/B29</f>
        <v>2.2124538451676314E-14</v>
      </c>
    </row>
    <row r="23" spans="1:4" x14ac:dyDescent="0.3">
      <c r="A23" s="51" t="s">
        <v>31</v>
      </c>
      <c r="B23" s="32">
        <v>9.9999999999999995E-7</v>
      </c>
      <c r="C23" s="42">
        <f>B23/B29</f>
        <v>2.2124538451676314E-14</v>
      </c>
    </row>
    <row r="24" spans="1:4" x14ac:dyDescent="0.3">
      <c r="A24" s="51" t="s">
        <v>32</v>
      </c>
      <c r="B24" s="32">
        <v>9.9999999999999995E-7</v>
      </c>
      <c r="C24" s="42">
        <f>B24/B29</f>
        <v>2.2124538451676314E-14</v>
      </c>
    </row>
    <row r="25" spans="1:4" x14ac:dyDescent="0.3">
      <c r="A25" s="49" t="s">
        <v>33</v>
      </c>
      <c r="B25" s="45">
        <f>SUM(B26:B28)</f>
        <v>1.2000000000000002E-5</v>
      </c>
      <c r="C25" s="41">
        <f>SUM(C26:C28)</f>
        <v>2.6549446142011577E-13</v>
      </c>
    </row>
    <row r="26" spans="1:4" x14ac:dyDescent="0.3">
      <c r="A26" s="51" t="s">
        <v>34</v>
      </c>
      <c r="B26" s="32">
        <v>9.9999999999999995E-7</v>
      </c>
      <c r="C26" s="42">
        <f>B26/B29</f>
        <v>2.2124538451676314E-14</v>
      </c>
    </row>
    <row r="27" spans="1:4" x14ac:dyDescent="0.3">
      <c r="A27" s="51" t="s">
        <v>35</v>
      </c>
      <c r="B27" s="32">
        <v>1.0000000000000001E-5</v>
      </c>
      <c r="C27" s="42">
        <f>B27/B29</f>
        <v>2.2124538451676315E-13</v>
      </c>
    </row>
    <row r="28" spans="1:4" ht="15" thickBot="1" x14ac:dyDescent="0.35">
      <c r="A28" s="51" t="s">
        <v>36</v>
      </c>
      <c r="B28" s="32">
        <v>9.9999999999999995E-7</v>
      </c>
      <c r="C28" s="42">
        <f>B28/B29</f>
        <v>2.2124538451676314E-14</v>
      </c>
    </row>
    <row r="29" spans="1:4" ht="15.6" thickTop="1" thickBot="1" x14ac:dyDescent="0.35">
      <c r="A29" s="39" t="s">
        <v>9</v>
      </c>
      <c r="B29" s="47">
        <f>B2+B20</f>
        <v>45198683.000061989</v>
      </c>
      <c r="C29" s="43">
        <f>C2+C20</f>
        <v>1.0000000000000004</v>
      </c>
      <c r="D29" s="25"/>
    </row>
    <row r="30" spans="1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F5" sqref="F5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6" ht="15.6" thickTop="1" thickBot="1" x14ac:dyDescent="0.35">
      <c r="A1" s="26" t="s">
        <v>0</v>
      </c>
      <c r="B1" s="26" t="s">
        <v>2</v>
      </c>
      <c r="C1" s="26" t="s">
        <v>3</v>
      </c>
    </row>
    <row r="2" spans="1:6" ht="15" thickTop="1" x14ac:dyDescent="0.3">
      <c r="A2" s="58" t="s">
        <v>249</v>
      </c>
      <c r="B2" s="56">
        <f>SUM(B3:B9)</f>
        <v>27452613.000004999</v>
      </c>
      <c r="C2" s="55">
        <f>SUM(C3:C9)</f>
        <v>0.60737639191835202</v>
      </c>
    </row>
    <row r="3" spans="1:6" x14ac:dyDescent="0.3">
      <c r="A3" s="59" t="s">
        <v>159</v>
      </c>
      <c r="B3" s="32">
        <v>6552293</v>
      </c>
      <c r="C3" s="28">
        <f>B3/B14</f>
        <v>0.14496645842532913</v>
      </c>
    </row>
    <row r="4" spans="1:6" x14ac:dyDescent="0.3">
      <c r="A4" s="59" t="s">
        <v>160</v>
      </c>
      <c r="B4" s="32">
        <v>9.9999999999999995E-7</v>
      </c>
      <c r="C4" s="28">
        <f>B4/B14</f>
        <v>2.2124538451703722E-14</v>
      </c>
    </row>
    <row r="5" spans="1:6" ht="15" thickBot="1" x14ac:dyDescent="0.35">
      <c r="A5" s="59" t="s">
        <v>161</v>
      </c>
      <c r="B5" s="32">
        <v>9.9999999999999995E-7</v>
      </c>
      <c r="C5" s="28">
        <f>B5/B14</f>
        <v>2.2124538451703722E-14</v>
      </c>
      <c r="F5" s="61"/>
    </row>
    <row r="6" spans="1:6" ht="15" thickTop="1" x14ac:dyDescent="0.3">
      <c r="A6" s="59" t="s">
        <v>162</v>
      </c>
      <c r="B6" s="32">
        <v>9.9999999999999995E-7</v>
      </c>
      <c r="C6" s="28">
        <f>B6/B14</f>
        <v>2.2124538451703722E-14</v>
      </c>
    </row>
    <row r="7" spans="1:6" x14ac:dyDescent="0.3">
      <c r="A7" s="59" t="s">
        <v>163</v>
      </c>
      <c r="B7" s="32">
        <v>20900320</v>
      </c>
      <c r="C7" s="28">
        <f>B7/B14</f>
        <v>0.46240993349291232</v>
      </c>
    </row>
    <row r="8" spans="1:6" x14ac:dyDescent="0.3">
      <c r="A8" s="59" t="s">
        <v>164</v>
      </c>
      <c r="B8" s="32">
        <v>9.9999999999999995E-7</v>
      </c>
      <c r="C8" s="28">
        <f>B8/B14</f>
        <v>2.2124538451703722E-14</v>
      </c>
    </row>
    <row r="9" spans="1:6" x14ac:dyDescent="0.3">
      <c r="A9" s="59" t="s">
        <v>250</v>
      </c>
      <c r="B9" s="32">
        <v>9.9999999999999995E-7</v>
      </c>
      <c r="C9" s="28">
        <f>B9/B14</f>
        <v>2.2124538451703722E-14</v>
      </c>
    </row>
    <row r="10" spans="1:6" x14ac:dyDescent="0.3">
      <c r="A10" s="60" t="s">
        <v>251</v>
      </c>
      <c r="B10" s="57">
        <f>SUM(B11:B13)</f>
        <v>17746070.000000998</v>
      </c>
      <c r="C10" s="28">
        <f>SUM(C11:C13)</f>
        <v>0.39262360808164798</v>
      </c>
    </row>
    <row r="11" spans="1:6" x14ac:dyDescent="0.3">
      <c r="A11" s="59" t="s">
        <v>163</v>
      </c>
      <c r="B11" s="32">
        <v>15546070</v>
      </c>
      <c r="C11" s="28">
        <f>B11/B14</f>
        <v>0.34394962348787766</v>
      </c>
    </row>
    <row r="12" spans="1:6" x14ac:dyDescent="0.3">
      <c r="A12" s="59" t="s">
        <v>164</v>
      </c>
      <c r="B12" s="32">
        <v>9.9999999999999995E-7</v>
      </c>
      <c r="C12" s="28">
        <f>B12/B14</f>
        <v>2.2124538451703722E-14</v>
      </c>
    </row>
    <row r="13" spans="1:6" ht="15" thickBot="1" x14ac:dyDescent="0.35">
      <c r="A13" s="59" t="s">
        <v>252</v>
      </c>
      <c r="B13" s="32">
        <v>2200000</v>
      </c>
      <c r="C13" s="28">
        <f>B13/B14</f>
        <v>4.8673984593748186E-2</v>
      </c>
    </row>
    <row r="14" spans="1:6" ht="15.6" thickTop="1" thickBot="1" x14ac:dyDescent="0.35">
      <c r="A14" s="26" t="s">
        <v>9</v>
      </c>
      <c r="B14" s="33">
        <f>B2+B10</f>
        <v>45198683.000005998</v>
      </c>
      <c r="C14" s="29">
        <f>SUM(C2+C10)</f>
        <v>1</v>
      </c>
    </row>
    <row r="15" spans="1:6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E2" sqref="E2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26" t="s">
        <v>165</v>
      </c>
      <c r="B1" s="26" t="s">
        <v>2</v>
      </c>
      <c r="C1" s="26" t="s">
        <v>3</v>
      </c>
    </row>
    <row r="2" spans="1:5" ht="15.6" thickTop="1" thickBot="1" x14ac:dyDescent="0.35">
      <c r="A2" s="60" t="s">
        <v>166</v>
      </c>
      <c r="B2" s="63">
        <f>SUM(B3:B10)</f>
        <v>12986328.280012</v>
      </c>
      <c r="C2" s="62">
        <f>SUM(C3:C10)</f>
        <v>0.28731651937717884</v>
      </c>
      <c r="D2" s="65"/>
      <c r="E2" s="25"/>
    </row>
    <row r="3" spans="1:5" ht="15" thickTop="1" x14ac:dyDescent="0.3">
      <c r="A3" s="59" t="s">
        <v>167</v>
      </c>
      <c r="B3" s="31">
        <v>2790373.06</v>
      </c>
      <c r="C3" s="28">
        <f>B3/B34</f>
        <v>6.1735716060483496E-2</v>
      </c>
    </row>
    <row r="4" spans="1:5" x14ac:dyDescent="0.3">
      <c r="A4" s="59" t="s">
        <v>168</v>
      </c>
      <c r="B4" s="31">
        <v>9.9999999999999995E-7</v>
      </c>
      <c r="C4" s="28">
        <f>B4/B34</f>
        <v>2.2124538451673373E-14</v>
      </c>
    </row>
    <row r="5" spans="1:5" x14ac:dyDescent="0.3">
      <c r="A5" s="59" t="s">
        <v>169</v>
      </c>
      <c r="B5" s="31">
        <v>1305772.23</v>
      </c>
      <c r="C5" s="28">
        <f>B5/B34</f>
        <v>2.8889607911762288E-2</v>
      </c>
    </row>
    <row r="6" spans="1:5" x14ac:dyDescent="0.3">
      <c r="A6" s="59" t="s">
        <v>170</v>
      </c>
      <c r="B6" s="31">
        <v>1.0000000000000001E-5</v>
      </c>
      <c r="C6" s="28">
        <f>B6/B34</f>
        <v>2.2124538451673377E-13</v>
      </c>
    </row>
    <row r="7" spans="1:5" x14ac:dyDescent="0.3">
      <c r="A7" s="59" t="s">
        <v>171</v>
      </c>
      <c r="B7" s="31">
        <v>2369829.73</v>
      </c>
      <c r="C7" s="28">
        <f>B7/B34</f>
        <v>5.243138898530373E-2</v>
      </c>
    </row>
    <row r="8" spans="1:5" x14ac:dyDescent="0.3">
      <c r="A8" s="59" t="s">
        <v>172</v>
      </c>
      <c r="B8" s="31">
        <v>9.9999999999999995E-7</v>
      </c>
      <c r="C8" s="28">
        <f>B8/B34</f>
        <v>2.2124538451673373E-14</v>
      </c>
    </row>
    <row r="9" spans="1:5" x14ac:dyDescent="0.3">
      <c r="A9" s="59" t="s">
        <v>173</v>
      </c>
      <c r="B9" s="31">
        <v>5581553.9400000004</v>
      </c>
      <c r="C9" s="28">
        <f>B9/B34</f>
        <v>0.12348930476561903</v>
      </c>
    </row>
    <row r="10" spans="1:5" x14ac:dyDescent="0.3">
      <c r="A10" s="59" t="s">
        <v>85</v>
      </c>
      <c r="B10" s="31">
        <v>938799.32</v>
      </c>
      <c r="C10" s="28">
        <f>B10/B34</f>
        <v>2.0770501653744815E-2</v>
      </c>
    </row>
    <row r="11" spans="1:5" x14ac:dyDescent="0.3">
      <c r="A11" s="60" t="s">
        <v>154</v>
      </c>
      <c r="B11" s="63">
        <f>SUM(B12:B18)</f>
        <v>25819609.280019999</v>
      </c>
      <c r="C11" s="62">
        <f>SUM(C12:C18)</f>
        <v>0.57124693832298523</v>
      </c>
      <c r="E11" s="25"/>
    </row>
    <row r="12" spans="1:5" x14ac:dyDescent="0.3">
      <c r="A12" s="59" t="s">
        <v>174</v>
      </c>
      <c r="B12" s="31">
        <v>1527549</v>
      </c>
      <c r="C12" s="28">
        <f>B12/B34</f>
        <v>3.379631658731521E-2</v>
      </c>
    </row>
    <row r="13" spans="1:5" x14ac:dyDescent="0.3">
      <c r="A13" s="59" t="s">
        <v>175</v>
      </c>
      <c r="B13" s="31">
        <v>10617761.67</v>
      </c>
      <c r="C13" s="28">
        <f>B13/B34</f>
        <v>0.23491307633861869</v>
      </c>
    </row>
    <row r="14" spans="1:5" x14ac:dyDescent="0.3">
      <c r="A14" s="59" t="s">
        <v>156</v>
      </c>
      <c r="B14" s="32">
        <v>1759471.06</v>
      </c>
      <c r="C14" s="28">
        <f>B14/B34</f>
        <v>3.8927485121576511E-2</v>
      </c>
    </row>
    <row r="15" spans="1:5" x14ac:dyDescent="0.3">
      <c r="A15" s="59" t="s">
        <v>176</v>
      </c>
      <c r="B15" s="32">
        <v>1100280.97</v>
      </c>
      <c r="C15" s="28">
        <f>B15/B34</f>
        <v>2.4343208628409479E-2</v>
      </c>
    </row>
    <row r="16" spans="1:5" x14ac:dyDescent="0.3">
      <c r="A16" s="59" t="s">
        <v>157</v>
      </c>
      <c r="B16" s="32">
        <v>1.0000000000000001E-5</v>
      </c>
      <c r="C16" s="28">
        <f>B16/B34</f>
        <v>2.2124538451673377E-13</v>
      </c>
    </row>
    <row r="17" spans="1:5" x14ac:dyDescent="0.3">
      <c r="A17" s="59" t="s">
        <v>177</v>
      </c>
      <c r="B17" s="32">
        <v>10814546.58</v>
      </c>
      <c r="C17" s="28">
        <f>B17/B34</f>
        <v>0.23926685164662279</v>
      </c>
    </row>
    <row r="18" spans="1:5" x14ac:dyDescent="0.3">
      <c r="A18" s="59" t="s">
        <v>178</v>
      </c>
      <c r="B18" s="32">
        <v>1.0000000000000001E-5</v>
      </c>
      <c r="C18" s="28">
        <f>B18/B34</f>
        <v>2.2124538451673377E-13</v>
      </c>
    </row>
    <row r="19" spans="1:5" x14ac:dyDescent="0.3">
      <c r="A19" s="60" t="s">
        <v>179</v>
      </c>
      <c r="B19" s="63">
        <f>SUM(B20:B28)</f>
        <v>6392745.4400319988</v>
      </c>
      <c r="C19" s="62">
        <f>SUM(C20:C28)</f>
        <v>0.14143654229974756</v>
      </c>
      <c r="E19" s="25"/>
    </row>
    <row r="20" spans="1:5" x14ac:dyDescent="0.3">
      <c r="A20" s="59" t="s">
        <v>180</v>
      </c>
      <c r="B20" s="32">
        <v>771521.24</v>
      </c>
      <c r="C20" s="28">
        <f>B20/B34</f>
        <v>1.7069551340662723E-2</v>
      </c>
    </row>
    <row r="21" spans="1:5" x14ac:dyDescent="0.3">
      <c r="A21" s="59" t="s">
        <v>181</v>
      </c>
      <c r="B21" s="32">
        <v>2590000.0299999998</v>
      </c>
      <c r="C21" s="28">
        <f>B21/B34</f>
        <v>5.7302555253570191E-2</v>
      </c>
    </row>
    <row r="22" spans="1:5" x14ac:dyDescent="0.3">
      <c r="A22" s="59" t="s">
        <v>182</v>
      </c>
      <c r="B22" s="32">
        <v>9.9999999999999995E-7</v>
      </c>
      <c r="C22" s="28">
        <f>B22/B34</f>
        <v>2.2124538451673373E-14</v>
      </c>
    </row>
    <row r="23" spans="1:5" x14ac:dyDescent="0.3">
      <c r="A23" s="59" t="s">
        <v>183</v>
      </c>
      <c r="B23" s="32">
        <v>1.0000000000000001E-5</v>
      </c>
      <c r="C23" s="28">
        <f>B23/B34</f>
        <v>2.2124538451673377E-13</v>
      </c>
    </row>
    <row r="24" spans="1:5" x14ac:dyDescent="0.3">
      <c r="A24" s="59" t="s">
        <v>184</v>
      </c>
      <c r="B24" s="32">
        <v>600000</v>
      </c>
      <c r="C24" s="28">
        <f>B24/B34</f>
        <v>1.3274723071004024E-2</v>
      </c>
    </row>
    <row r="25" spans="1:5" x14ac:dyDescent="0.3">
      <c r="A25" s="59" t="s">
        <v>185</v>
      </c>
      <c r="B25" s="32">
        <v>1.0000000000000001E-5</v>
      </c>
      <c r="C25" s="28">
        <f>B25/B34</f>
        <v>2.2124538451673377E-13</v>
      </c>
    </row>
    <row r="26" spans="1:5" x14ac:dyDescent="0.3">
      <c r="A26" s="59" t="s">
        <v>186</v>
      </c>
      <c r="B26" s="32">
        <v>2431224.17</v>
      </c>
      <c r="C26" s="28">
        <f>B26/B34</f>
        <v>5.378971263380268E-2</v>
      </c>
    </row>
    <row r="27" spans="1:5" x14ac:dyDescent="0.3">
      <c r="A27" s="59" t="s">
        <v>187</v>
      </c>
      <c r="B27" s="32">
        <v>9.9999999999999995E-7</v>
      </c>
      <c r="C27" s="28">
        <f>B27/B34</f>
        <v>2.2124538451673373E-14</v>
      </c>
    </row>
    <row r="28" spans="1:5" x14ac:dyDescent="0.3">
      <c r="A28" s="59" t="s">
        <v>188</v>
      </c>
      <c r="B28" s="32">
        <v>1.0000000000000001E-5</v>
      </c>
      <c r="C28" s="28">
        <f>B28/B34</f>
        <v>2.2124538451673377E-13</v>
      </c>
    </row>
    <row r="29" spans="1:5" x14ac:dyDescent="0.3">
      <c r="A29" s="60" t="s">
        <v>189</v>
      </c>
      <c r="B29" s="57">
        <f>SUM(B30:B33)</f>
        <v>3.9999999999999998E-6</v>
      </c>
      <c r="C29" s="62">
        <f>SUM(C30:C33)</f>
        <v>8.8498153806693491E-14</v>
      </c>
    </row>
    <row r="30" spans="1:5" x14ac:dyDescent="0.3">
      <c r="A30" s="51" t="s">
        <v>190</v>
      </c>
      <c r="B30" s="32">
        <v>9.9999999999999995E-7</v>
      </c>
      <c r="C30" s="28">
        <f>B30/B34</f>
        <v>2.2124538451673373E-14</v>
      </c>
    </row>
    <row r="31" spans="1:5" ht="28.8" x14ac:dyDescent="0.3">
      <c r="A31" s="50" t="s">
        <v>191</v>
      </c>
      <c r="B31" s="32">
        <v>9.9999999999999995E-7</v>
      </c>
      <c r="C31" s="28">
        <f>B31/B34</f>
        <v>2.2124538451673373E-14</v>
      </c>
    </row>
    <row r="32" spans="1:5" x14ac:dyDescent="0.3">
      <c r="A32" s="51" t="s">
        <v>192</v>
      </c>
      <c r="B32" s="32">
        <v>9.9999999999999995E-7</v>
      </c>
      <c r="C32" s="28">
        <f>B32/B34</f>
        <v>2.2124538451673373E-14</v>
      </c>
    </row>
    <row r="33" spans="1:3" ht="15" thickBot="1" x14ac:dyDescent="0.35">
      <c r="A33" s="51" t="s">
        <v>193</v>
      </c>
      <c r="B33" s="32">
        <v>9.9999999999999995E-7</v>
      </c>
      <c r="C33" s="28">
        <f>B33/B34</f>
        <v>2.2124538451673373E-14</v>
      </c>
    </row>
    <row r="34" spans="1:3" ht="15.6" thickTop="1" thickBot="1" x14ac:dyDescent="0.35">
      <c r="A34" s="26" t="s">
        <v>9</v>
      </c>
      <c r="B34" s="64">
        <f>B2+B11+B19+B29</f>
        <v>45198683.000067994</v>
      </c>
      <c r="C34" s="29">
        <f>C2+C11+C19+C29</f>
        <v>1.0000000000000002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E109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3" customWidth="1"/>
    <col min="2" max="2" width="9.44140625" style="13" customWidth="1"/>
    <col min="3" max="3" width="62.5546875" style="13" bestFit="1" customWidth="1"/>
    <col min="4" max="4" width="14.5546875" style="13" bestFit="1" customWidth="1"/>
    <col min="5" max="5" width="8" style="13" bestFit="1" customWidth="1"/>
    <col min="6" max="6" width="1" style="13" customWidth="1"/>
    <col min="7" max="7" width="14.33203125" style="13" bestFit="1" customWidth="1"/>
    <col min="8" max="8" width="6.109375" style="13" bestFit="1" customWidth="1"/>
    <col min="9" max="9" width="28.21875" style="13" bestFit="1" customWidth="1"/>
    <col min="10" max="10" width="8.77734375" style="13" customWidth="1"/>
    <col min="11" max="11" width="17.21875" style="13" bestFit="1" customWidth="1"/>
    <col min="12" max="12" width="11.109375" style="13" bestFit="1" customWidth="1"/>
    <col min="13" max="13" width="8.33203125" style="13" bestFit="1" customWidth="1"/>
    <col min="14" max="14" width="35.88671875" style="13" bestFit="1" customWidth="1"/>
    <col min="15" max="16384" width="4.6640625" style="13"/>
  </cols>
  <sheetData>
    <row r="1" spans="2:8" ht="15" thickBot="1" x14ac:dyDescent="0.35">
      <c r="F1" s="14"/>
    </row>
    <row r="2" spans="2:8" ht="15.6" thickTop="1" thickBot="1" x14ac:dyDescent="0.35">
      <c r="B2" s="39" t="s">
        <v>37</v>
      </c>
      <c r="C2" s="38" t="s">
        <v>38</v>
      </c>
      <c r="D2" s="39" t="s">
        <v>2</v>
      </c>
      <c r="E2" s="39" t="s">
        <v>3</v>
      </c>
      <c r="F2" s="14"/>
    </row>
    <row r="3" spans="2:8" ht="15" thickTop="1" x14ac:dyDescent="0.3">
      <c r="B3" s="128">
        <v>1000</v>
      </c>
      <c r="C3" s="101" t="s">
        <v>39</v>
      </c>
      <c r="D3" s="87">
        <f>D23</f>
        <v>15056717.110040002</v>
      </c>
      <c r="E3" s="70">
        <f>D3/D12</f>
        <v>0.33312291665589855</v>
      </c>
      <c r="F3" s="14"/>
    </row>
    <row r="4" spans="2:8" x14ac:dyDescent="0.3">
      <c r="B4" s="128">
        <v>2000</v>
      </c>
      <c r="C4" s="102" t="s">
        <v>40</v>
      </c>
      <c r="D4" s="87">
        <f>D35</f>
        <v>3439165.9900200004</v>
      </c>
      <c r="E4" s="70">
        <f>D4/D12</f>
        <v>7.608996018762218E-2</v>
      </c>
      <c r="F4" s="15"/>
    </row>
    <row r="5" spans="2:8" x14ac:dyDescent="0.3">
      <c r="B5" s="128">
        <v>3000</v>
      </c>
      <c r="C5" s="102" t="s">
        <v>41</v>
      </c>
      <c r="D5" s="87">
        <f>D47</f>
        <v>6498994.0100000007</v>
      </c>
      <c r="E5" s="70">
        <f>D5/D12</f>
        <v>0.14378724287094363</v>
      </c>
      <c r="F5" s="16"/>
    </row>
    <row r="6" spans="2:8" x14ac:dyDescent="0.3">
      <c r="B6" s="128">
        <v>4000</v>
      </c>
      <c r="C6" s="102" t="s">
        <v>42</v>
      </c>
      <c r="D6" s="87">
        <f>D69</f>
        <v>5822609.5300699985</v>
      </c>
      <c r="E6" s="70">
        <f>D6/D12</f>
        <v>0.12882254843666885</v>
      </c>
      <c r="F6" s="16"/>
    </row>
    <row r="7" spans="2:8" x14ac:dyDescent="0.3">
      <c r="B7" s="128">
        <v>5000</v>
      </c>
      <c r="C7" s="102" t="s">
        <v>43</v>
      </c>
      <c r="D7" s="87">
        <f>D87</f>
        <v>565448.94004999986</v>
      </c>
      <c r="E7" s="70">
        <f>D7/D12</f>
        <v>1.2510296816550992E-2</v>
      </c>
      <c r="F7" s="16"/>
    </row>
    <row r="8" spans="2:8" x14ac:dyDescent="0.3">
      <c r="B8" s="128">
        <v>6000</v>
      </c>
      <c r="C8" s="102" t="s">
        <v>44</v>
      </c>
      <c r="D8" s="87">
        <f>D93</f>
        <v>13815747.42</v>
      </c>
      <c r="E8" s="70">
        <f>D8/D12</f>
        <v>0.30566703503134213</v>
      </c>
      <c r="F8" s="16"/>
    </row>
    <row r="9" spans="2:8" x14ac:dyDescent="0.3">
      <c r="B9" s="128">
        <v>7000</v>
      </c>
      <c r="C9" s="102" t="s">
        <v>45</v>
      </c>
      <c r="D9" s="87">
        <f>D103</f>
        <v>6.999999999999999E-6</v>
      </c>
      <c r="E9" s="70">
        <f>D9/D12</f>
        <v>1.5487176916117903E-13</v>
      </c>
      <c r="F9" s="16"/>
    </row>
    <row r="10" spans="2:8" x14ac:dyDescent="0.3">
      <c r="B10" s="128">
        <v>8000</v>
      </c>
      <c r="C10" s="102" t="s">
        <v>46</v>
      </c>
      <c r="D10" s="87">
        <f>D109</f>
        <v>3.0000000000000004E-5</v>
      </c>
      <c r="E10" s="70">
        <f>D10/D12</f>
        <v>6.6373615354791028E-13</v>
      </c>
      <c r="F10" s="16"/>
    </row>
    <row r="11" spans="2:8" ht="15" thickBot="1" x14ac:dyDescent="0.35">
      <c r="B11" s="129">
        <v>9000</v>
      </c>
      <c r="C11" s="102" t="s">
        <v>47</v>
      </c>
      <c r="D11" s="87">
        <f>D119</f>
        <v>6.999999999999999E-6</v>
      </c>
      <c r="E11" s="70">
        <f>D11/D12</f>
        <v>1.5487176916117903E-13</v>
      </c>
      <c r="F11" s="14"/>
    </row>
    <row r="12" spans="2:8" ht="15.6" thickTop="1" thickBot="1" x14ac:dyDescent="0.35">
      <c r="B12" s="151" t="s">
        <v>48</v>
      </c>
      <c r="C12" s="152"/>
      <c r="D12" s="88">
        <f>SUM(D3:D11)</f>
        <v>45198683.000224009</v>
      </c>
      <c r="E12" s="71">
        <f>SUM(E3:E11)</f>
        <v>0.99999999999999978</v>
      </c>
      <c r="F12" s="14"/>
    </row>
    <row r="13" spans="2:8" ht="15.6" thickTop="1" thickBot="1" x14ac:dyDescent="0.35">
      <c r="B13" s="103"/>
      <c r="C13" s="104"/>
      <c r="D13" s="89"/>
      <c r="E13" s="72"/>
      <c r="F13" s="16"/>
    </row>
    <row r="14" spans="2:8" ht="16.2" customHeight="1" thickTop="1" thickBot="1" x14ac:dyDescent="0.35">
      <c r="B14" s="153" t="s">
        <v>49</v>
      </c>
      <c r="C14" s="154"/>
      <c r="D14" s="39" t="s">
        <v>2</v>
      </c>
      <c r="E14" s="39" t="s">
        <v>3</v>
      </c>
      <c r="F14" s="18"/>
    </row>
    <row r="15" spans="2:8" ht="15" thickTop="1" x14ac:dyDescent="0.3">
      <c r="B15" s="100">
        <v>1100</v>
      </c>
      <c r="C15" s="101" t="s">
        <v>56</v>
      </c>
      <c r="D15" s="87">
        <v>11785756.02</v>
      </c>
      <c r="E15" s="70">
        <f>D15/D23</f>
        <v>0.7827573523408442</v>
      </c>
    </row>
    <row r="16" spans="2:8" x14ac:dyDescent="0.3">
      <c r="B16" s="100">
        <v>1200</v>
      </c>
      <c r="C16" s="102" t="s">
        <v>57</v>
      </c>
      <c r="D16" s="87">
        <v>1.0000000000000001E-5</v>
      </c>
      <c r="E16" s="70">
        <f>D16/D23</f>
        <v>6.6415540166666739E-13</v>
      </c>
      <c r="G16" s="17"/>
      <c r="H16" s="17"/>
    </row>
    <row r="17" spans="2:9" ht="15" thickBot="1" x14ac:dyDescent="0.35">
      <c r="B17" s="100">
        <v>1300</v>
      </c>
      <c r="C17" s="102" t="s">
        <v>58</v>
      </c>
      <c r="D17" s="87">
        <v>1934250.35</v>
      </c>
      <c r="E17" s="70">
        <f>D17/D23</f>
        <v>0.12846428181281419</v>
      </c>
      <c r="G17" s="12"/>
      <c r="H17" s="12"/>
      <c r="I17" s="12"/>
    </row>
    <row r="18" spans="2:9" ht="15" thickBot="1" x14ac:dyDescent="0.35">
      <c r="B18" s="100">
        <v>1400</v>
      </c>
      <c r="C18" s="102" t="s">
        <v>59</v>
      </c>
      <c r="D18" s="87">
        <v>762619.74</v>
      </c>
      <c r="E18" s="70">
        <f>D18/D23</f>
        <v>5.0649801973862943E-2</v>
      </c>
      <c r="G18" s="9"/>
      <c r="H18" s="3"/>
      <c r="I18" s="66"/>
    </row>
    <row r="19" spans="2:9" x14ac:dyDescent="0.3">
      <c r="B19" s="100">
        <v>1500</v>
      </c>
      <c r="C19" s="102" t="s">
        <v>60</v>
      </c>
      <c r="D19" s="87">
        <v>574091</v>
      </c>
      <c r="E19" s="70">
        <f>D19/D23</f>
        <v>3.8128563869821872E-2</v>
      </c>
    </row>
    <row r="20" spans="2:9" x14ac:dyDescent="0.3">
      <c r="B20" s="100">
        <v>1600</v>
      </c>
      <c r="C20" s="102" t="s">
        <v>61</v>
      </c>
      <c r="D20" s="87">
        <v>1.0000000000000001E-5</v>
      </c>
      <c r="E20" s="70">
        <f>D20/D23</f>
        <v>6.6415540166666739E-13</v>
      </c>
    </row>
    <row r="21" spans="2:9" x14ac:dyDescent="0.3">
      <c r="B21" s="100">
        <v>1700</v>
      </c>
      <c r="C21" s="102" t="s">
        <v>62</v>
      </c>
      <c r="D21" s="87">
        <v>1.0000000000000001E-5</v>
      </c>
      <c r="E21" s="70">
        <f>D21/D23</f>
        <v>6.6415540166666739E-13</v>
      </c>
    </row>
    <row r="22" spans="2:9" ht="15" thickBot="1" x14ac:dyDescent="0.35">
      <c r="B22" s="105">
        <v>1800</v>
      </c>
      <c r="C22" s="106" t="s">
        <v>63</v>
      </c>
      <c r="D22" s="90">
        <v>1.0000000000000001E-5</v>
      </c>
      <c r="E22" s="73">
        <f>D22/D23</f>
        <v>6.6415540166666739E-13</v>
      </c>
    </row>
    <row r="23" spans="2:9" ht="15" thickTop="1" x14ac:dyDescent="0.3">
      <c r="B23" s="107"/>
      <c r="C23" s="108" t="s">
        <v>64</v>
      </c>
      <c r="D23" s="91">
        <f>SUM(D15:D22)</f>
        <v>15056717.110040002</v>
      </c>
      <c r="E23" s="74">
        <f>SUM(E15:E22)</f>
        <v>0.99999999999999978</v>
      </c>
    </row>
    <row r="24" spans="2:9" ht="15" thickBot="1" x14ac:dyDescent="0.35">
      <c r="B24" s="109"/>
      <c r="C24" s="110"/>
      <c r="D24" s="92"/>
      <c r="E24" s="75"/>
    </row>
    <row r="25" spans="2:9" ht="15.6" thickTop="1" thickBot="1" x14ac:dyDescent="0.35">
      <c r="B25" s="153" t="s">
        <v>65</v>
      </c>
      <c r="C25" s="154"/>
      <c r="D25" s="39" t="s">
        <v>2</v>
      </c>
      <c r="E25" s="39" t="s">
        <v>3</v>
      </c>
    </row>
    <row r="26" spans="2:9" ht="15" customHeight="1" thickTop="1" x14ac:dyDescent="0.3">
      <c r="B26" s="100">
        <v>2100</v>
      </c>
      <c r="C26" s="111" t="s">
        <v>66</v>
      </c>
      <c r="D26" s="87">
        <v>305205.13</v>
      </c>
      <c r="E26" s="70">
        <f>D26/D35</f>
        <v>8.874393701428325E-2</v>
      </c>
    </row>
    <row r="27" spans="2:9" x14ac:dyDescent="0.3">
      <c r="B27" s="100">
        <v>2200</v>
      </c>
      <c r="C27" s="102" t="s">
        <v>67</v>
      </c>
      <c r="D27" s="87">
        <v>138760.06</v>
      </c>
      <c r="E27" s="70">
        <f>D27/D35</f>
        <v>4.0347008665084248E-2</v>
      </c>
    </row>
    <row r="28" spans="2:9" x14ac:dyDescent="0.3">
      <c r="B28" s="100">
        <v>2300</v>
      </c>
      <c r="C28" s="102" t="s">
        <v>68</v>
      </c>
      <c r="D28" s="87">
        <v>1.0000000000000001E-5</v>
      </c>
      <c r="E28" s="70">
        <f>D28/D35</f>
        <v>2.9076816963818156E-12</v>
      </c>
    </row>
    <row r="29" spans="2:9" x14ac:dyDescent="0.3">
      <c r="B29" s="100">
        <v>2400</v>
      </c>
      <c r="C29" s="102" t="s">
        <v>69</v>
      </c>
      <c r="D29" s="87">
        <v>147953.87</v>
      </c>
      <c r="E29" s="70">
        <f>D29/D35</f>
        <v>4.3020275970785456E-2</v>
      </c>
    </row>
    <row r="30" spans="2:9" x14ac:dyDescent="0.3">
      <c r="B30" s="100">
        <v>2500</v>
      </c>
      <c r="C30" s="102" t="s">
        <v>70</v>
      </c>
      <c r="D30" s="87">
        <v>15447.98</v>
      </c>
      <c r="E30" s="70">
        <f>D30/D35</f>
        <v>4.4917808692072356E-3</v>
      </c>
    </row>
    <row r="31" spans="2:9" x14ac:dyDescent="0.3">
      <c r="B31" s="100">
        <v>2600</v>
      </c>
      <c r="C31" s="102" t="s">
        <v>71</v>
      </c>
      <c r="D31" s="87">
        <v>2606804.44</v>
      </c>
      <c r="E31" s="70">
        <f>D31/D35</f>
        <v>0.75797575562348485</v>
      </c>
    </row>
    <row r="32" spans="2:9" x14ac:dyDescent="0.3">
      <c r="B32" s="100">
        <v>2700</v>
      </c>
      <c r="C32" s="102" t="s">
        <v>72</v>
      </c>
      <c r="D32" s="87">
        <v>78966.66</v>
      </c>
      <c r="E32" s="70">
        <f>D32/D35</f>
        <v>2.2960991190640604E-2</v>
      </c>
    </row>
    <row r="33" spans="2:9" x14ac:dyDescent="0.3">
      <c r="B33" s="100">
        <v>2800</v>
      </c>
      <c r="C33" s="102" t="s">
        <v>73</v>
      </c>
      <c r="D33" s="87">
        <v>1.0000000000000001E-5</v>
      </c>
      <c r="E33" s="70">
        <f>D33/D35</f>
        <v>2.9076816963818156E-12</v>
      </c>
    </row>
    <row r="34" spans="2:9" ht="15" thickBot="1" x14ac:dyDescent="0.35">
      <c r="B34" s="100">
        <v>2900</v>
      </c>
      <c r="C34" s="102" t="s">
        <v>74</v>
      </c>
      <c r="D34" s="87">
        <v>146027.85</v>
      </c>
      <c r="E34" s="70">
        <f>D34/D35</f>
        <v>4.2460250660698931E-2</v>
      </c>
    </row>
    <row r="35" spans="2:9" ht="15.6" thickTop="1" thickBot="1" x14ac:dyDescent="0.35">
      <c r="B35" s="67"/>
      <c r="C35" s="38" t="s">
        <v>75</v>
      </c>
      <c r="D35" s="88">
        <f>SUM(D26:D34)</f>
        <v>3439165.9900200004</v>
      </c>
      <c r="E35" s="71">
        <f>SUM(E26:E34)</f>
        <v>1</v>
      </c>
    </row>
    <row r="36" spans="2:9" ht="15.6" thickTop="1" thickBot="1" x14ac:dyDescent="0.35">
      <c r="B36" s="112"/>
      <c r="C36" s="113"/>
      <c r="D36" s="93"/>
      <c r="E36" s="76"/>
    </row>
    <row r="37" spans="2:9" ht="15.6" thickTop="1" thickBot="1" x14ac:dyDescent="0.35">
      <c r="B37" s="153" t="s">
        <v>76</v>
      </c>
      <c r="C37" s="154"/>
      <c r="D37" s="39" t="s">
        <v>2</v>
      </c>
      <c r="E37" s="39" t="s">
        <v>3</v>
      </c>
    </row>
    <row r="38" spans="2:9" ht="15" thickTop="1" x14ac:dyDescent="0.3">
      <c r="B38" s="100">
        <v>3100</v>
      </c>
      <c r="C38" s="114" t="s">
        <v>77</v>
      </c>
      <c r="D38" s="87">
        <v>1616874.87</v>
      </c>
      <c r="E38" s="70">
        <f>D38/D47</f>
        <v>0.24878848441960635</v>
      </c>
    </row>
    <row r="39" spans="2:9" x14ac:dyDescent="0.3">
      <c r="B39" s="100">
        <v>3200</v>
      </c>
      <c r="C39" s="114" t="s">
        <v>78</v>
      </c>
      <c r="D39" s="87">
        <v>267046.76</v>
      </c>
      <c r="E39" s="70">
        <f>D39/D47</f>
        <v>4.1090476401285374E-2</v>
      </c>
    </row>
    <row r="40" spans="2:9" x14ac:dyDescent="0.3">
      <c r="B40" s="100">
        <v>3300</v>
      </c>
      <c r="C40" s="114" t="s">
        <v>79</v>
      </c>
      <c r="D40" s="87">
        <v>541558.17000000004</v>
      </c>
      <c r="E40" s="70">
        <f>D40/D47</f>
        <v>8.3329538258798921E-2</v>
      </c>
    </row>
    <row r="41" spans="2:9" x14ac:dyDescent="0.3">
      <c r="B41" s="100">
        <v>3400</v>
      </c>
      <c r="C41" s="114" t="s">
        <v>80</v>
      </c>
      <c r="D41" s="87">
        <v>90973.34</v>
      </c>
      <c r="E41" s="70">
        <f>D41/D47</f>
        <v>1.3998064909741313E-2</v>
      </c>
    </row>
    <row r="42" spans="2:9" x14ac:dyDescent="0.3">
      <c r="B42" s="100">
        <v>3500</v>
      </c>
      <c r="C42" s="114" t="s">
        <v>81</v>
      </c>
      <c r="D42" s="87">
        <v>1952368.77</v>
      </c>
      <c r="E42" s="70">
        <f>D42/D47</f>
        <v>0.30041092005868764</v>
      </c>
    </row>
    <row r="43" spans="2:9" x14ac:dyDescent="0.3">
      <c r="B43" s="100">
        <v>3600</v>
      </c>
      <c r="C43" s="114" t="s">
        <v>82</v>
      </c>
      <c r="D43" s="87">
        <v>297022.94</v>
      </c>
      <c r="E43" s="70">
        <f>D43/D47</f>
        <v>4.5702910257029147E-2</v>
      </c>
    </row>
    <row r="44" spans="2:9" x14ac:dyDescent="0.3">
      <c r="B44" s="100">
        <v>3700</v>
      </c>
      <c r="C44" s="114" t="s">
        <v>83</v>
      </c>
      <c r="D44" s="87">
        <v>183248.66</v>
      </c>
      <c r="E44" s="70">
        <f>D44/D47</f>
        <v>2.8196465440348973E-2</v>
      </c>
    </row>
    <row r="45" spans="2:9" x14ac:dyDescent="0.3">
      <c r="B45" s="100">
        <v>3800</v>
      </c>
      <c r="C45" s="114" t="s">
        <v>84</v>
      </c>
      <c r="D45" s="87">
        <v>670356.97</v>
      </c>
      <c r="E45" s="70">
        <f>D45/D47</f>
        <v>0.10314780548628323</v>
      </c>
    </row>
    <row r="46" spans="2:9" ht="15" thickBot="1" x14ac:dyDescent="0.35">
      <c r="B46" s="100">
        <v>3900</v>
      </c>
      <c r="C46" s="114" t="s">
        <v>85</v>
      </c>
      <c r="D46" s="87">
        <v>879543.53</v>
      </c>
      <c r="E46" s="70">
        <f>D46/D47</f>
        <v>0.13533533476821899</v>
      </c>
      <c r="I46" s="19"/>
    </row>
    <row r="47" spans="2:9" ht="15.6" thickTop="1" thickBot="1" x14ac:dyDescent="0.35">
      <c r="B47" s="67"/>
      <c r="C47" s="38" t="s">
        <v>86</v>
      </c>
      <c r="D47" s="88">
        <f>SUM(D38:D46)</f>
        <v>6498994.0100000007</v>
      </c>
      <c r="E47" s="71">
        <f>SUM(E38:E46)</f>
        <v>0.99999999999999978</v>
      </c>
      <c r="I47" s="20"/>
    </row>
    <row r="48" spans="2:9" ht="15.6" thickTop="1" thickBot="1" x14ac:dyDescent="0.35">
      <c r="B48" s="115"/>
      <c r="C48" s="116"/>
      <c r="D48" s="94"/>
      <c r="E48" s="77"/>
      <c r="I48" s="20"/>
    </row>
    <row r="49" spans="2:8" ht="15.6" thickTop="1" thickBot="1" x14ac:dyDescent="0.35">
      <c r="B49" s="151" t="s">
        <v>82</v>
      </c>
      <c r="C49" s="152"/>
      <c r="D49" s="39" t="s">
        <v>2</v>
      </c>
      <c r="E49" s="39" t="s">
        <v>3</v>
      </c>
    </row>
    <row r="50" spans="2:8" ht="29.4" thickTop="1" x14ac:dyDescent="0.3">
      <c r="B50" s="117">
        <v>361</v>
      </c>
      <c r="C50" s="118" t="s">
        <v>87</v>
      </c>
      <c r="D50" s="95">
        <v>43717.120000000003</v>
      </c>
      <c r="E50" s="78">
        <f>D50/D57</f>
        <v>0.14718432183265301</v>
      </c>
    </row>
    <row r="51" spans="2:8" ht="28.8" x14ac:dyDescent="0.3">
      <c r="B51" s="117">
        <v>362</v>
      </c>
      <c r="C51" s="118" t="s">
        <v>88</v>
      </c>
      <c r="D51" s="87">
        <v>1.0000000000000001E-5</v>
      </c>
      <c r="E51" s="78">
        <f>D51/D57</f>
        <v>3.3667433223563904E-11</v>
      </c>
    </row>
    <row r="52" spans="2:8" ht="28.8" x14ac:dyDescent="0.3">
      <c r="B52" s="117">
        <v>363</v>
      </c>
      <c r="C52" s="118" t="s">
        <v>89</v>
      </c>
      <c r="D52" s="87">
        <v>1.0000000000000001E-5</v>
      </c>
      <c r="E52" s="78">
        <f>D52/D57</f>
        <v>3.3667433223563904E-11</v>
      </c>
    </row>
    <row r="53" spans="2:8" x14ac:dyDescent="0.3">
      <c r="B53" s="117">
        <v>364</v>
      </c>
      <c r="C53" s="118" t="s">
        <v>90</v>
      </c>
      <c r="D53" s="95">
        <v>1.0000000000000001E-5</v>
      </c>
      <c r="E53" s="78">
        <f>D53/D57</f>
        <v>3.3667433223563904E-11</v>
      </c>
    </row>
    <row r="54" spans="2:8" x14ac:dyDescent="0.3">
      <c r="B54" s="117">
        <v>365</v>
      </c>
      <c r="C54" s="119" t="s">
        <v>91</v>
      </c>
      <c r="D54" s="87">
        <v>1.0000000000000001E-5</v>
      </c>
      <c r="E54" s="78">
        <f>D54/D57</f>
        <v>3.3667433223563904E-11</v>
      </c>
    </row>
    <row r="55" spans="2:8" ht="28.8" x14ac:dyDescent="0.3">
      <c r="B55" s="117">
        <v>366</v>
      </c>
      <c r="C55" s="118" t="s">
        <v>92</v>
      </c>
      <c r="D55" s="87">
        <v>1.0000000000000001E-5</v>
      </c>
      <c r="E55" s="78">
        <f>D55/D57</f>
        <v>3.3667433223563904E-11</v>
      </c>
    </row>
    <row r="56" spans="2:8" ht="15" thickBot="1" x14ac:dyDescent="0.35">
      <c r="B56" s="117">
        <v>369</v>
      </c>
      <c r="C56" s="119" t="s">
        <v>93</v>
      </c>
      <c r="D56" s="87">
        <v>253305.82</v>
      </c>
      <c r="E56" s="78">
        <f>D56/D57</f>
        <v>0.8528156779990097</v>
      </c>
    </row>
    <row r="57" spans="2:8" ht="15.6" thickTop="1" thickBot="1" x14ac:dyDescent="0.35">
      <c r="B57" s="68"/>
      <c r="C57" s="120" t="s">
        <v>94</v>
      </c>
      <c r="D57" s="88">
        <f>SUM(D50:D56)</f>
        <v>297022.94005000003</v>
      </c>
      <c r="E57" s="79">
        <f>SUM(E50:E56)</f>
        <v>0.99999999999999989</v>
      </c>
      <c r="F57" s="10"/>
      <c r="H57" s="21"/>
    </row>
    <row r="58" spans="2:8" ht="15.6" thickTop="1" thickBot="1" x14ac:dyDescent="0.35">
      <c r="B58" s="121"/>
      <c r="C58" s="122"/>
      <c r="D58" s="96"/>
      <c r="E58" s="80"/>
    </row>
    <row r="59" spans="2:8" ht="15.6" thickTop="1" thickBot="1" x14ac:dyDescent="0.35">
      <c r="B59" s="153" t="s">
        <v>95</v>
      </c>
      <c r="C59" s="154"/>
      <c r="D59" s="39" t="s">
        <v>2</v>
      </c>
      <c r="E59" s="39" t="s">
        <v>3</v>
      </c>
    </row>
    <row r="60" spans="2:8" ht="15" thickTop="1" x14ac:dyDescent="0.3">
      <c r="B60" s="123">
        <v>4100</v>
      </c>
      <c r="C60" s="124" t="s">
        <v>96</v>
      </c>
      <c r="D60" s="87">
        <v>1.0000000000000001E-5</v>
      </c>
      <c r="E60" s="81">
        <f>D60/D69</f>
        <v>1.7174430035805239E-12</v>
      </c>
      <c r="F60" s="16"/>
      <c r="G60" s="16"/>
      <c r="H60" s="16"/>
    </row>
    <row r="61" spans="2:8" x14ac:dyDescent="0.3">
      <c r="B61" s="125">
        <v>4200</v>
      </c>
      <c r="C61" s="119" t="s">
        <v>97</v>
      </c>
      <c r="D61" s="87">
        <v>1.0000000000000001E-5</v>
      </c>
      <c r="E61" s="82">
        <f>D61/D69</f>
        <v>1.7174430035805239E-12</v>
      </c>
    </row>
    <row r="62" spans="2:8" x14ac:dyDescent="0.3">
      <c r="B62" s="100">
        <v>4300</v>
      </c>
      <c r="C62" s="114" t="s">
        <v>98</v>
      </c>
      <c r="D62" s="87">
        <v>1.0000000000000001E-5</v>
      </c>
      <c r="E62" s="70">
        <f>D62/D69</f>
        <v>1.7174430035805239E-12</v>
      </c>
    </row>
    <row r="63" spans="2:8" x14ac:dyDescent="0.3">
      <c r="B63" s="100">
        <v>4400</v>
      </c>
      <c r="C63" s="114" t="s">
        <v>99</v>
      </c>
      <c r="D63" s="87">
        <v>5446827.1500000004</v>
      </c>
      <c r="E63" s="70">
        <f>D63/D69</f>
        <v>0.93546151804799449</v>
      </c>
    </row>
    <row r="64" spans="2:8" x14ac:dyDescent="0.3">
      <c r="B64" s="100">
        <v>4500</v>
      </c>
      <c r="C64" s="114" t="s">
        <v>7</v>
      </c>
      <c r="D64" s="87">
        <v>1.0000000000000001E-5</v>
      </c>
      <c r="E64" s="70">
        <f>D64/D69</f>
        <v>1.7174430035805239E-12</v>
      </c>
    </row>
    <row r="65" spans="2:5" x14ac:dyDescent="0.3">
      <c r="B65" s="100">
        <v>4600</v>
      </c>
      <c r="C65" s="114" t="s">
        <v>100</v>
      </c>
      <c r="D65" s="87">
        <v>1.0000000000000001E-5</v>
      </c>
      <c r="E65" s="70">
        <f>D65/D69</f>
        <v>1.7174430035805239E-12</v>
      </c>
    </row>
    <row r="66" spans="2:5" x14ac:dyDescent="0.3">
      <c r="B66" s="100">
        <v>4700</v>
      </c>
      <c r="C66" s="114" t="s">
        <v>101</v>
      </c>
      <c r="D66" s="87">
        <v>1.0000000000000001E-5</v>
      </c>
      <c r="E66" s="70">
        <f>D66/D69</f>
        <v>1.7174430035805239E-12</v>
      </c>
    </row>
    <row r="67" spans="2:5" x14ac:dyDescent="0.3">
      <c r="B67" s="100">
        <v>4800</v>
      </c>
      <c r="C67" s="114" t="s">
        <v>102</v>
      </c>
      <c r="D67" s="87">
        <v>375782.38</v>
      </c>
      <c r="E67" s="70">
        <f>D67/D69</f>
        <v>6.453848193998378E-2</v>
      </c>
    </row>
    <row r="68" spans="2:5" ht="15" thickBot="1" x14ac:dyDescent="0.35">
      <c r="B68" s="100">
        <v>4900</v>
      </c>
      <c r="C68" s="114" t="s">
        <v>103</v>
      </c>
      <c r="D68" s="87">
        <v>1.0000000000000001E-5</v>
      </c>
      <c r="E68" s="70">
        <f>D68/D69</f>
        <v>1.7174430035805239E-12</v>
      </c>
    </row>
    <row r="69" spans="2:5" ht="15.6" thickTop="1" thickBot="1" x14ac:dyDescent="0.35">
      <c r="B69" s="67"/>
      <c r="C69" s="38" t="s">
        <v>104</v>
      </c>
      <c r="D69" s="88">
        <f>SUM(D60:D68)</f>
        <v>5822609.5300699985</v>
      </c>
      <c r="E69" s="79">
        <f>SUM(E60:E68)</f>
        <v>1.0000000000000002</v>
      </c>
    </row>
    <row r="70" spans="2:5" ht="15.6" thickTop="1" thickBot="1" x14ac:dyDescent="0.35">
      <c r="B70" s="115"/>
      <c r="C70" s="116"/>
      <c r="D70" s="97"/>
      <c r="E70" s="83"/>
    </row>
    <row r="71" spans="2:5" ht="15.6" thickTop="1" thickBot="1" x14ac:dyDescent="0.35">
      <c r="B71" s="151" t="s">
        <v>7</v>
      </c>
      <c r="C71" s="152"/>
      <c r="D71" s="39" t="s">
        <v>2</v>
      </c>
      <c r="E71" s="39" t="s">
        <v>3</v>
      </c>
    </row>
    <row r="72" spans="2:5" ht="15" thickTop="1" x14ac:dyDescent="0.3">
      <c r="B72" s="117">
        <v>451</v>
      </c>
      <c r="C72" s="126" t="s">
        <v>105</v>
      </c>
      <c r="D72" s="87">
        <v>1.0000000000000001E-5</v>
      </c>
      <c r="E72" s="84">
        <v>1.7174430035805239E-12</v>
      </c>
    </row>
    <row r="73" spans="2:5" x14ac:dyDescent="0.3">
      <c r="B73" s="117">
        <v>452</v>
      </c>
      <c r="C73" s="126" t="s">
        <v>106</v>
      </c>
      <c r="D73" s="87">
        <v>1.0000000000000001E-5</v>
      </c>
      <c r="E73" s="84">
        <v>1.7174430035805239E-12</v>
      </c>
    </row>
    <row r="74" spans="2:5" ht="15" thickBot="1" x14ac:dyDescent="0.35">
      <c r="B74" s="117">
        <v>459</v>
      </c>
      <c r="C74" s="118" t="s">
        <v>107</v>
      </c>
      <c r="D74" s="87">
        <v>1.0000000000000001E-5</v>
      </c>
      <c r="E74" s="84">
        <v>1.7174430035805239E-12</v>
      </c>
    </row>
    <row r="75" spans="2:5" ht="15.6" thickTop="1" thickBot="1" x14ac:dyDescent="0.35">
      <c r="B75" s="69"/>
      <c r="C75" s="120" t="s">
        <v>108</v>
      </c>
      <c r="D75" s="88">
        <f>SUM(D72:D74)</f>
        <v>3.0000000000000004E-5</v>
      </c>
      <c r="E75" s="79">
        <f>SUM(E72:E74)</f>
        <v>5.1523290107415719E-12</v>
      </c>
    </row>
    <row r="76" spans="2:5" ht="15.6" thickTop="1" thickBot="1" x14ac:dyDescent="0.35">
      <c r="B76" s="112"/>
      <c r="C76" s="113"/>
      <c r="D76" s="98"/>
      <c r="E76" s="85"/>
    </row>
    <row r="77" spans="2:5" ht="15.6" thickTop="1" thickBot="1" x14ac:dyDescent="0.35">
      <c r="B77" s="153" t="s">
        <v>109</v>
      </c>
      <c r="C77" s="154"/>
      <c r="D77" s="39" t="s">
        <v>2</v>
      </c>
      <c r="E77" s="39" t="s">
        <v>3</v>
      </c>
    </row>
    <row r="78" spans="2:5" ht="15" thickTop="1" x14ac:dyDescent="0.3">
      <c r="B78" s="100">
        <v>5100</v>
      </c>
      <c r="C78" s="118" t="s">
        <v>110</v>
      </c>
      <c r="D78" s="95">
        <v>155915.73000000001</v>
      </c>
      <c r="E78" s="70">
        <f>D78/D87</f>
        <v>0.27573794724279288</v>
      </c>
    </row>
    <row r="79" spans="2:5" x14ac:dyDescent="0.3">
      <c r="B79" s="100">
        <v>5200</v>
      </c>
      <c r="C79" s="118" t="s">
        <v>111</v>
      </c>
      <c r="D79" s="95">
        <v>11123.84</v>
      </c>
      <c r="E79" s="70">
        <f>D79/D87</f>
        <v>1.9672580868250234E-2</v>
      </c>
    </row>
    <row r="80" spans="2:5" x14ac:dyDescent="0.3">
      <c r="B80" s="100">
        <v>5300</v>
      </c>
      <c r="C80" s="118" t="s">
        <v>112</v>
      </c>
      <c r="D80" s="87">
        <v>1.0000000000000001E-5</v>
      </c>
      <c r="E80" s="70">
        <f>D80/D87</f>
        <v>1.7685062773511876E-11</v>
      </c>
    </row>
    <row r="81" spans="2:5" x14ac:dyDescent="0.3">
      <c r="B81" s="100">
        <v>5400</v>
      </c>
      <c r="C81" s="118" t="s">
        <v>113</v>
      </c>
      <c r="D81" s="87">
        <v>382591.1</v>
      </c>
      <c r="E81" s="70">
        <f>D81/D87</f>
        <v>0.67661476200869586</v>
      </c>
    </row>
    <row r="82" spans="2:5" x14ac:dyDescent="0.3">
      <c r="B82" s="100">
        <v>5500</v>
      </c>
      <c r="C82" s="118" t="s">
        <v>114</v>
      </c>
      <c r="D82" s="87">
        <v>1.0000000000000001E-5</v>
      </c>
      <c r="E82" s="70">
        <f>D82/D87</f>
        <v>1.7685062773511876E-11</v>
      </c>
    </row>
    <row r="83" spans="2:5" x14ac:dyDescent="0.3">
      <c r="B83" s="100">
        <v>5600</v>
      </c>
      <c r="C83" s="118" t="s">
        <v>115</v>
      </c>
      <c r="D83" s="99">
        <v>15818.27</v>
      </c>
      <c r="E83" s="70">
        <f>D83/D87</f>
        <v>2.7974709791835969E-2</v>
      </c>
    </row>
    <row r="84" spans="2:5" x14ac:dyDescent="0.3">
      <c r="B84" s="125">
        <v>5700</v>
      </c>
      <c r="C84" s="118" t="s">
        <v>116</v>
      </c>
      <c r="D84" s="87">
        <v>1.0000000000000001E-5</v>
      </c>
      <c r="E84" s="82">
        <f>D84/D87</f>
        <v>1.7685062773511876E-11</v>
      </c>
    </row>
    <row r="85" spans="2:5" x14ac:dyDescent="0.3">
      <c r="B85" s="100">
        <v>5800</v>
      </c>
      <c r="C85" s="118" t="s">
        <v>117</v>
      </c>
      <c r="D85" s="87">
        <v>1.0000000000000001E-5</v>
      </c>
      <c r="E85" s="70">
        <f>D85/D87</f>
        <v>1.7685062773511876E-11</v>
      </c>
    </row>
    <row r="86" spans="2:5" ht="15" thickBot="1" x14ac:dyDescent="0.35">
      <c r="B86" s="125">
        <v>5900</v>
      </c>
      <c r="C86" s="118" t="s">
        <v>118</v>
      </c>
      <c r="D86" s="87">
        <v>1.0000000000000001E-5</v>
      </c>
      <c r="E86" s="82">
        <f>D86/D87</f>
        <v>1.7685062773511876E-11</v>
      </c>
    </row>
    <row r="87" spans="2:5" ht="15.6" thickTop="1" thickBot="1" x14ac:dyDescent="0.35">
      <c r="B87" s="67"/>
      <c r="C87" s="38" t="s">
        <v>119</v>
      </c>
      <c r="D87" s="88">
        <f>SUM(D78:D86)</f>
        <v>565448.94004999986</v>
      </c>
      <c r="E87" s="71">
        <f>SUM(E78:E86)</f>
        <v>1.0000000000000002</v>
      </c>
    </row>
    <row r="88" spans="2:5" ht="15.6" thickTop="1" thickBot="1" x14ac:dyDescent="0.35">
      <c r="B88" s="112"/>
      <c r="C88" s="113"/>
      <c r="D88" s="98"/>
      <c r="E88" s="85"/>
    </row>
    <row r="89" spans="2:5" ht="15.6" thickTop="1" thickBot="1" x14ac:dyDescent="0.35">
      <c r="B89" s="153" t="s">
        <v>120</v>
      </c>
      <c r="C89" s="154"/>
      <c r="D89" s="39" t="s">
        <v>2</v>
      </c>
      <c r="E89" s="39" t="s">
        <v>3</v>
      </c>
    </row>
    <row r="90" spans="2:5" ht="15" thickTop="1" x14ac:dyDescent="0.3">
      <c r="B90" s="100">
        <v>6100</v>
      </c>
      <c r="C90" s="111" t="s">
        <v>121</v>
      </c>
      <c r="D90" s="87">
        <v>9225747.4199999999</v>
      </c>
      <c r="E90" s="70">
        <f>D90/D93</f>
        <v>0.66777041730254794</v>
      </c>
    </row>
    <row r="91" spans="2:5" x14ac:dyDescent="0.3">
      <c r="B91" s="100">
        <v>6200</v>
      </c>
      <c r="C91" s="114" t="s">
        <v>122</v>
      </c>
      <c r="D91" s="99">
        <v>2000000</v>
      </c>
      <c r="E91" s="70">
        <f>D91/D93</f>
        <v>0.14476234540193988</v>
      </c>
    </row>
    <row r="92" spans="2:5" ht="15" thickBot="1" x14ac:dyDescent="0.35">
      <c r="B92" s="100">
        <v>6300</v>
      </c>
      <c r="C92" s="114" t="s">
        <v>123</v>
      </c>
      <c r="D92" s="87">
        <v>2590000</v>
      </c>
      <c r="E92" s="70">
        <f>D92/D93</f>
        <v>0.18746723729551218</v>
      </c>
    </row>
    <row r="93" spans="2:5" ht="15.6" thickTop="1" thickBot="1" x14ac:dyDescent="0.35">
      <c r="B93" s="67"/>
      <c r="C93" s="38" t="s">
        <v>124</v>
      </c>
      <c r="D93" s="88">
        <f>SUM(D90:D92)</f>
        <v>13815747.42</v>
      </c>
      <c r="E93" s="71">
        <f>SUM(E90:E92)</f>
        <v>1</v>
      </c>
    </row>
    <row r="94" spans="2:5" ht="15.6" thickTop="1" thickBot="1" x14ac:dyDescent="0.35">
      <c r="B94" s="115"/>
      <c r="C94" s="116"/>
      <c r="D94" s="94"/>
      <c r="E94" s="86"/>
    </row>
    <row r="95" spans="2:5" ht="15.6" thickTop="1" thickBot="1" x14ac:dyDescent="0.35">
      <c r="B95" s="153" t="s">
        <v>125</v>
      </c>
      <c r="C95" s="154"/>
      <c r="D95" s="39" t="s">
        <v>2</v>
      </c>
      <c r="E95" s="39" t="s">
        <v>3</v>
      </c>
    </row>
    <row r="96" spans="2:5" ht="15" thickTop="1" x14ac:dyDescent="0.3">
      <c r="B96" s="100">
        <v>7100</v>
      </c>
      <c r="C96" s="118" t="s">
        <v>126</v>
      </c>
      <c r="D96" s="87">
        <v>9.9999999999999995E-7</v>
      </c>
      <c r="E96" s="84">
        <v>9.9999999999999995E-7</v>
      </c>
    </row>
    <row r="97" spans="2:9" x14ac:dyDescent="0.3">
      <c r="B97" s="100">
        <v>7200</v>
      </c>
      <c r="C97" s="118" t="s">
        <v>127</v>
      </c>
      <c r="D97" s="87">
        <v>9.9999999999999995E-7</v>
      </c>
      <c r="E97" s="84">
        <v>9.9999999999999995E-7</v>
      </c>
    </row>
    <row r="98" spans="2:9" x14ac:dyDescent="0.3">
      <c r="B98" s="100">
        <v>7300</v>
      </c>
      <c r="C98" s="118" t="s">
        <v>128</v>
      </c>
      <c r="D98" s="87">
        <v>9.9999999999999995E-7</v>
      </c>
      <c r="E98" s="84">
        <v>9.9999999999999995E-7</v>
      </c>
    </row>
    <row r="99" spans="2:9" x14ac:dyDescent="0.3">
      <c r="B99" s="100">
        <v>7400</v>
      </c>
      <c r="C99" s="118" t="s">
        <v>129</v>
      </c>
      <c r="D99" s="87">
        <v>9.9999999999999995E-7</v>
      </c>
      <c r="E99" s="84">
        <v>9.9999999999999995E-7</v>
      </c>
    </row>
    <row r="100" spans="2:9" x14ac:dyDescent="0.3">
      <c r="B100" s="100">
        <v>7500</v>
      </c>
      <c r="C100" s="118" t="s">
        <v>130</v>
      </c>
      <c r="D100" s="87">
        <v>9.9999999999999995E-7</v>
      </c>
      <c r="E100" s="84">
        <v>9.9999999999999995E-7</v>
      </c>
    </row>
    <row r="101" spans="2:9" x14ac:dyDescent="0.3">
      <c r="B101" s="100">
        <v>7600</v>
      </c>
      <c r="C101" s="118" t="s">
        <v>131</v>
      </c>
      <c r="D101" s="87">
        <v>9.9999999999999995E-7</v>
      </c>
      <c r="E101" s="84">
        <v>9.9999999999999995E-7</v>
      </c>
    </row>
    <row r="102" spans="2:9" ht="15" thickBot="1" x14ac:dyDescent="0.35">
      <c r="B102" s="125">
        <v>7900</v>
      </c>
      <c r="C102" s="127" t="s">
        <v>132</v>
      </c>
      <c r="D102" s="87">
        <v>9.9999999999999995E-7</v>
      </c>
      <c r="E102" s="84">
        <v>9.9999999999999995E-7</v>
      </c>
    </row>
    <row r="103" spans="2:9" ht="15.6" thickTop="1" thickBot="1" x14ac:dyDescent="0.35">
      <c r="B103" s="67"/>
      <c r="C103" s="38" t="s">
        <v>133</v>
      </c>
      <c r="D103" s="88">
        <v>6.999999999999999E-6</v>
      </c>
      <c r="E103" s="71">
        <v>6.999999999999999E-6</v>
      </c>
    </row>
    <row r="104" spans="2:9" ht="15.6" thickTop="1" thickBot="1" x14ac:dyDescent="0.35">
      <c r="B104" s="115"/>
      <c r="C104" s="116"/>
      <c r="D104" s="94"/>
      <c r="E104" s="86"/>
    </row>
    <row r="105" spans="2:9" ht="15.6" thickTop="1" thickBot="1" x14ac:dyDescent="0.35">
      <c r="B105" s="153" t="s">
        <v>134</v>
      </c>
      <c r="C105" s="154"/>
      <c r="D105" s="39" t="s">
        <v>2</v>
      </c>
      <c r="E105" s="39" t="s">
        <v>3</v>
      </c>
    </row>
    <row r="106" spans="2:9" ht="15" thickTop="1" x14ac:dyDescent="0.3">
      <c r="B106" s="100">
        <v>8100</v>
      </c>
      <c r="C106" s="118" t="s">
        <v>8</v>
      </c>
      <c r="D106" s="87">
        <v>1.0000000000000001E-5</v>
      </c>
      <c r="E106" s="84">
        <v>1.0000000000000001E-5</v>
      </c>
    </row>
    <row r="107" spans="2:9" x14ac:dyDescent="0.3">
      <c r="B107" s="100">
        <v>8300</v>
      </c>
      <c r="C107" s="118" t="s">
        <v>135</v>
      </c>
      <c r="D107" s="87">
        <v>1.0000000000000001E-5</v>
      </c>
      <c r="E107" s="84">
        <v>1.0000000000000001E-5</v>
      </c>
    </row>
    <row r="108" spans="2:9" ht="15" thickBot="1" x14ac:dyDescent="0.35">
      <c r="B108" s="100">
        <v>8500</v>
      </c>
      <c r="C108" s="118" t="s">
        <v>136</v>
      </c>
      <c r="D108" s="87">
        <v>1.0000000000000001E-5</v>
      </c>
      <c r="E108" s="84">
        <v>1.0000000000000001E-5</v>
      </c>
    </row>
    <row r="109" spans="2:9" ht="15.6" thickTop="1" thickBot="1" x14ac:dyDescent="0.35">
      <c r="B109" s="67"/>
      <c r="C109" s="38" t="s">
        <v>137</v>
      </c>
      <c r="D109" s="88">
        <v>3.0000000000000004E-5</v>
      </c>
      <c r="E109" s="71">
        <v>3.0000000000000004E-5</v>
      </c>
    </row>
    <row r="110" spans="2:9" ht="15.6" thickTop="1" thickBot="1" x14ac:dyDescent="0.35">
      <c r="B110" s="115"/>
      <c r="C110" s="116"/>
      <c r="D110" s="94"/>
      <c r="E110" s="86"/>
      <c r="H110" s="150"/>
      <c r="I110" s="150"/>
    </row>
    <row r="111" spans="2:9" ht="15.6" thickTop="1" thickBot="1" x14ac:dyDescent="0.35">
      <c r="B111" s="153" t="s">
        <v>138</v>
      </c>
      <c r="C111" s="154"/>
      <c r="D111" s="39" t="s">
        <v>2</v>
      </c>
      <c r="E111" s="39" t="s">
        <v>3</v>
      </c>
      <c r="H111" s="22"/>
    </row>
    <row r="112" spans="2:9" ht="15" thickTop="1" x14ac:dyDescent="0.3">
      <c r="B112" s="100">
        <v>9100</v>
      </c>
      <c r="C112" s="111" t="s">
        <v>139</v>
      </c>
      <c r="D112" s="87">
        <v>9.9999999999999995E-7</v>
      </c>
      <c r="E112" s="84">
        <v>9.9999999999999995E-8</v>
      </c>
    </row>
    <row r="113" spans="2:14" x14ac:dyDescent="0.3">
      <c r="B113" s="100">
        <v>9200</v>
      </c>
      <c r="C113" s="114" t="s">
        <v>140</v>
      </c>
      <c r="D113" s="87">
        <v>9.9999999999999995E-7</v>
      </c>
      <c r="E113" s="84">
        <v>9.9999999999999995E-8</v>
      </c>
    </row>
    <row r="114" spans="2:14" x14ac:dyDescent="0.3">
      <c r="B114" s="100">
        <v>9300</v>
      </c>
      <c r="C114" s="114" t="s">
        <v>141</v>
      </c>
      <c r="D114" s="87">
        <v>9.9999999999999995E-7</v>
      </c>
      <c r="E114" s="84">
        <v>9.9999999999999995E-8</v>
      </c>
    </row>
    <row r="115" spans="2:14" ht="15" thickBot="1" x14ac:dyDescent="0.35">
      <c r="B115" s="100">
        <v>9400</v>
      </c>
      <c r="C115" s="114" t="s">
        <v>142</v>
      </c>
      <c r="D115" s="87">
        <v>9.9999999999999995E-7</v>
      </c>
      <c r="E115" s="84">
        <v>9.9999999999999995E-8</v>
      </c>
      <c r="L115" s="61"/>
    </row>
    <row r="116" spans="2:14" ht="15" thickTop="1" x14ac:dyDescent="0.3">
      <c r="B116" s="100">
        <v>9500</v>
      </c>
      <c r="C116" s="114" t="s">
        <v>143</v>
      </c>
      <c r="D116" s="87">
        <v>9.9999999999999995E-7</v>
      </c>
      <c r="E116" s="84">
        <v>9.9999999999999995E-8</v>
      </c>
    </row>
    <row r="117" spans="2:14" x14ac:dyDescent="0.3">
      <c r="B117" s="100">
        <v>9600</v>
      </c>
      <c r="C117" s="114" t="s">
        <v>144</v>
      </c>
      <c r="D117" s="87">
        <v>9.9999999999999995E-7</v>
      </c>
      <c r="E117" s="84">
        <v>9.9999999999999995E-8</v>
      </c>
    </row>
    <row r="118" spans="2:14" ht="15" thickBot="1" x14ac:dyDescent="0.35">
      <c r="B118" s="100">
        <v>9900</v>
      </c>
      <c r="C118" s="114" t="s">
        <v>145</v>
      </c>
      <c r="D118" s="87">
        <v>9.9999999999999995E-7</v>
      </c>
      <c r="E118" s="84">
        <v>9.9999999999999995E-8</v>
      </c>
    </row>
    <row r="119" spans="2:14" ht="15.6" thickTop="1" thickBot="1" x14ac:dyDescent="0.35">
      <c r="B119" s="37"/>
      <c r="C119" s="38" t="s">
        <v>146</v>
      </c>
      <c r="D119" s="88">
        <f>SUM(D112:D118)</f>
        <v>6.999999999999999E-6</v>
      </c>
      <c r="E119" s="71">
        <f>SUM(E112:E118)</f>
        <v>6.9999999999999997E-7</v>
      </c>
    </row>
    <row r="120" spans="2:14" ht="15.6" thickTop="1" thickBot="1" x14ac:dyDescent="0.35">
      <c r="B120" s="4"/>
      <c r="C120" s="4"/>
      <c r="D120" s="2"/>
      <c r="E120" s="5"/>
    </row>
    <row r="121" spans="2:14" ht="15.6" thickTop="1" thickBot="1" x14ac:dyDescent="0.35">
      <c r="B121" s="4"/>
      <c r="C121" s="4"/>
      <c r="D121" s="2"/>
      <c r="E121" s="5"/>
      <c r="G121" s="39" t="s">
        <v>50</v>
      </c>
      <c r="H121" s="39" t="s">
        <v>51</v>
      </c>
      <c r="I121" s="39" t="s">
        <v>52</v>
      </c>
      <c r="K121" s="39" t="s">
        <v>53</v>
      </c>
      <c r="L121" s="39" t="s">
        <v>54</v>
      </c>
      <c r="M121" s="39" t="s">
        <v>55</v>
      </c>
      <c r="N121" s="39" t="s">
        <v>254</v>
      </c>
    </row>
    <row r="122" spans="2:14" ht="15.6" thickTop="1" thickBot="1" x14ac:dyDescent="0.35">
      <c r="B122" s="4"/>
      <c r="C122" s="4"/>
      <c r="D122" s="2"/>
      <c r="E122" s="5"/>
      <c r="G122" s="132">
        <f>D23</f>
        <v>15056717.110040002</v>
      </c>
      <c r="H122" s="131">
        <v>100</v>
      </c>
      <c r="I122" s="130">
        <f>G122/H122</f>
        <v>150567.17110040001</v>
      </c>
      <c r="J122" s="17"/>
      <c r="K122" s="134">
        <v>12</v>
      </c>
      <c r="L122" s="134">
        <v>12</v>
      </c>
      <c r="M122" s="134">
        <v>0</v>
      </c>
      <c r="N122" s="133" t="s">
        <v>253</v>
      </c>
    </row>
    <row r="123" spans="2:14" ht="15" thickTop="1" x14ac:dyDescent="0.3">
      <c r="B123" s="4"/>
      <c r="C123" s="4"/>
      <c r="D123" s="2"/>
      <c r="E123" s="5"/>
    </row>
    <row r="124" spans="2:14" x14ac:dyDescent="0.3">
      <c r="B124" s="4"/>
      <c r="C124" s="4"/>
      <c r="D124" s="2"/>
      <c r="E124" s="5"/>
    </row>
    <row r="125" spans="2:14" x14ac:dyDescent="0.3">
      <c r="B125" s="4"/>
      <c r="C125" s="4"/>
      <c r="D125" s="2"/>
      <c r="E125" s="5"/>
    </row>
    <row r="126" spans="2:14" x14ac:dyDescent="0.3">
      <c r="B126" s="4"/>
      <c r="C126" s="4"/>
      <c r="D126" s="2"/>
      <c r="E126" s="5"/>
    </row>
    <row r="127" spans="2:14" x14ac:dyDescent="0.3">
      <c r="B127" s="4"/>
      <c r="C127" s="4"/>
      <c r="D127" s="2"/>
      <c r="E127" s="5"/>
    </row>
    <row r="128" spans="2:14" x14ac:dyDescent="0.3">
      <c r="B128" s="4"/>
      <c r="C128" s="4"/>
      <c r="D128" s="2"/>
      <c r="E128" s="5"/>
    </row>
    <row r="129" spans="2:8" x14ac:dyDescent="0.3">
      <c r="B129" s="4"/>
      <c r="C129" s="4"/>
      <c r="D129" s="2"/>
      <c r="E129" s="5"/>
    </row>
    <row r="130" spans="2:8" x14ac:dyDescent="0.3">
      <c r="B130" s="4"/>
      <c r="C130" s="4"/>
      <c r="D130" s="2"/>
      <c r="E130" s="5"/>
    </row>
    <row r="131" spans="2:8" x14ac:dyDescent="0.3">
      <c r="B131" s="4"/>
      <c r="C131" s="4"/>
      <c r="D131" s="2"/>
      <c r="E131" s="5"/>
    </row>
    <row r="132" spans="2:8" x14ac:dyDescent="0.3">
      <c r="B132" s="4"/>
      <c r="C132" s="4"/>
      <c r="D132" s="2"/>
      <c r="E132" s="5"/>
    </row>
    <row r="133" spans="2:8" x14ac:dyDescent="0.3">
      <c r="B133" s="4"/>
      <c r="C133" s="4"/>
      <c r="D133" s="2"/>
      <c r="E133" s="5"/>
      <c r="F133" s="6"/>
      <c r="G133" s="7"/>
      <c r="H133" s="8"/>
    </row>
    <row r="134" spans="2:8" x14ac:dyDescent="0.3">
      <c r="B134" s="4"/>
      <c r="C134" s="4"/>
      <c r="D134" s="2"/>
      <c r="E134" s="5"/>
    </row>
    <row r="135" spans="2:8" x14ac:dyDescent="0.3">
      <c r="B135" s="4"/>
      <c r="C135" s="4"/>
      <c r="D135" s="2"/>
      <c r="E135" s="5"/>
    </row>
    <row r="136" spans="2:8" x14ac:dyDescent="0.3">
      <c r="B136" s="4"/>
      <c r="C136" s="4"/>
      <c r="D136" s="2"/>
      <c r="E136" s="5"/>
    </row>
    <row r="137" spans="2:8" x14ac:dyDescent="0.3">
      <c r="B137" s="4"/>
      <c r="C137" s="4"/>
      <c r="D137" s="2"/>
      <c r="E137" s="5"/>
    </row>
    <row r="138" spans="2:8" x14ac:dyDescent="0.3">
      <c r="B138" s="4"/>
      <c r="C138" s="4"/>
      <c r="D138" s="2"/>
      <c r="E138" s="5"/>
    </row>
    <row r="139" spans="2:8" x14ac:dyDescent="0.3">
      <c r="B139" s="4"/>
      <c r="C139" s="4"/>
      <c r="D139" s="2"/>
      <c r="E139" s="5"/>
    </row>
    <row r="140" spans="2:8" x14ac:dyDescent="0.3">
      <c r="B140" s="4"/>
      <c r="C140" s="4"/>
      <c r="D140" s="2"/>
      <c r="E140" s="5"/>
    </row>
    <row r="141" spans="2:8" x14ac:dyDescent="0.3">
      <c r="B141" s="4"/>
      <c r="C141" s="4"/>
      <c r="D141" s="2"/>
      <c r="E141" s="5"/>
    </row>
    <row r="142" spans="2:8" x14ac:dyDescent="0.3">
      <c r="B142" s="11"/>
      <c r="C142" s="6"/>
      <c r="D142" s="6"/>
      <c r="E142" s="6"/>
    </row>
    <row r="148" spans="4:5" x14ac:dyDescent="0.3">
      <c r="D148" s="12"/>
      <c r="E148" s="12"/>
    </row>
    <row r="149" spans="4:5" x14ac:dyDescent="0.3">
      <c r="D149" s="155"/>
      <c r="E149" s="155"/>
    </row>
    <row r="150" spans="4:5" x14ac:dyDescent="0.3">
      <c r="D150" s="23"/>
      <c r="E150" s="16"/>
    </row>
    <row r="151" spans="4:5" x14ac:dyDescent="0.3">
      <c r="D151" s="23"/>
      <c r="E151" s="16"/>
    </row>
    <row r="152" spans="4:5" x14ac:dyDescent="0.3">
      <c r="D152" s="24"/>
      <c r="E152" s="16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activeCell="F7" sqref="F7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4" ht="15.6" thickTop="1" thickBot="1" x14ac:dyDescent="0.35">
      <c r="A1" s="26" t="s">
        <v>245</v>
      </c>
      <c r="B1" s="26" t="s">
        <v>194</v>
      </c>
      <c r="C1" s="26" t="s">
        <v>2</v>
      </c>
      <c r="D1" s="26" t="s">
        <v>3</v>
      </c>
    </row>
    <row r="2" spans="1:4" ht="15" thickTop="1" x14ac:dyDescent="0.3">
      <c r="A2" s="142" t="s">
        <v>195</v>
      </c>
      <c r="B2" s="138"/>
      <c r="C2" s="44">
        <f>SUM(C3:C4)</f>
        <v>33914381.610000998</v>
      </c>
      <c r="D2" s="135">
        <f>SUM(D3:D4)</f>
        <v>0.75034003999605492</v>
      </c>
    </row>
    <row r="3" spans="1:4" x14ac:dyDescent="0.3">
      <c r="A3" s="143" t="s">
        <v>196</v>
      </c>
      <c r="B3" s="139" t="s">
        <v>197</v>
      </c>
      <c r="C3" s="32">
        <v>33914381.609999999</v>
      </c>
      <c r="D3" s="81">
        <f>C3/C31</f>
        <v>0.75034003999603283</v>
      </c>
    </row>
    <row r="4" spans="1:4" x14ac:dyDescent="0.3">
      <c r="A4" s="143" t="s">
        <v>198</v>
      </c>
      <c r="B4" s="139" t="s">
        <v>199</v>
      </c>
      <c r="C4" s="32">
        <v>9.9999999999999995E-7</v>
      </c>
      <c r="D4" s="81">
        <f>C4/C31</f>
        <v>2.2124538451698834E-14</v>
      </c>
    </row>
    <row r="5" spans="1:4" x14ac:dyDescent="0.3">
      <c r="A5" s="49" t="s">
        <v>200</v>
      </c>
      <c r="B5" s="49"/>
      <c r="C5" s="45">
        <f>SUM(C6:C13)</f>
        <v>7507922.0600039996</v>
      </c>
      <c r="D5" s="136">
        <f>SUM(D6:D13)</f>
        <v>0.1661093103089164</v>
      </c>
    </row>
    <row r="6" spans="1:4" x14ac:dyDescent="0.3">
      <c r="A6" s="53" t="s">
        <v>201</v>
      </c>
      <c r="B6" s="140" t="s">
        <v>202</v>
      </c>
      <c r="C6" s="87">
        <v>827549</v>
      </c>
      <c r="D6" s="70">
        <f>C6/C31</f>
        <v>1.8309139671164917E-2</v>
      </c>
    </row>
    <row r="7" spans="1:4" x14ac:dyDescent="0.3">
      <c r="A7" s="53" t="s">
        <v>203</v>
      </c>
      <c r="B7" s="140" t="s">
        <v>204</v>
      </c>
      <c r="C7" s="32">
        <v>9.9999999999999995E-7</v>
      </c>
      <c r="D7" s="70">
        <f>C7/C31</f>
        <v>2.2124538451698834E-14</v>
      </c>
    </row>
    <row r="8" spans="1:4" x14ac:dyDescent="0.3">
      <c r="A8" s="51" t="s">
        <v>205</v>
      </c>
      <c r="B8" s="140" t="s">
        <v>206</v>
      </c>
      <c r="C8" s="32">
        <v>2790373.06</v>
      </c>
      <c r="D8" s="70">
        <f>C8/C31</f>
        <v>6.1735716060554537E-2</v>
      </c>
    </row>
    <row r="9" spans="1:4" x14ac:dyDescent="0.3">
      <c r="A9" s="51" t="s">
        <v>207</v>
      </c>
      <c r="B9" s="140" t="s">
        <v>208</v>
      </c>
      <c r="C9" s="32">
        <v>9.9999999999999995E-7</v>
      </c>
      <c r="D9" s="70">
        <f>C9/C31</f>
        <v>2.2124538451698834E-14</v>
      </c>
    </row>
    <row r="10" spans="1:4" x14ac:dyDescent="0.3">
      <c r="A10" s="51" t="s">
        <v>209</v>
      </c>
      <c r="B10" s="140" t="s">
        <v>210</v>
      </c>
      <c r="C10" s="32">
        <v>1300000</v>
      </c>
      <c r="D10" s="70">
        <f>C10/C31</f>
        <v>2.8761899987208486E-2</v>
      </c>
    </row>
    <row r="11" spans="1:4" x14ac:dyDescent="0.3">
      <c r="A11" s="52" t="s">
        <v>211</v>
      </c>
      <c r="B11" s="140" t="s">
        <v>212</v>
      </c>
      <c r="C11" s="32">
        <v>9.9999999999999995E-7</v>
      </c>
      <c r="D11" s="70">
        <f>C11/C31</f>
        <v>2.2124538451698834E-14</v>
      </c>
    </row>
    <row r="12" spans="1:4" x14ac:dyDescent="0.3">
      <c r="A12" s="51" t="s">
        <v>213</v>
      </c>
      <c r="B12" s="140" t="s">
        <v>214</v>
      </c>
      <c r="C12" s="32">
        <v>9.9999999999999995E-7</v>
      </c>
      <c r="D12" s="70">
        <f>C12/C31</f>
        <v>2.2124538451698834E-14</v>
      </c>
    </row>
    <row r="13" spans="1:4" x14ac:dyDescent="0.3">
      <c r="A13" s="51" t="s">
        <v>215</v>
      </c>
      <c r="B13" s="140" t="s">
        <v>216</v>
      </c>
      <c r="C13" s="32">
        <v>2590000</v>
      </c>
      <c r="D13" s="70">
        <f>C13/C31</f>
        <v>5.7302554589899982E-2</v>
      </c>
    </row>
    <row r="14" spans="1:4" x14ac:dyDescent="0.3">
      <c r="A14" s="144" t="s">
        <v>217</v>
      </c>
      <c r="B14" s="141"/>
      <c r="C14" s="45">
        <f>SUM(C15:C17)</f>
        <v>338395.09000200004</v>
      </c>
      <c r="D14" s="136">
        <f>SUM(D15:D17)</f>
        <v>7.4868351806153376E-3</v>
      </c>
    </row>
    <row r="15" spans="1:4" x14ac:dyDescent="0.3">
      <c r="A15" s="51" t="s">
        <v>218</v>
      </c>
      <c r="B15" s="140" t="s">
        <v>219</v>
      </c>
      <c r="C15" s="32">
        <v>9.9999999999999995E-7</v>
      </c>
      <c r="D15" s="70">
        <f>C15/C31</f>
        <v>2.2124538451698834E-14</v>
      </c>
    </row>
    <row r="16" spans="1:4" x14ac:dyDescent="0.3">
      <c r="A16" s="53" t="s">
        <v>220</v>
      </c>
      <c r="B16" s="140" t="s">
        <v>221</v>
      </c>
      <c r="C16" s="32">
        <v>338395.09</v>
      </c>
      <c r="D16" s="70">
        <f>C16/C31</f>
        <v>7.4868351805710883E-3</v>
      </c>
    </row>
    <row r="17" spans="1:4" x14ac:dyDescent="0.3">
      <c r="A17" s="51" t="s">
        <v>222</v>
      </c>
      <c r="B17" s="140" t="s">
        <v>223</v>
      </c>
      <c r="C17" s="32">
        <v>9.9999999999999995E-7</v>
      </c>
      <c r="D17" s="70">
        <f>C17/C31</f>
        <v>2.2124538451698834E-14</v>
      </c>
    </row>
    <row r="18" spans="1:4" x14ac:dyDescent="0.3">
      <c r="A18" s="144" t="s">
        <v>224</v>
      </c>
      <c r="B18" s="141"/>
      <c r="C18" s="45">
        <f>SUM(C19:C20)</f>
        <v>1.9999999999999999E-6</v>
      </c>
      <c r="D18" s="136">
        <f>SUM(D19:D20)</f>
        <v>4.4249076903397668E-14</v>
      </c>
    </row>
    <row r="19" spans="1:4" x14ac:dyDescent="0.3">
      <c r="A19" s="51" t="s">
        <v>225</v>
      </c>
      <c r="B19" s="140" t="s">
        <v>226</v>
      </c>
      <c r="C19" s="32">
        <v>9.9999999999999995E-7</v>
      </c>
      <c r="D19" s="70">
        <f>C19/C31</f>
        <v>2.2124538451698834E-14</v>
      </c>
    </row>
    <row r="20" spans="1:4" x14ac:dyDescent="0.3">
      <c r="A20" s="51" t="s">
        <v>227</v>
      </c>
      <c r="B20" s="140" t="s">
        <v>228</v>
      </c>
      <c r="C20" s="32">
        <v>9.9999999999999995E-7</v>
      </c>
      <c r="D20" s="70">
        <f>C20/C31</f>
        <v>2.2124538451698834E-14</v>
      </c>
    </row>
    <row r="21" spans="1:4" x14ac:dyDescent="0.3">
      <c r="A21" s="144" t="s">
        <v>229</v>
      </c>
      <c r="B21" s="141"/>
      <c r="C21" s="45">
        <f>SUM(C22:C25)</f>
        <v>3437984.2400029995</v>
      </c>
      <c r="D21" s="136">
        <f>SUM(D22:D25)</f>
        <v>7.6063814514280959E-2</v>
      </c>
    </row>
    <row r="22" spans="1:4" x14ac:dyDescent="0.3">
      <c r="A22" s="53" t="s">
        <v>7</v>
      </c>
      <c r="B22" s="140" t="s">
        <v>230</v>
      </c>
      <c r="C22" s="32">
        <v>9.9999999999999995E-7</v>
      </c>
      <c r="D22" s="70">
        <f>C22/C31</f>
        <v>2.2124538451698834E-14</v>
      </c>
    </row>
    <row r="23" spans="1:4" x14ac:dyDescent="0.3">
      <c r="A23" s="51" t="s">
        <v>231</v>
      </c>
      <c r="B23" s="140" t="s">
        <v>232</v>
      </c>
      <c r="C23" s="32">
        <v>3437984.24</v>
      </c>
      <c r="D23" s="70">
        <f>C23/C31</f>
        <v>7.6063814514214595E-2</v>
      </c>
    </row>
    <row r="24" spans="1:4" x14ac:dyDescent="0.3">
      <c r="A24" s="52" t="s">
        <v>233</v>
      </c>
      <c r="B24" s="140" t="s">
        <v>234</v>
      </c>
      <c r="C24" s="32">
        <v>9.9999999999999995E-7</v>
      </c>
      <c r="D24" s="70">
        <f>C24/C31</f>
        <v>2.2124538451698834E-14</v>
      </c>
    </row>
    <row r="25" spans="1:4" x14ac:dyDescent="0.3">
      <c r="A25" s="51" t="s">
        <v>235</v>
      </c>
      <c r="B25" s="140" t="s">
        <v>236</v>
      </c>
      <c r="C25" s="32">
        <v>9.9999999999999995E-7</v>
      </c>
      <c r="D25" s="70">
        <f>C25/C31</f>
        <v>2.2124538451698834E-14</v>
      </c>
    </row>
    <row r="26" spans="1:4" x14ac:dyDescent="0.3">
      <c r="A26" s="144" t="s">
        <v>237</v>
      </c>
      <c r="B26" s="141"/>
      <c r="C26" s="45">
        <f>SUM(C27:C27)</f>
        <v>9.9999999999999995E-7</v>
      </c>
      <c r="D26" s="136">
        <f>D27</f>
        <v>2.2124538451698834E-14</v>
      </c>
    </row>
    <row r="27" spans="1:4" x14ac:dyDescent="0.3">
      <c r="A27" s="51" t="s">
        <v>238</v>
      </c>
      <c r="B27" s="140" t="s">
        <v>239</v>
      </c>
      <c r="C27" s="32">
        <v>9.9999999999999995E-7</v>
      </c>
      <c r="D27" s="70">
        <f>C27/C31</f>
        <v>2.2124538451698834E-14</v>
      </c>
    </row>
    <row r="28" spans="1:4" x14ac:dyDescent="0.3">
      <c r="A28" s="145" t="s">
        <v>240</v>
      </c>
      <c r="B28" s="138" t="s">
        <v>241</v>
      </c>
      <c r="C28" s="44">
        <v>9.9999999999999995E-7</v>
      </c>
      <c r="D28" s="40">
        <v>3.1946434957568974E-14</v>
      </c>
    </row>
    <row r="29" spans="1:4" x14ac:dyDescent="0.3">
      <c r="A29" s="146" t="s">
        <v>242</v>
      </c>
      <c r="B29" s="138" t="s">
        <v>243</v>
      </c>
      <c r="C29" s="44">
        <v>9.9999999999999995E-7</v>
      </c>
      <c r="D29" s="40">
        <v>3.1946434957568974E-14</v>
      </c>
    </row>
    <row r="30" spans="1:4" ht="15" thickBot="1" x14ac:dyDescent="0.35">
      <c r="A30" s="145" t="s">
        <v>193</v>
      </c>
      <c r="B30" s="138" t="s">
        <v>244</v>
      </c>
      <c r="C30" s="44">
        <v>9.9999999999999995E-7</v>
      </c>
      <c r="D30" s="40">
        <v>3.1946434957568974E-14</v>
      </c>
    </row>
    <row r="31" spans="1:4" ht="15.6" thickTop="1" thickBot="1" x14ac:dyDescent="0.35">
      <c r="A31" s="26" t="s">
        <v>9</v>
      </c>
      <c r="B31" s="26"/>
      <c r="C31" s="137">
        <f>C2+C5+C14+C18+C21+C26+C28+C29+C30</f>
        <v>45198683.000015981</v>
      </c>
      <c r="D31" s="29">
        <f>D2+D5+D14+D18+D21+D26+D28+D29+D30</f>
        <v>1.0000000000000298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F16" sqref="F16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4" ht="15.6" thickTop="1" thickBot="1" x14ac:dyDescent="0.35">
      <c r="A1" s="26" t="s">
        <v>1</v>
      </c>
      <c r="B1" s="26" t="s">
        <v>2</v>
      </c>
      <c r="C1" s="26" t="s">
        <v>3</v>
      </c>
    </row>
    <row r="2" spans="1:4" ht="15" thickTop="1" x14ac:dyDescent="0.3">
      <c r="A2" s="59" t="s">
        <v>4</v>
      </c>
      <c r="B2" s="147">
        <v>30817486.640000001</v>
      </c>
      <c r="C2" s="28">
        <f>B2/B7</f>
        <v>0.68182266815131953</v>
      </c>
      <c r="D2" s="72"/>
    </row>
    <row r="3" spans="1:4" x14ac:dyDescent="0.3">
      <c r="A3" s="59" t="s">
        <v>5</v>
      </c>
      <c r="B3" s="99">
        <v>14381196.359999999</v>
      </c>
      <c r="C3" s="28">
        <f>B3/B7</f>
        <v>0.31817733184821601</v>
      </c>
    </row>
    <row r="4" spans="1:4" x14ac:dyDescent="0.3">
      <c r="A4" s="59" t="s">
        <v>6</v>
      </c>
      <c r="B4" s="87">
        <v>1.0000000000000001E-5</v>
      </c>
      <c r="C4" s="28">
        <f>B4/B7</f>
        <v>2.2124538451696382E-13</v>
      </c>
    </row>
    <row r="5" spans="1:4" x14ac:dyDescent="0.3">
      <c r="A5" s="59" t="s">
        <v>7</v>
      </c>
      <c r="B5" s="87">
        <v>1.0000000000000001E-5</v>
      </c>
      <c r="C5" s="28">
        <f>B5/B7</f>
        <v>2.2124538451696382E-13</v>
      </c>
    </row>
    <row r="6" spans="1:4" ht="15" thickBot="1" x14ac:dyDescent="0.35">
      <c r="A6" s="59" t="s">
        <v>8</v>
      </c>
      <c r="B6" s="32">
        <v>9.9999999999999995E-7</v>
      </c>
      <c r="C6" s="28">
        <f>B6/B7</f>
        <v>2.2124538451696379E-14</v>
      </c>
    </row>
    <row r="7" spans="1:4" ht="15.6" thickTop="1" thickBot="1" x14ac:dyDescent="0.35">
      <c r="A7" s="26" t="s">
        <v>9</v>
      </c>
      <c r="B7" s="64">
        <f>SUM(B2:B6)</f>
        <v>45198683.000020996</v>
      </c>
      <c r="C7" s="29">
        <f>SUM(C2:C6)</f>
        <v>1.0000000000000002</v>
      </c>
    </row>
    <row r="8" spans="1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2017-07-05T21:08:40Z</dcterms:modified>
</cp:coreProperties>
</file>