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23016" windowHeight="8472" activeTab="4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definedNames>
    <definedName name="_xlnm._FilterDatabase" localSheetId="0" hidden="1">CA!$A$2:$C$2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5" l="1"/>
  <c r="C13" i="5"/>
  <c r="C12" i="5"/>
  <c r="C11" i="5"/>
  <c r="C10" i="5"/>
  <c r="C9" i="5"/>
  <c r="C8" i="5"/>
  <c r="C7" i="5"/>
  <c r="C6" i="5"/>
  <c r="C5" i="5"/>
  <c r="C4" i="5"/>
  <c r="C3" i="5"/>
  <c r="B14" i="5"/>
  <c r="B10" i="6" l="1"/>
  <c r="B2" i="6"/>
  <c r="B14" i="6" l="1"/>
  <c r="C7" i="6" s="1"/>
  <c r="C6" i="6"/>
  <c r="C11" i="6" l="1"/>
  <c r="C5" i="6"/>
  <c r="C13" i="6"/>
  <c r="C10" i="6" s="1"/>
  <c r="C4" i="6"/>
  <c r="C9" i="6"/>
  <c r="C3" i="6"/>
  <c r="C8" i="6"/>
  <c r="C12" i="6"/>
  <c r="C2" i="6" l="1"/>
  <c r="C14" i="6"/>
  <c r="C26" i="8" l="1"/>
  <c r="C21" i="8"/>
  <c r="C18" i="8"/>
  <c r="C14" i="8"/>
  <c r="C5" i="8"/>
  <c r="C2" i="8"/>
  <c r="B29" i="7"/>
  <c r="B19" i="7"/>
  <c r="B11" i="7"/>
  <c r="B2" i="7"/>
  <c r="D10" i="3"/>
  <c r="D9" i="3"/>
  <c r="B25" i="2"/>
  <c r="B21" i="2"/>
  <c r="B12" i="2"/>
  <c r="B3" i="2"/>
  <c r="B34" i="7" l="1"/>
  <c r="C27" i="7" s="1"/>
  <c r="B20" i="2"/>
  <c r="B2" i="2"/>
  <c r="C31" i="7" l="1"/>
  <c r="C24" i="7"/>
  <c r="C25" i="7"/>
  <c r="C3" i="7"/>
  <c r="C8" i="7"/>
  <c r="C14" i="7"/>
  <c r="C6" i="7"/>
  <c r="C7" i="7"/>
  <c r="C13" i="7"/>
  <c r="C18" i="7"/>
  <c r="C20" i="7"/>
  <c r="C21" i="7"/>
  <c r="C26" i="7"/>
  <c r="C32" i="7"/>
  <c r="C10" i="7"/>
  <c r="C28" i="7"/>
  <c r="C12" i="7"/>
  <c r="C30" i="7"/>
  <c r="C17" i="7"/>
  <c r="C5" i="7"/>
  <c r="C23" i="7"/>
  <c r="C15" i="7"/>
  <c r="C33" i="7"/>
  <c r="C16" i="7"/>
  <c r="C4" i="7"/>
  <c r="C22" i="7"/>
  <c r="C9" i="7"/>
  <c r="B29" i="2"/>
  <c r="C31" i="8"/>
  <c r="D24" i="8" l="1"/>
  <c r="D27" i="8"/>
  <c r="D26" i="8" s="1"/>
  <c r="D22" i="8"/>
  <c r="D16" i="8"/>
  <c r="D11" i="8"/>
  <c r="D7" i="8"/>
  <c r="D25" i="8"/>
  <c r="D20" i="8"/>
  <c r="D15" i="8"/>
  <c r="D10" i="8"/>
  <c r="D6" i="8"/>
  <c r="D19" i="8"/>
  <c r="D18" i="8" s="1"/>
  <c r="D13" i="8"/>
  <c r="D9" i="8"/>
  <c r="D4" i="8"/>
  <c r="D23" i="8"/>
  <c r="D17" i="8"/>
  <c r="D12" i="8"/>
  <c r="D8" i="8"/>
  <c r="D3" i="8"/>
  <c r="C19" i="7"/>
  <c r="C29" i="7"/>
  <c r="C11" i="7"/>
  <c r="C2" i="7"/>
  <c r="C28" i="2"/>
  <c r="C23" i="2"/>
  <c r="C17" i="2"/>
  <c r="C13" i="2"/>
  <c r="C8" i="2"/>
  <c r="C4" i="2"/>
  <c r="C27" i="2"/>
  <c r="C22" i="2"/>
  <c r="C16" i="2"/>
  <c r="C11" i="2"/>
  <c r="C7" i="2"/>
  <c r="C26" i="2"/>
  <c r="C19" i="2"/>
  <c r="C15" i="2"/>
  <c r="C10" i="2"/>
  <c r="C6" i="2"/>
  <c r="C24" i="2"/>
  <c r="C18" i="2"/>
  <c r="C14" i="2"/>
  <c r="C9" i="2"/>
  <c r="C5" i="2"/>
  <c r="D119" i="3"/>
  <c r="D2" i="8" l="1"/>
  <c r="D14" i="8"/>
  <c r="D5" i="8"/>
  <c r="D21" i="8"/>
  <c r="C34" i="7"/>
  <c r="D11" i="3"/>
  <c r="C25" i="2"/>
  <c r="C21" i="2"/>
  <c r="C12" i="2"/>
  <c r="C3" i="2"/>
  <c r="D75" i="3"/>
  <c r="D31" i="8" l="1"/>
  <c r="E119" i="3"/>
  <c r="C20" i="2"/>
  <c r="C2" i="2"/>
  <c r="D93" i="3"/>
  <c r="D87" i="3"/>
  <c r="D69" i="3"/>
  <c r="D57" i="3"/>
  <c r="D47" i="3"/>
  <c r="D35" i="3"/>
  <c r="D23" i="3"/>
  <c r="B7" i="1"/>
  <c r="C4" i="1" l="1"/>
  <c r="C3" i="1"/>
  <c r="C6" i="1"/>
  <c r="C2" i="1"/>
  <c r="C5" i="1"/>
  <c r="E92" i="3"/>
  <c r="E91" i="3"/>
  <c r="E90" i="3"/>
  <c r="D8" i="3"/>
  <c r="E83" i="3"/>
  <c r="E79" i="3"/>
  <c r="E86" i="3"/>
  <c r="E82" i="3"/>
  <c r="E78" i="3"/>
  <c r="E85" i="3"/>
  <c r="E81" i="3"/>
  <c r="D7" i="3"/>
  <c r="E84" i="3"/>
  <c r="E80" i="3"/>
  <c r="E75" i="3"/>
  <c r="E67" i="3"/>
  <c r="E63" i="3"/>
  <c r="E66" i="3"/>
  <c r="E62" i="3"/>
  <c r="D6" i="3"/>
  <c r="E65" i="3"/>
  <c r="E61" i="3"/>
  <c r="E68" i="3"/>
  <c r="E64" i="3"/>
  <c r="E60" i="3"/>
  <c r="E43" i="3"/>
  <c r="E39" i="3"/>
  <c r="D5" i="3"/>
  <c r="E46" i="3"/>
  <c r="E38" i="3"/>
  <c r="E45" i="3"/>
  <c r="E41" i="3"/>
  <c r="E44" i="3"/>
  <c r="E40" i="3"/>
  <c r="E42" i="3"/>
  <c r="E33" i="3"/>
  <c r="E32" i="3"/>
  <c r="E28" i="3"/>
  <c r="E31" i="3"/>
  <c r="E27" i="3"/>
  <c r="E34" i="3"/>
  <c r="E30" i="3"/>
  <c r="E26" i="3"/>
  <c r="D4" i="3"/>
  <c r="E29" i="3"/>
  <c r="G122" i="3"/>
  <c r="I122" i="3" s="1"/>
  <c r="E20" i="3"/>
  <c r="E16" i="3"/>
  <c r="D3" i="3"/>
  <c r="E19" i="3"/>
  <c r="E15" i="3"/>
  <c r="E22" i="3"/>
  <c r="E18" i="3"/>
  <c r="E21" i="3"/>
  <c r="E17" i="3"/>
  <c r="C29" i="2"/>
  <c r="C7" i="1" l="1"/>
  <c r="E93" i="3"/>
  <c r="E87" i="3"/>
  <c r="E69" i="3"/>
  <c r="E57" i="3"/>
  <c r="E47" i="3"/>
  <c r="E35" i="3"/>
  <c r="D12" i="3"/>
  <c r="E23" i="3"/>
  <c r="E10" i="3" l="1"/>
  <c r="E6" i="3"/>
  <c r="E9" i="3"/>
  <c r="E5" i="3"/>
  <c r="E8" i="3"/>
  <c r="E4" i="3"/>
  <c r="E11" i="3"/>
  <c r="E7" i="3"/>
  <c r="E3" i="3"/>
  <c r="E12" i="3" l="1"/>
</calcChain>
</file>

<file path=xl/sharedStrings.xml><?xml version="1.0" encoding="utf-8"?>
<sst xmlns="http://schemas.openxmlformats.org/spreadsheetml/2006/main" count="305" uniqueCount="255">
  <si>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</si>
  <si>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</si>
  <si>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</si>
  <si>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</si>
  <si>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</si>
  <si>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</si>
  <si>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</si>
  <si>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</si>
  <si>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</si>
  <si>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</si>
  <si>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</si>
  <si>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</si>
  <si>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</si>
  <si>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</si>
  <si>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</si>
  <si>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</si>
  <si>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</si>
  <si>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</si>
  <si>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</si>
  <si>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</si>
  <si>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</si>
  <si>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</si>
  <si>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</si>
  <si>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</si>
  <si>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</si>
  <si>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</si>
  <si>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</si>
  <si>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</si>
  <si>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</si>
  <si>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</si>
  <si>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</si>
  <si>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</si>
  <si>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</si>
  <si>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</si>
  <si>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</si>
  <si>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</si>
  <si>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</si>
  <si>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</si>
  <si>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</si>
  <si>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</si>
  <si>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</si>
  <si>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</si>
  <si>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</si>
  <si>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</si>
  <si>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</si>
  <si>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</si>
  <si>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</si>
  <si>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</si>
  <si>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</si>
  <si>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</si>
  <si>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</si>
  <si>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</si>
  <si>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</si>
  <si>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</si>
  <si>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</si>
  <si>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</si>
  <si>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</si>
  <si>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</si>
  <si>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</si>
  <si>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</si>
  <si>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</si>
  <si>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</si>
  <si>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</si>
  <si>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</si>
  <si>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</si>
  <si>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</si>
  <si>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</si>
  <si>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</si>
  <si>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</si>
  <si>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</si>
  <si>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</si>
  <si>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</si>
  <si>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</si>
  <si>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</si>
  <si>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</si>
  <si>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</si>
  <si>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</si>
  <si>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</si>
  <si>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</si>
  <si>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</si>
  <si>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</si>
  <si>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</si>
  <si>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</si>
  <si>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</si>
  <si>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</si>
  <si>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</si>
  <si>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</si>
  <si>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</si>
  <si>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</si>
  <si>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</si>
  <si>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</si>
  <si>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</si>
  <si>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</si>
  <si>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</si>
  <si>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</si>
  <si>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</si>
  <si>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</si>
  <si>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</si>
  <si>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</si>
  <si>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</si>
  <si>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</si>
  <si>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</si>
  <si>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</si>
  <si>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</si>
  <si>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</si>
  <si>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</si>
  <si>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</si>
  <si>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</si>
  <si>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</si>
  <si>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</si>
  <si>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</si>
  <si>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</si>
  <si>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</si>
  <si>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</si>
  <si>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</si>
  <si>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</si>
  <si>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</si>
  <si>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</si>
  <si>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</si>
  <si>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</si>
  <si>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</si>
  <si>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</si>
  <si>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</si>
  <si>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</si>
  <si>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</si>
  <si>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</si>
  <si>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</si>
  <si>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</si>
  <si>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</si>
  <si>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</si>
  <si>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</si>
  <si>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</si>
  <si>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</si>
  <si>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</si>
  <si>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</si>
  <si>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</si>
  <si>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</si>
  <si>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</si>
  <si>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</si>
  <si>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</si>
  <si>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</si>
  <si>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</si>
  <si>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</si>
  <si>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</si>
  <si>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</si>
  <si>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</si>
  <si>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</si>
  <si>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</si>
  <si>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</si>
  <si>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</si>
  <si>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</si>
  <si>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>Seguridad Pública</t>
  </si>
  <si>
    <t>Obras Públicas</t>
  </si>
  <si>
    <t>Ecología</t>
  </si>
  <si>
    <t>Secretaría del Ayuntamiento</t>
  </si>
  <si>
    <t>Desarrollo Social</t>
  </si>
  <si>
    <t>Tesorería</t>
  </si>
  <si>
    <t>Salud</t>
  </si>
  <si>
    <t>Educación</t>
  </si>
  <si>
    <t>Gastos Generales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</si>
  <si>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</si>
  <si>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</si>
  <si>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</si>
  <si>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</si>
  <si>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</si>
  <si>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</si>
  <si>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</si>
  <si>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</si>
  <si>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</si>
  <si>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</si>
  <si>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</si>
  <si>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</si>
  <si>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</si>
  <si>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</si>
  <si>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</si>
  <si>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</si>
  <si>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</si>
  <si>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</si>
  <si>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</si>
  <si>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</si>
  <si>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</si>
  <si>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</si>
  <si>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</si>
  <si>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</si>
  <si>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</si>
  <si>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</si>
  <si>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</si>
  <si>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</si>
  <si>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</si>
  <si>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</si>
  <si>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</si>
  <si>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</si>
  <si>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</si>
  <si>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</si>
  <si>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</si>
  <si>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</si>
  <si>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</si>
  <si>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</si>
  <si>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</si>
  <si>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</si>
  <si>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</si>
  <si>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</si>
  <si>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</si>
  <si>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</si>
  <si>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</si>
  <si>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</si>
  <si>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</si>
  <si>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</si>
  <si>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</si>
  <si>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</si>
  <si>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</si>
  <si>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</si>
  <si>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</si>
  <si>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</si>
  <si>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</si>
  <si>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</si>
  <si>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</si>
  <si>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</si>
  <si>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</si>
  <si>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</si>
  <si>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</si>
  <si>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</si>
  <si>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</si>
  <si>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</si>
  <si>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</si>
  <si>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</si>
  <si>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</si>
  <si>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</si>
  <si>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</si>
  <si>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</si>
  <si>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</si>
  <si>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</si>
  <si>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</si>
  <si>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</si>
  <si>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</si>
  <si>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</si>
  <si>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</si>
  <si>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</si>
  <si>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</si>
  <si>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</si>
  <si>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</si>
  <si>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</si>
  <si>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</si>
  <si>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</si>
  <si>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</si>
  <si>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</si>
  <si>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</si>
  <si>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Contraloría</t>
  </si>
  <si>
    <t>De $9,683.38 a $36,454.00 mensuales</t>
  </si>
  <si>
    <t>Fondos</t>
  </si>
  <si>
    <t>No Etiquetado</t>
  </si>
  <si>
    <t>Otros Recursos de Libre Disposición</t>
  </si>
  <si>
    <t>Etiquetado</t>
  </si>
  <si>
    <t>Otros Recursos de Transferencias Federales Etiquetadas</t>
  </si>
  <si>
    <t>Sueldo del Personal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</si>
</sst>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3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/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10" fontId="4" fillId="0" borderId="0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/>
    <xf numFmtId="10" fontId="7" fillId="6" borderId="6" xfId="0" applyNumberFormat="1" applyFont="1" applyFill="1" applyBorder="1" applyAlignment="1">
      <alignment horizontal="center" vertical="center" wrapText="1"/>
    </xf>
    <xf numFmtId="10" fontId="7" fillId="6" borderId="7" xfId="0" applyNumberFormat="1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44" fontId="11" fillId="6" borderId="6" xfId="2" applyFont="1" applyFill="1" applyBorder="1" applyAlignment="1">
      <alignment horizontal="center" vertical="center" wrapText="1"/>
    </xf>
    <xf numFmtId="44" fontId="11" fillId="6" borderId="7" xfId="2" applyFont="1" applyFill="1" applyBorder="1" applyAlignment="1">
      <alignment horizontal="center" vertical="center" wrapText="1"/>
    </xf>
    <xf numFmtId="44" fontId="6" fillId="5" borderId="1" xfId="2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4" fontId="2" fillId="5" borderId="1" xfId="19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0" fontId="18" fillId="6" borderId="7" xfId="0" applyNumberFormat="1" applyFont="1" applyFill="1" applyBorder="1" applyAlignment="1">
      <alignment horizontal="center" vertical="center" wrapText="1"/>
    </xf>
    <xf numFmtId="10" fontId="9" fillId="6" borderId="7" xfId="0" applyNumberFormat="1" applyFont="1" applyFill="1" applyBorder="1" applyAlignment="1">
      <alignment horizontal="center" vertical="center" wrapText="1"/>
    </xf>
    <xf numFmtId="10" fontId="10" fillId="6" borderId="7" xfId="0" applyNumberFormat="1" applyFont="1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44" fontId="18" fillId="6" borderId="7" xfId="2" applyFont="1" applyFill="1" applyBorder="1" applyAlignment="1">
      <alignment horizontal="center" vertical="center" wrapText="1"/>
    </xf>
    <xf numFmtId="44" fontId="9" fillId="6" borderId="7" xfId="2" applyFont="1" applyFill="1" applyBorder="1" applyAlignment="1">
      <alignment horizontal="center" vertical="center" wrapText="1"/>
    </xf>
    <xf numFmtId="44" fontId="8" fillId="6" borderId="7" xfId="2" applyFont="1" applyFill="1" applyBorder="1" applyAlignment="1">
      <alignment horizontal="center" vertical="center" wrapText="1"/>
    </xf>
    <xf numFmtId="44" fontId="7" fillId="6" borderId="7" xfId="2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vertical="center" wrapText="1"/>
    </xf>
    <xf numFmtId="0" fontId="0" fillId="6" borderId="7" xfId="0" applyFont="1" applyFill="1" applyBorder="1" applyAlignment="1">
      <alignment vertical="center" wrapText="1"/>
    </xf>
    <xf numFmtId="0" fontId="0" fillId="6" borderId="7" xfId="0" applyFont="1" applyFill="1" applyBorder="1"/>
    <xf numFmtId="0" fontId="0" fillId="6" borderId="7" xfId="0" applyFont="1" applyFill="1" applyBorder="1" applyAlignment="1">
      <alignment vertical="center"/>
    </xf>
    <xf numFmtId="0" fontId="10" fillId="6" borderId="7" xfId="0" applyFont="1" applyFill="1" applyBorder="1" applyAlignment="1">
      <alignment vertical="center" wrapText="1"/>
    </xf>
    <xf numFmtId="0" fontId="0" fillId="6" borderId="7" xfId="0" applyFont="1" applyFill="1" applyBorder="1" applyAlignment="1">
      <alignment wrapText="1"/>
    </xf>
    <xf numFmtId="10" fontId="12" fillId="6" borderId="7" xfId="0" applyNumberFormat="1" applyFont="1" applyFill="1" applyBorder="1" applyAlignment="1">
      <alignment horizontal="center" vertical="center" wrapText="1"/>
    </xf>
    <xf numFmtId="10" fontId="17" fillId="6" borderId="7" xfId="0" applyNumberFormat="1" applyFont="1" applyFill="1" applyBorder="1" applyAlignment="1">
      <alignment horizontal="center" vertical="center" wrapText="1"/>
    </xf>
    <xf numFmtId="44" fontId="12" fillId="6" borderId="7" xfId="0" applyNumberFormat="1" applyFont="1" applyFill="1" applyBorder="1" applyAlignment="1">
      <alignment horizontal="center" vertical="center" wrapText="1"/>
    </xf>
    <xf numFmtId="44" fontId="17" fillId="6" borderId="7" xfId="2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vertical="center" wrapText="1"/>
    </xf>
    <xf numFmtId="0" fontId="17" fillId="6" borderId="7" xfId="0" applyFont="1" applyFill="1" applyBorder="1" applyAlignment="1">
      <alignment vertical="center" wrapText="1"/>
    </xf>
    <xf numFmtId="0" fontId="0" fillId="0" borderId="9" xfId="0" applyBorder="1"/>
    <xf numFmtId="44" fontId="12" fillId="6" borderId="7" xfId="2" applyFont="1" applyFill="1" applyBorder="1" applyAlignment="1">
      <alignment horizontal="center" vertical="center" wrapText="1"/>
    </xf>
    <xf numFmtId="44" fontId="6" fillId="5" borderId="1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4" fillId="5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0" fontId="10" fillId="6" borderId="7" xfId="1" applyNumberFormat="1" applyFont="1" applyFill="1" applyBorder="1" applyAlignment="1">
      <alignment horizontal="center" vertical="center" wrapText="1"/>
    </xf>
    <xf numFmtId="10" fontId="2" fillId="5" borderId="1" xfId="1" applyNumberFormat="1" applyFont="1" applyFill="1" applyBorder="1" applyAlignment="1">
      <alignment horizontal="center" vertical="center" wrapText="1"/>
    </xf>
    <xf numFmtId="0" fontId="0" fillId="0" borderId="7" xfId="0" applyBorder="1"/>
    <xf numFmtId="10" fontId="4" fillId="2" borderId="7" xfId="0" applyNumberFormat="1" applyFont="1" applyFill="1" applyBorder="1" applyAlignment="1">
      <alignment horizontal="right" vertical="center" wrapText="1"/>
    </xf>
    <xf numFmtId="10" fontId="9" fillId="0" borderId="7" xfId="0" applyNumberFormat="1" applyFont="1" applyFill="1" applyBorder="1" applyAlignment="1">
      <alignment horizontal="center" vertical="center" wrapText="1"/>
    </xf>
    <xf numFmtId="10" fontId="9" fillId="0" borderId="7" xfId="0" applyNumberFormat="1" applyFont="1" applyFill="1" applyBorder="1" applyAlignment="1">
      <alignment horizontal="right" vertical="center" wrapText="1"/>
    </xf>
    <xf numFmtId="10" fontId="0" fillId="6" borderId="7" xfId="1" applyNumberFormat="1" applyFont="1" applyFill="1" applyBorder="1" applyAlignment="1">
      <alignment horizontal="center" vertical="center"/>
    </xf>
    <xf numFmtId="10" fontId="2" fillId="5" borderId="1" xfId="1" applyNumberFormat="1" applyFont="1" applyFill="1" applyBorder="1" applyAlignment="1">
      <alignment horizontal="center" vertical="center"/>
    </xf>
    <xf numFmtId="9" fontId="9" fillId="0" borderId="7" xfId="0" applyNumberFormat="1" applyFont="1" applyFill="1" applyBorder="1" applyAlignment="1">
      <alignment horizontal="center" vertical="center"/>
    </xf>
    <xf numFmtId="10" fontId="8" fillId="6" borderId="7" xfId="1" applyNumberFormat="1" applyFont="1" applyFill="1" applyBorder="1" applyAlignment="1">
      <alignment horizontal="center" vertical="center" wrapText="1"/>
    </xf>
    <xf numFmtId="10" fontId="0" fillId="6" borderId="7" xfId="1" applyNumberFormat="1" applyFont="1" applyFill="1" applyBorder="1" applyAlignment="1">
      <alignment horizontal="center"/>
    </xf>
    <xf numFmtId="10" fontId="10" fillId="0" borderId="7" xfId="1" applyNumberFormat="1" applyFont="1" applyBorder="1" applyAlignment="1">
      <alignment horizontal="right" vertical="center" wrapText="1"/>
    </xf>
    <xf numFmtId="10" fontId="8" fillId="6" borderId="7" xfId="1" applyNumberFormat="1" applyFont="1" applyFill="1" applyBorder="1" applyAlignment="1">
      <alignment horizontal="center" vertical="center"/>
    </xf>
    <xf numFmtId="10" fontId="4" fillId="0" borderId="7" xfId="0" applyNumberFormat="1" applyFont="1" applyFill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right" vertical="center" wrapText="1"/>
    </xf>
    <xf numFmtId="44" fontId="10" fillId="6" borderId="7" xfId="2" applyFont="1" applyFill="1" applyBorder="1" applyAlignment="1">
      <alignment horizontal="center" vertical="center" wrapText="1"/>
    </xf>
    <xf numFmtId="44" fontId="2" fillId="5" borderId="1" xfId="2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3" fontId="4" fillId="2" borderId="7" xfId="3" applyFont="1" applyFill="1" applyBorder="1" applyAlignment="1">
      <alignment horizontal="center" vertical="center" wrapText="1"/>
    </xf>
    <xf numFmtId="8" fontId="9" fillId="0" borderId="7" xfId="0" applyNumberFormat="1" applyFont="1" applyFill="1" applyBorder="1" applyAlignment="1">
      <alignment horizontal="center" vertical="center" wrapText="1"/>
    </xf>
    <xf numFmtId="8" fontId="4" fillId="0" borderId="7" xfId="0" applyNumberFormat="1" applyFont="1" applyBorder="1" applyAlignment="1">
      <alignment horizontal="center" vertical="center" wrapText="1"/>
    </xf>
    <xf numFmtId="44" fontId="0" fillId="6" borderId="7" xfId="2" applyFont="1" applyFill="1" applyBorder="1" applyAlignment="1">
      <alignment horizontal="center" vertical="center" wrapText="1"/>
    </xf>
    <xf numFmtId="8" fontId="9" fillId="0" borderId="7" xfId="0" applyNumberFormat="1" applyFont="1" applyFill="1" applyBorder="1" applyAlignment="1">
      <alignment horizontal="center" vertical="center"/>
    </xf>
    <xf numFmtId="43" fontId="4" fillId="0" borderId="7" xfId="0" applyNumberFormat="1" applyFont="1" applyBorder="1" applyAlignment="1">
      <alignment horizontal="center" vertical="center" wrapText="1"/>
    </xf>
    <xf numFmtId="8" fontId="4" fillId="0" borderId="7" xfId="0" applyNumberFormat="1" applyFont="1" applyFill="1" applyBorder="1" applyAlignment="1">
      <alignment horizontal="center" vertical="center" wrapText="1"/>
    </xf>
    <xf numFmtId="44" fontId="1" fillId="6" borderId="7" xfId="2" applyFont="1" applyFill="1" applyBorder="1"/>
    <xf numFmtId="0" fontId="0" fillId="6" borderId="10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vertical="center"/>
    </xf>
    <xf numFmtId="0" fontId="0" fillId="6" borderId="9" xfId="0" applyFont="1" applyFill="1" applyBorder="1" applyAlignment="1">
      <alignment horizontal="justify" vertic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/>
    <xf numFmtId="0" fontId="2" fillId="5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left" vertical="center" wrapText="1"/>
    </xf>
    <xf numFmtId="0" fontId="0" fillId="6" borderId="9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justify" vertical="center"/>
    </xf>
    <xf numFmtId="0" fontId="0" fillId="6" borderId="7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center" vertical="center" wrapText="1"/>
    </xf>
    <xf numFmtId="8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44" fontId="0" fillId="6" borderId="1" xfId="0" applyNumberFormat="1" applyFont="1" applyFill="1" applyBorder="1" applyAlignment="1">
      <alignment horizontal="center" vertical="center" wrapText="1"/>
    </xf>
    <xf numFmtId="10" fontId="18" fillId="6" borderId="7" xfId="1" applyNumberFormat="1" applyFont="1" applyFill="1" applyBorder="1" applyAlignment="1">
      <alignment horizontal="center" vertical="center" wrapText="1"/>
    </xf>
    <xf numFmtId="10" fontId="9" fillId="6" borderId="7" xfId="1" applyNumberFormat="1" applyFont="1" applyFill="1" applyBorder="1" applyAlignment="1">
      <alignment horizontal="center" vertical="center" wrapText="1"/>
    </xf>
    <xf numFmtId="44" fontId="6" fillId="5" borderId="1" xfId="19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8" fillId="6" borderId="7" xfId="0" applyFont="1" applyFill="1" applyBorder="1"/>
    <xf numFmtId="0" fontId="8" fillId="6" borderId="7" xfId="0" applyFont="1" applyFill="1" applyBorder="1"/>
    <xf numFmtId="0" fontId="4" fillId="6" borderId="7" xfId="0" applyFont="1" applyFill="1" applyBorder="1"/>
    <xf numFmtId="0" fontId="18" fillId="6" borderId="7" xfId="0" applyFont="1" applyFill="1" applyBorder="1" applyAlignment="1">
      <alignment horizontal="left"/>
    </xf>
    <xf numFmtId="0" fontId="18" fillId="6" borderId="7" xfId="0" applyFont="1" applyFill="1" applyBorder="1" applyAlignment="1">
      <alignment horizontal="left" vertical="center"/>
    </xf>
    <xf numFmtId="44" fontId="10" fillId="6" borderId="7" xfId="2" applyFont="1" applyFill="1" applyBorder="1"/>
    <xf numFmtId="0" fontId="6" fillId="5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</cellXfs>
  <cellStyles count="20">
    <cellStyle name="Buena 2" xfId="4"/>
    <cellStyle name="Incorrecto 2" xfId="5"/>
    <cellStyle name="Millares 2" xfId="6"/>
    <cellStyle name="Millares 3" xfId="7"/>
    <cellStyle name="Millares 4" xfId="3"/>
    <cellStyle name="Moneda" xfId="19" builtinId="4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4C8161"/>
      <color rgb="FFC7DBB7"/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E4" sqref="E4"/>
    </sheetView>
  </sheetViews>
  <sheetFormatPr baseColWidth="10" defaultRowHeight="14.4" x14ac:dyDescent="0.3"/>
  <cols>
    <col min="1" max="1" width="38.6640625" bestFit="1" customWidth="1"/>
    <col min="2" max="2" width="14.5546875" bestFit="1" customWidth="1"/>
    <col min="3" max="3" width="8" bestFit="1" customWidth="1"/>
  </cols>
  <sheetData>
    <row r="1" spans="1:3" ht="15" thickTop="1" x14ac:dyDescent="0.3">
      <c r="A1" s="33" t="s">
        <v>147</v>
      </c>
      <c r="B1" s="141" t="s">
        <v>2</v>
      </c>
      <c r="C1" s="141" t="s">
        <v>3</v>
      </c>
    </row>
    <row r="2" spans="1:3" ht="15" thickBot="1" x14ac:dyDescent="0.35">
      <c r="A2" s="34" t="s">
        <v>148</v>
      </c>
      <c r="B2" s="142"/>
      <c r="C2" s="142"/>
    </row>
    <row r="3" spans="1:3" ht="15" thickTop="1" x14ac:dyDescent="0.3">
      <c r="A3" s="35" t="s">
        <v>149</v>
      </c>
      <c r="B3" s="30">
        <v>8372319.1600000001</v>
      </c>
      <c r="C3" s="27">
        <f>B3/B14</f>
        <v>0.23191332503087023</v>
      </c>
    </row>
    <row r="4" spans="1:3" x14ac:dyDescent="0.3">
      <c r="A4" s="35" t="s">
        <v>152</v>
      </c>
      <c r="B4" s="31">
        <v>7063231.8399999999</v>
      </c>
      <c r="C4" s="28">
        <f>B4/B14</f>
        <v>0.19565159308598451</v>
      </c>
    </row>
    <row r="5" spans="1:3" x14ac:dyDescent="0.3">
      <c r="A5" s="35" t="s">
        <v>155</v>
      </c>
      <c r="B5" s="31">
        <v>7061650.7000000002</v>
      </c>
      <c r="C5" s="28">
        <f>B5/B14</f>
        <v>0.19560779549206439</v>
      </c>
    </row>
    <row r="6" spans="1:3" x14ac:dyDescent="0.3">
      <c r="A6" s="35" t="s">
        <v>159</v>
      </c>
      <c r="B6" s="31">
        <v>3952716.81</v>
      </c>
      <c r="C6" s="28">
        <f>B6/B14</f>
        <v>0.10949029543595595</v>
      </c>
    </row>
    <row r="7" spans="1:3" x14ac:dyDescent="0.3">
      <c r="A7" s="35" t="s">
        <v>151</v>
      </c>
      <c r="B7" s="31">
        <v>3663007.48</v>
      </c>
      <c r="C7" s="28">
        <f>B7/B14</f>
        <v>0.1014653440779423</v>
      </c>
    </row>
    <row r="8" spans="1:3" x14ac:dyDescent="0.3">
      <c r="A8" s="35" t="s">
        <v>150</v>
      </c>
      <c r="B8" s="31">
        <v>2121004.96</v>
      </c>
      <c r="C8" s="28">
        <f>B8/B14</f>
        <v>5.8751858747889386E-2</v>
      </c>
    </row>
    <row r="9" spans="1:3" x14ac:dyDescent="0.3">
      <c r="A9" s="35" t="s">
        <v>154</v>
      </c>
      <c r="B9" s="31">
        <v>1632385.04</v>
      </c>
      <c r="C9" s="28">
        <f>B9/B14</f>
        <v>4.5217082044092798E-2</v>
      </c>
    </row>
    <row r="10" spans="1:3" x14ac:dyDescent="0.3">
      <c r="A10" s="35" t="s">
        <v>156</v>
      </c>
      <c r="B10" s="31">
        <v>1401276.91</v>
      </c>
      <c r="C10" s="28">
        <f>B10/B14</f>
        <v>3.8815384516120557E-2</v>
      </c>
    </row>
    <row r="11" spans="1:3" x14ac:dyDescent="0.3">
      <c r="A11" s="35" t="s">
        <v>249</v>
      </c>
      <c r="B11" s="31">
        <v>366078.75</v>
      </c>
      <c r="C11" s="28">
        <f>B11/B14</f>
        <v>1.0140385060958986E-2</v>
      </c>
    </row>
    <row r="12" spans="1:3" x14ac:dyDescent="0.3">
      <c r="A12" s="35" t="s">
        <v>247</v>
      </c>
      <c r="B12" s="31">
        <v>263309.7</v>
      </c>
      <c r="C12" s="28">
        <f>B12/B14</f>
        <v>7.2936813412021115E-3</v>
      </c>
    </row>
    <row r="13" spans="1:3" ht="15" thickBot="1" x14ac:dyDescent="0.35">
      <c r="A13" s="35" t="s">
        <v>153</v>
      </c>
      <c r="B13" s="31">
        <v>204088.56</v>
      </c>
      <c r="C13" s="28">
        <f>B13/B14</f>
        <v>5.6532551669186797E-3</v>
      </c>
    </row>
    <row r="14" spans="1:3" ht="15.6" thickTop="1" thickBot="1" x14ac:dyDescent="0.35">
      <c r="A14" s="36" t="s">
        <v>9</v>
      </c>
      <c r="B14" s="32">
        <f>SUM(B3:B13)</f>
        <v>36101069.910000004</v>
      </c>
      <c r="C14" s="29">
        <f>SUM(C3:C13)</f>
        <v>0.99999999999999989</v>
      </c>
    </row>
    <row r="15" spans="1:3" ht="15" thickTop="1" x14ac:dyDescent="0.3"/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opLeftCell="A19" workbookViewId="0">
      <selection activeCell="F7" sqref="F7"/>
    </sheetView>
  </sheetViews>
  <sheetFormatPr baseColWidth="10" defaultRowHeight="14.4" x14ac:dyDescent="0.3"/>
  <cols>
    <col min="1" max="1" width="56" style="1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37" t="s">
        <v>10</v>
      </c>
      <c r="B1" s="37" t="s">
        <v>2</v>
      </c>
      <c r="C1" s="37" t="s">
        <v>3</v>
      </c>
    </row>
    <row r="2" spans="1:5" ht="15" thickTop="1" x14ac:dyDescent="0.3">
      <c r="A2" s="49" t="s">
        <v>11</v>
      </c>
      <c r="B2" s="45">
        <f>B3+B12</f>
        <v>36101069.910010993</v>
      </c>
      <c r="C2" s="41">
        <f>C3+C12</f>
        <v>0.9999999999998338</v>
      </c>
    </row>
    <row r="3" spans="1:5" x14ac:dyDescent="0.3">
      <c r="A3" s="50" t="s">
        <v>12</v>
      </c>
      <c r="B3" s="46">
        <f>SUM(B4:B11)</f>
        <v>25301937.600005992</v>
      </c>
      <c r="C3" s="42">
        <f>SUM(C4:C11)</f>
        <v>0.70086392627896721</v>
      </c>
    </row>
    <row r="4" spans="1:5" ht="28.8" x14ac:dyDescent="0.3">
      <c r="A4" s="51" t="s">
        <v>13</v>
      </c>
      <c r="B4" s="47">
        <v>23721033.600000001</v>
      </c>
      <c r="C4" s="43">
        <f>B4/B29</f>
        <v>0.65707286956107935</v>
      </c>
    </row>
    <row r="5" spans="1:5" x14ac:dyDescent="0.3">
      <c r="A5" s="52" t="s">
        <v>14</v>
      </c>
      <c r="B5" s="31">
        <v>9.9999999999999995E-7</v>
      </c>
      <c r="C5" s="43">
        <f>B5/B29</f>
        <v>2.7700010068746722E-14</v>
      </c>
    </row>
    <row r="6" spans="1:5" x14ac:dyDescent="0.3">
      <c r="A6" s="52" t="s">
        <v>15</v>
      </c>
      <c r="B6" s="31">
        <v>9.9999999999999995E-7</v>
      </c>
      <c r="C6" s="43">
        <f>B6/B29</f>
        <v>2.7700010068746722E-14</v>
      </c>
    </row>
    <row r="7" spans="1:5" x14ac:dyDescent="0.3">
      <c r="A7" s="53" t="s">
        <v>16</v>
      </c>
      <c r="B7" s="31">
        <v>9.9999999999999995E-7</v>
      </c>
      <c r="C7" s="43">
        <f>B7/B29</f>
        <v>2.7700010068746722E-14</v>
      </c>
    </row>
    <row r="8" spans="1:5" x14ac:dyDescent="0.3">
      <c r="A8" s="52" t="s">
        <v>17</v>
      </c>
      <c r="B8" s="47">
        <v>1580904</v>
      </c>
      <c r="C8" s="43">
        <f>B8/B29</f>
        <v>4.3791056717721967E-2</v>
      </c>
    </row>
    <row r="9" spans="1:5" ht="28.8" x14ac:dyDescent="0.3">
      <c r="A9" s="54" t="s">
        <v>18</v>
      </c>
      <c r="B9" s="31">
        <v>9.9999999999999995E-7</v>
      </c>
      <c r="C9" s="43">
        <f>B9/B29</f>
        <v>2.7700010068746722E-14</v>
      </c>
    </row>
    <row r="10" spans="1:5" x14ac:dyDescent="0.3">
      <c r="A10" s="52" t="s">
        <v>8</v>
      </c>
      <c r="B10" s="48">
        <v>9.9999999999999995E-7</v>
      </c>
      <c r="C10" s="43">
        <f>B10/B29</f>
        <v>2.7700010068746722E-14</v>
      </c>
    </row>
    <row r="11" spans="1:5" x14ac:dyDescent="0.3">
      <c r="A11" s="52" t="s">
        <v>19</v>
      </c>
      <c r="B11" s="48">
        <v>9.9999999999999995E-7</v>
      </c>
      <c r="C11" s="43">
        <f>B11/B29</f>
        <v>2.7700010068746722E-14</v>
      </c>
    </row>
    <row r="12" spans="1:5" x14ac:dyDescent="0.3">
      <c r="A12" s="50" t="s">
        <v>20</v>
      </c>
      <c r="B12" s="45">
        <f>SUM(B13:B19)</f>
        <v>10799132.310005002</v>
      </c>
      <c r="C12" s="42">
        <f>SUM(C13:C19)</f>
        <v>0.29913607372086659</v>
      </c>
      <c r="E12" s="26"/>
    </row>
    <row r="13" spans="1:5" x14ac:dyDescent="0.3">
      <c r="A13" s="52" t="s">
        <v>21</v>
      </c>
      <c r="B13" s="47">
        <v>10061772.310000001</v>
      </c>
      <c r="C13" s="43">
        <f>B13/B29</f>
        <v>0.27871119429643698</v>
      </c>
    </row>
    <row r="14" spans="1:5" x14ac:dyDescent="0.3">
      <c r="A14" s="52" t="s">
        <v>22</v>
      </c>
      <c r="B14" s="47">
        <v>737360</v>
      </c>
      <c r="C14" s="43">
        <f>B14/B29</f>
        <v>2.0424879424291085E-2</v>
      </c>
    </row>
    <row r="15" spans="1:5" x14ac:dyDescent="0.3">
      <c r="A15" s="52" t="s">
        <v>23</v>
      </c>
      <c r="B15" s="31">
        <v>9.9999999999999995E-7</v>
      </c>
      <c r="C15" s="43">
        <f>B15/B29</f>
        <v>2.7700010068746722E-14</v>
      </c>
    </row>
    <row r="16" spans="1:5" x14ac:dyDescent="0.3">
      <c r="A16" s="52" t="s">
        <v>24</v>
      </c>
      <c r="B16" s="31">
        <v>9.9999999999999995E-7</v>
      </c>
      <c r="C16" s="43">
        <f>B16/B29</f>
        <v>2.7700010068746722E-14</v>
      </c>
    </row>
    <row r="17" spans="1:3" x14ac:dyDescent="0.3">
      <c r="A17" s="52" t="s">
        <v>25</v>
      </c>
      <c r="B17" s="31">
        <v>9.9999999999999995E-7</v>
      </c>
      <c r="C17" s="43">
        <f>B17/B29</f>
        <v>2.7700010068746722E-14</v>
      </c>
    </row>
    <row r="18" spans="1:3" x14ac:dyDescent="0.3">
      <c r="A18" s="52" t="s">
        <v>26</v>
      </c>
      <c r="B18" s="31">
        <v>9.9999999999999995E-7</v>
      </c>
      <c r="C18" s="43">
        <f>B18/B29</f>
        <v>2.7700010068746722E-14</v>
      </c>
    </row>
    <row r="19" spans="1:3" x14ac:dyDescent="0.3">
      <c r="A19" s="55" t="s">
        <v>27</v>
      </c>
      <c r="B19" s="31">
        <v>9.9999999999999995E-7</v>
      </c>
      <c r="C19" s="43">
        <f>B19/B29</f>
        <v>2.7700010068746722E-14</v>
      </c>
    </row>
    <row r="20" spans="1:3" x14ac:dyDescent="0.3">
      <c r="A20" s="49" t="s">
        <v>28</v>
      </c>
      <c r="B20" s="45">
        <f>B21+B25</f>
        <v>6.0000000000000002E-6</v>
      </c>
      <c r="C20" s="41">
        <f>C21+C25</f>
        <v>1.6620006041248033E-13</v>
      </c>
    </row>
    <row r="21" spans="1:3" x14ac:dyDescent="0.3">
      <c r="A21" s="50" t="s">
        <v>29</v>
      </c>
      <c r="B21" s="46">
        <f>SUM(B22:B24)</f>
        <v>3.0000000000000001E-6</v>
      </c>
      <c r="C21" s="42">
        <f>SUM(C22:C24)</f>
        <v>8.3100030206240163E-14</v>
      </c>
    </row>
    <row r="22" spans="1:3" x14ac:dyDescent="0.3">
      <c r="A22" s="52" t="s">
        <v>30</v>
      </c>
      <c r="B22" s="48">
        <v>9.9999999999999995E-7</v>
      </c>
      <c r="C22" s="43">
        <f>B22/B29</f>
        <v>2.7700010068746722E-14</v>
      </c>
    </row>
    <row r="23" spans="1:3" x14ac:dyDescent="0.3">
      <c r="A23" s="52" t="s">
        <v>31</v>
      </c>
      <c r="B23" s="48">
        <v>9.9999999999999995E-7</v>
      </c>
      <c r="C23" s="43">
        <f>B23/B29</f>
        <v>2.7700010068746722E-14</v>
      </c>
    </row>
    <row r="24" spans="1:3" x14ac:dyDescent="0.3">
      <c r="A24" s="52" t="s">
        <v>32</v>
      </c>
      <c r="B24" s="48">
        <v>9.9999999999999995E-7</v>
      </c>
      <c r="C24" s="43">
        <f>B24/B29</f>
        <v>2.7700010068746722E-14</v>
      </c>
    </row>
    <row r="25" spans="1:3" x14ac:dyDescent="0.3">
      <c r="A25" s="50" t="s">
        <v>33</v>
      </c>
      <c r="B25" s="46">
        <f>SUM(B26:B28)</f>
        <v>3.0000000000000001E-6</v>
      </c>
      <c r="C25" s="42">
        <f>SUM(C26:C28)</f>
        <v>8.3100030206240163E-14</v>
      </c>
    </row>
    <row r="26" spans="1:3" x14ac:dyDescent="0.3">
      <c r="A26" s="52" t="s">
        <v>34</v>
      </c>
      <c r="B26" s="48">
        <v>9.9999999999999995E-7</v>
      </c>
      <c r="C26" s="43">
        <f>B26/B29</f>
        <v>2.7700010068746722E-14</v>
      </c>
    </row>
    <row r="27" spans="1:3" x14ac:dyDescent="0.3">
      <c r="A27" s="52" t="s">
        <v>35</v>
      </c>
      <c r="B27" s="48">
        <v>9.9999999999999995E-7</v>
      </c>
      <c r="C27" s="43">
        <f>B27/B29</f>
        <v>2.7700010068746722E-14</v>
      </c>
    </row>
    <row r="28" spans="1:3" ht="15" thickBot="1" x14ac:dyDescent="0.35">
      <c r="A28" s="52" t="s">
        <v>36</v>
      </c>
      <c r="B28" s="48">
        <v>9.9999999999999995E-7</v>
      </c>
      <c r="C28" s="43">
        <f>B28/B29</f>
        <v>2.7700010068746722E-14</v>
      </c>
    </row>
    <row r="29" spans="1:3" ht="15.6" thickTop="1" thickBot="1" x14ac:dyDescent="0.35">
      <c r="A29" s="37" t="s">
        <v>9</v>
      </c>
      <c r="B29" s="38">
        <f>B2+B20</f>
        <v>36101069.910016991</v>
      </c>
      <c r="C29" s="44">
        <f>C2+C20</f>
        <v>1</v>
      </c>
    </row>
    <row r="30" spans="1:3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D8" sqref="D8"/>
    </sheetView>
  </sheetViews>
  <sheetFormatPr baseColWidth="10" defaultRowHeight="14.4" x14ac:dyDescent="0.3"/>
  <cols>
    <col min="1" max="1" width="47.109375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36" t="s">
        <v>0</v>
      </c>
      <c r="B1" s="36" t="s">
        <v>2</v>
      </c>
      <c r="C1" s="36" t="s">
        <v>3</v>
      </c>
    </row>
    <row r="2" spans="1:5" ht="15" thickTop="1" x14ac:dyDescent="0.3">
      <c r="A2" s="60" t="s">
        <v>250</v>
      </c>
      <c r="B2" s="58">
        <f>SUM(B3:B9)</f>
        <v>2007254.8001050001</v>
      </c>
      <c r="C2" s="56">
        <f>SUM(C3:C9)</f>
        <v>5.560097817331007E-2</v>
      </c>
      <c r="E2" s="63"/>
    </row>
    <row r="3" spans="1:5" x14ac:dyDescent="0.3">
      <c r="A3" s="61" t="s">
        <v>160</v>
      </c>
      <c r="B3" s="48">
        <v>2007254.8</v>
      </c>
      <c r="C3" s="28">
        <f>B3/B14</f>
        <v>5.560097817040157E-2</v>
      </c>
    </row>
    <row r="4" spans="1:5" x14ac:dyDescent="0.3">
      <c r="A4" s="61" t="s">
        <v>161</v>
      </c>
      <c r="B4" s="48">
        <v>9.9999999999999995E-7</v>
      </c>
      <c r="C4" s="28">
        <f>B4/B14</f>
        <v>2.7700010068677662E-14</v>
      </c>
    </row>
    <row r="5" spans="1:5" x14ac:dyDescent="0.3">
      <c r="A5" s="61" t="s">
        <v>162</v>
      </c>
      <c r="B5" s="48">
        <v>9.9999999999999995E-7</v>
      </c>
      <c r="C5" s="28">
        <f>B5/B14</f>
        <v>2.7700010068677662E-14</v>
      </c>
    </row>
    <row r="6" spans="1:5" x14ac:dyDescent="0.3">
      <c r="A6" s="61" t="s">
        <v>163</v>
      </c>
      <c r="B6" s="48">
        <v>9.9999999999999995E-7</v>
      </c>
      <c r="C6" s="28">
        <f>B6/B14</f>
        <v>2.7700010068677662E-14</v>
      </c>
    </row>
    <row r="7" spans="1:5" x14ac:dyDescent="0.3">
      <c r="A7" s="61" t="s">
        <v>164</v>
      </c>
      <c r="B7" s="48">
        <v>1E-4</v>
      </c>
      <c r="C7" s="28">
        <f>B7/B14</f>
        <v>2.7700010068677667E-12</v>
      </c>
    </row>
    <row r="8" spans="1:5" x14ac:dyDescent="0.3">
      <c r="A8" s="61" t="s">
        <v>165</v>
      </c>
      <c r="B8" s="48">
        <v>9.9999999999999995E-7</v>
      </c>
      <c r="C8" s="28">
        <f>B8/B14</f>
        <v>2.7700010068677662E-14</v>
      </c>
    </row>
    <row r="9" spans="1:5" x14ac:dyDescent="0.3">
      <c r="A9" s="61" t="s">
        <v>251</v>
      </c>
      <c r="B9" s="48">
        <v>9.9999999999999995E-7</v>
      </c>
      <c r="C9" s="28">
        <f>B9/B14</f>
        <v>2.7700010068677662E-14</v>
      </c>
    </row>
    <row r="10" spans="1:5" x14ac:dyDescent="0.3">
      <c r="A10" s="62" t="s">
        <v>252</v>
      </c>
      <c r="B10" s="59">
        <f>SUM(B11:B13)</f>
        <v>34093815.110001996</v>
      </c>
      <c r="C10" s="57">
        <f>SUM(C11:C13)</f>
        <v>0.94439902182669</v>
      </c>
    </row>
    <row r="11" spans="1:5" x14ac:dyDescent="0.3">
      <c r="A11" s="61" t="s">
        <v>164</v>
      </c>
      <c r="B11" s="48">
        <v>34093815.109999999</v>
      </c>
      <c r="C11" s="28">
        <f>B11/B14</f>
        <v>0.94439902182663471</v>
      </c>
    </row>
    <row r="12" spans="1:5" x14ac:dyDescent="0.3">
      <c r="A12" s="61" t="s">
        <v>165</v>
      </c>
      <c r="B12" s="48">
        <v>9.9999999999999995E-7</v>
      </c>
      <c r="C12" s="28">
        <f>B12/B14</f>
        <v>2.7700010068677662E-14</v>
      </c>
    </row>
    <row r="13" spans="1:5" ht="15" thickBot="1" x14ac:dyDescent="0.35">
      <c r="A13" s="61" t="s">
        <v>253</v>
      </c>
      <c r="B13" s="48">
        <v>9.9999999999999995E-7</v>
      </c>
      <c r="C13" s="28">
        <f>B13/B14</f>
        <v>2.7700010068677662E-14</v>
      </c>
    </row>
    <row r="14" spans="1:5" ht="15.6" thickTop="1" thickBot="1" x14ac:dyDescent="0.35">
      <c r="A14" s="36" t="s">
        <v>9</v>
      </c>
      <c r="B14" s="32">
        <f>B2+B10</f>
        <v>36101069.910106994</v>
      </c>
      <c r="C14" s="29">
        <f>SUM(C2+C10)</f>
        <v>1</v>
      </c>
    </row>
    <row r="15" spans="1:5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topLeftCell="A19" workbookViewId="0">
      <selection activeCell="E8" sqref="E8"/>
    </sheetView>
  </sheetViews>
  <sheetFormatPr baseColWidth="10" defaultRowHeight="14.4" x14ac:dyDescent="0.3"/>
  <cols>
    <col min="1" max="1" width="54.109375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36" t="s">
        <v>166</v>
      </c>
      <c r="B1" s="36" t="s">
        <v>2</v>
      </c>
      <c r="C1" s="36" t="s">
        <v>3</v>
      </c>
    </row>
    <row r="2" spans="1:5" ht="15" thickTop="1" x14ac:dyDescent="0.3">
      <c r="A2" s="62" t="s">
        <v>167</v>
      </c>
      <c r="B2" s="64">
        <f>SUM(B3:B10)</f>
        <v>21892433.710003</v>
      </c>
      <c r="C2" s="57">
        <f>SUM(C3:C10)</f>
        <v>0.60642063419645309</v>
      </c>
      <c r="E2" s="26"/>
    </row>
    <row r="3" spans="1:5" x14ac:dyDescent="0.3">
      <c r="A3" s="61" t="s">
        <v>168</v>
      </c>
      <c r="B3" s="31">
        <v>720271.97</v>
      </c>
      <c r="C3" s="28">
        <f>B3/B34</f>
        <v>1.9951540821236031E-2</v>
      </c>
    </row>
    <row r="4" spans="1:5" ht="15" thickBot="1" x14ac:dyDescent="0.35">
      <c r="A4" s="61" t="s">
        <v>169</v>
      </c>
      <c r="B4" s="31">
        <v>9.9999999999999995E-7</v>
      </c>
      <c r="C4" s="28">
        <f>B4/B34</f>
        <v>2.7700010068746716E-14</v>
      </c>
      <c r="E4" s="66"/>
    </row>
    <row r="5" spans="1:5" ht="15" thickTop="1" x14ac:dyDescent="0.3">
      <c r="A5" s="61" t="s">
        <v>170</v>
      </c>
      <c r="B5" s="31">
        <v>15901629.75</v>
      </c>
      <c r="C5" s="28">
        <f>B5/B34</f>
        <v>0.44047530418448233</v>
      </c>
    </row>
    <row r="6" spans="1:5" x14ac:dyDescent="0.3">
      <c r="A6" s="61" t="s">
        <v>171</v>
      </c>
      <c r="B6" s="31">
        <v>9.9999999999999995E-7</v>
      </c>
      <c r="C6" s="28">
        <f>B6/B34</f>
        <v>2.7700010068746716E-14</v>
      </c>
    </row>
    <row r="7" spans="1:5" x14ac:dyDescent="0.3">
      <c r="A7" s="61" t="s">
        <v>172</v>
      </c>
      <c r="B7" s="31">
        <v>1401276.91</v>
      </c>
      <c r="C7" s="28">
        <f>B7/B34</f>
        <v>3.8815384516102287E-2</v>
      </c>
    </row>
    <row r="8" spans="1:5" x14ac:dyDescent="0.3">
      <c r="A8" s="61" t="s">
        <v>173</v>
      </c>
      <c r="B8" s="31">
        <v>9.9999999999999995E-7</v>
      </c>
      <c r="C8" s="28">
        <f>B8/B34</f>
        <v>2.7700010068746716E-14</v>
      </c>
    </row>
    <row r="9" spans="1:5" x14ac:dyDescent="0.3">
      <c r="A9" s="61" t="s">
        <v>174</v>
      </c>
      <c r="B9" s="31">
        <v>3663007.48</v>
      </c>
      <c r="C9" s="28">
        <f>B9/B34</f>
        <v>0.10146534407789454</v>
      </c>
    </row>
    <row r="10" spans="1:5" x14ac:dyDescent="0.3">
      <c r="A10" s="61" t="s">
        <v>85</v>
      </c>
      <c r="B10" s="31">
        <v>206247.6</v>
      </c>
      <c r="C10" s="28">
        <f>B10/B34</f>
        <v>5.7130605966548452E-3</v>
      </c>
    </row>
    <row r="11" spans="1:5" x14ac:dyDescent="0.3">
      <c r="A11" s="62" t="s">
        <v>155</v>
      </c>
      <c r="B11" s="64">
        <f>SUM(B12:B18)</f>
        <v>13375533.800001999</v>
      </c>
      <c r="C11" s="57">
        <f>SUM(C12:C18)</f>
        <v>0.37050242093491742</v>
      </c>
      <c r="E11" s="26"/>
    </row>
    <row r="12" spans="1:5" x14ac:dyDescent="0.3">
      <c r="A12" s="61" t="s">
        <v>175</v>
      </c>
      <c r="B12" s="31">
        <v>1403018.49</v>
      </c>
      <c r="C12" s="28">
        <f>B12/B34</f>
        <v>3.8863626299637813E-2</v>
      </c>
    </row>
    <row r="13" spans="1:5" x14ac:dyDescent="0.3">
      <c r="A13" s="61" t="s">
        <v>176</v>
      </c>
      <c r="B13" s="31">
        <v>6228548.2999999998</v>
      </c>
      <c r="C13" s="28">
        <f>B13/B34</f>
        <v>0.17253085062367524</v>
      </c>
    </row>
    <row r="14" spans="1:5" x14ac:dyDescent="0.3">
      <c r="A14" s="61" t="s">
        <v>157</v>
      </c>
      <c r="B14" s="31">
        <v>2021004.96</v>
      </c>
      <c r="C14" s="28">
        <f>B14/B34</f>
        <v>5.5981857740987052E-2</v>
      </c>
    </row>
    <row r="15" spans="1:5" x14ac:dyDescent="0.3">
      <c r="A15" s="61" t="s">
        <v>177</v>
      </c>
      <c r="B15" s="31">
        <v>9.9999999999999995E-7</v>
      </c>
      <c r="C15" s="28">
        <f>B15/B34</f>
        <v>2.7700010068746716E-14</v>
      </c>
    </row>
    <row r="16" spans="1:5" x14ac:dyDescent="0.3">
      <c r="A16" s="61" t="s">
        <v>158</v>
      </c>
      <c r="B16" s="31">
        <v>969175.17</v>
      </c>
      <c r="C16" s="28">
        <f>B16/B34</f>
        <v>2.6846161967379312E-2</v>
      </c>
    </row>
    <row r="17" spans="1:5" x14ac:dyDescent="0.3">
      <c r="A17" s="61" t="s">
        <v>178</v>
      </c>
      <c r="B17" s="31">
        <v>2753786.88</v>
      </c>
      <c r="C17" s="28">
        <f>B17/B34</f>
        <v>7.6279924303182603E-2</v>
      </c>
    </row>
    <row r="18" spans="1:5" x14ac:dyDescent="0.3">
      <c r="A18" s="61" t="s">
        <v>179</v>
      </c>
      <c r="B18" s="31">
        <v>9.9999999999999995E-7</v>
      </c>
      <c r="C18" s="28">
        <f>B18/B34</f>
        <v>2.7700010068746716E-14</v>
      </c>
    </row>
    <row r="19" spans="1:5" x14ac:dyDescent="0.3">
      <c r="A19" s="62" t="s">
        <v>180</v>
      </c>
      <c r="B19" s="64">
        <f>SUM(B20:B28)</f>
        <v>833102.40000800008</v>
      </c>
      <c r="C19" s="57">
        <f>SUM(C20:C28)</f>
        <v>2.3076944868518655E-2</v>
      </c>
      <c r="E19" s="26"/>
    </row>
    <row r="20" spans="1:5" x14ac:dyDescent="0.3">
      <c r="A20" s="61" t="s">
        <v>181</v>
      </c>
      <c r="B20" s="31">
        <v>9.9999999999999995E-7</v>
      </c>
      <c r="C20" s="28">
        <f>B20/B34</f>
        <v>2.7700010068746716E-14</v>
      </c>
    </row>
    <row r="21" spans="1:5" x14ac:dyDescent="0.3">
      <c r="A21" s="61" t="s">
        <v>182</v>
      </c>
      <c r="B21" s="31">
        <v>833102.4</v>
      </c>
      <c r="C21" s="28">
        <f>B21/B34</f>
        <v>2.3076944868297054E-2</v>
      </c>
    </row>
    <row r="22" spans="1:5" x14ac:dyDescent="0.3">
      <c r="A22" s="61" t="s">
        <v>183</v>
      </c>
      <c r="B22" s="31">
        <v>9.9999999999999995E-7</v>
      </c>
      <c r="C22" s="28">
        <f>B22/B34</f>
        <v>2.7700010068746716E-14</v>
      </c>
    </row>
    <row r="23" spans="1:5" x14ac:dyDescent="0.3">
      <c r="A23" s="61" t="s">
        <v>184</v>
      </c>
      <c r="B23" s="31">
        <v>9.9999999999999995E-7</v>
      </c>
      <c r="C23" s="28">
        <f>B23/B34</f>
        <v>2.7700010068746716E-14</v>
      </c>
    </row>
    <row r="24" spans="1:5" x14ac:dyDescent="0.3">
      <c r="A24" s="61" t="s">
        <v>185</v>
      </c>
      <c r="B24" s="31">
        <v>9.9999999999999995E-7</v>
      </c>
      <c r="C24" s="28">
        <f>B24/B34</f>
        <v>2.7700010068746716E-14</v>
      </c>
    </row>
    <row r="25" spans="1:5" x14ac:dyDescent="0.3">
      <c r="A25" s="61" t="s">
        <v>186</v>
      </c>
      <c r="B25" s="31">
        <v>9.9999999999999995E-7</v>
      </c>
      <c r="C25" s="28">
        <f>B25/B34</f>
        <v>2.7700010068746716E-14</v>
      </c>
    </row>
    <row r="26" spans="1:5" x14ac:dyDescent="0.3">
      <c r="A26" s="61" t="s">
        <v>187</v>
      </c>
      <c r="B26" s="31">
        <v>9.9999999999999995E-7</v>
      </c>
      <c r="C26" s="28">
        <f>B26/B34</f>
        <v>2.7700010068746716E-14</v>
      </c>
    </row>
    <row r="27" spans="1:5" x14ac:dyDescent="0.3">
      <c r="A27" s="61" t="s">
        <v>188</v>
      </c>
      <c r="B27" s="31">
        <v>9.9999999999999995E-7</v>
      </c>
      <c r="C27" s="28">
        <f>B27/B34</f>
        <v>2.7700010068746716E-14</v>
      </c>
    </row>
    <row r="28" spans="1:5" x14ac:dyDescent="0.3">
      <c r="A28" s="61" t="s">
        <v>189</v>
      </c>
      <c r="B28" s="31">
        <v>9.9999999999999995E-7</v>
      </c>
      <c r="C28" s="28">
        <f>B28/B34</f>
        <v>2.7700010068746716E-14</v>
      </c>
    </row>
    <row r="29" spans="1:5" x14ac:dyDescent="0.3">
      <c r="A29" s="62" t="s">
        <v>190</v>
      </c>
      <c r="B29" s="59">
        <f>SUM(B30:B33)</f>
        <v>3.9999999999999998E-6</v>
      </c>
      <c r="C29" s="57">
        <f>SUM(C30:C33)</f>
        <v>1.1080004027498686E-13</v>
      </c>
    </row>
    <row r="30" spans="1:5" x14ac:dyDescent="0.3">
      <c r="A30" s="52" t="s">
        <v>191</v>
      </c>
      <c r="B30" s="48">
        <v>9.9999999999999995E-7</v>
      </c>
      <c r="C30" s="28">
        <f>B30/B34</f>
        <v>2.7700010068746716E-14</v>
      </c>
    </row>
    <row r="31" spans="1:5" ht="28.8" x14ac:dyDescent="0.3">
      <c r="A31" s="51" t="s">
        <v>192</v>
      </c>
      <c r="B31" s="48">
        <v>9.9999999999999995E-7</v>
      </c>
      <c r="C31" s="28">
        <f>B31/B34</f>
        <v>2.7700010068746716E-14</v>
      </c>
    </row>
    <row r="32" spans="1:5" x14ac:dyDescent="0.3">
      <c r="A32" s="52" t="s">
        <v>193</v>
      </c>
      <c r="B32" s="48">
        <v>9.9999999999999995E-7</v>
      </c>
      <c r="C32" s="28">
        <f>B32/B34</f>
        <v>2.7700010068746716E-14</v>
      </c>
    </row>
    <row r="33" spans="1:3" ht="15" thickBot="1" x14ac:dyDescent="0.35">
      <c r="A33" s="52" t="s">
        <v>194</v>
      </c>
      <c r="B33" s="48">
        <v>9.9999999999999995E-7</v>
      </c>
      <c r="C33" s="28">
        <f>B33/B34</f>
        <v>2.7700010068746716E-14</v>
      </c>
    </row>
    <row r="34" spans="1:3" ht="15.6" thickTop="1" thickBot="1" x14ac:dyDescent="0.35">
      <c r="A34" s="36" t="s">
        <v>9</v>
      </c>
      <c r="B34" s="65">
        <f>B2+B11+B19+B29</f>
        <v>36101069.910016999</v>
      </c>
      <c r="C34" s="29">
        <f>C2+C11+C19+C29</f>
        <v>1</v>
      </c>
    </row>
    <row r="35" spans="1:3" ht="15" thickTop="1" x14ac:dyDescent="0.3"/>
    <row r="36" spans="1:3" x14ac:dyDescent="0.3">
      <c r="B36" s="2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tabSelected="1" topLeftCell="A7" zoomScaleNormal="100" workbookViewId="0">
      <selection activeCell="D16" sqref="D16"/>
    </sheetView>
  </sheetViews>
  <sheetFormatPr baseColWidth="10" defaultColWidth="4.6640625" defaultRowHeight="14.4" x14ac:dyDescent="0.3"/>
  <cols>
    <col min="1" max="1" width="3.77734375" style="14" customWidth="1"/>
    <col min="2" max="2" width="8" style="14" bestFit="1" customWidth="1"/>
    <col min="3" max="3" width="62.5546875" style="14" bestFit="1" customWidth="1"/>
    <col min="4" max="4" width="14.5546875" style="14" bestFit="1" customWidth="1"/>
    <col min="5" max="5" width="8" style="14" bestFit="1" customWidth="1"/>
    <col min="6" max="6" width="1" style="14" customWidth="1"/>
    <col min="7" max="7" width="14.33203125" style="14" bestFit="1" customWidth="1"/>
    <col min="8" max="8" width="6.109375" style="14" bestFit="1" customWidth="1"/>
    <col min="9" max="9" width="28.21875" style="14" bestFit="1" customWidth="1"/>
    <col min="10" max="10" width="8.77734375" style="14" customWidth="1"/>
    <col min="11" max="11" width="17.21875" style="14" bestFit="1" customWidth="1"/>
    <col min="12" max="12" width="11.109375" style="14" bestFit="1" customWidth="1"/>
    <col min="13" max="13" width="8.33203125" style="14" bestFit="1" customWidth="1"/>
    <col min="14" max="14" width="35.88671875" style="14" bestFit="1" customWidth="1"/>
    <col min="15" max="16384" width="4.6640625" style="14"/>
  </cols>
  <sheetData>
    <row r="1" spans="2:8" ht="15" thickBot="1" x14ac:dyDescent="0.35">
      <c r="F1" s="15"/>
    </row>
    <row r="2" spans="2:8" ht="15.6" thickTop="1" thickBot="1" x14ac:dyDescent="0.35">
      <c r="B2" s="37" t="s">
        <v>37</v>
      </c>
      <c r="C2" s="40" t="s">
        <v>38</v>
      </c>
      <c r="D2" s="37" t="s">
        <v>2</v>
      </c>
      <c r="E2" s="37" t="s">
        <v>3</v>
      </c>
      <c r="F2" s="15"/>
    </row>
    <row r="3" spans="2:8" ht="15" thickTop="1" x14ac:dyDescent="0.3">
      <c r="B3" s="121">
        <v>1000</v>
      </c>
      <c r="C3" s="97" t="s">
        <v>39</v>
      </c>
      <c r="D3" s="85">
        <f>D23</f>
        <v>12822595.570070004</v>
      </c>
      <c r="E3" s="70">
        <f>D3/D12</f>
        <v>0.35518602639427388</v>
      </c>
      <c r="F3" s="15"/>
    </row>
    <row r="4" spans="2:8" x14ac:dyDescent="0.3">
      <c r="B4" s="121">
        <v>2000</v>
      </c>
      <c r="C4" s="98" t="s">
        <v>40</v>
      </c>
      <c r="D4" s="85">
        <f>D35</f>
        <v>6285203.9500399986</v>
      </c>
      <c r="E4" s="70">
        <f>D4/D12</f>
        <v>0.17410021269820911</v>
      </c>
      <c r="F4" s="16"/>
    </row>
    <row r="5" spans="2:8" x14ac:dyDescent="0.3">
      <c r="B5" s="121">
        <v>3000</v>
      </c>
      <c r="C5" s="98" t="s">
        <v>41</v>
      </c>
      <c r="D5" s="85">
        <f>D47</f>
        <v>4613234.080079997</v>
      </c>
      <c r="E5" s="70">
        <f>D5/D12</f>
        <v>0.12778663046621472</v>
      </c>
      <c r="F5" s="17"/>
    </row>
    <row r="6" spans="2:8" x14ac:dyDescent="0.3">
      <c r="B6" s="121">
        <v>4000</v>
      </c>
      <c r="C6" s="98" t="s">
        <v>42</v>
      </c>
      <c r="D6" s="85">
        <f>D69</f>
        <v>1580904.0000700001</v>
      </c>
      <c r="E6" s="70">
        <f>D6/D12</f>
        <v>4.379105671915149E-2</v>
      </c>
      <c r="F6" s="17"/>
    </row>
    <row r="7" spans="2:8" x14ac:dyDescent="0.3">
      <c r="B7" s="121">
        <v>5000</v>
      </c>
      <c r="C7" s="98" t="s">
        <v>43</v>
      </c>
      <c r="D7" s="85">
        <f>D87</f>
        <v>737360.00006999983</v>
      </c>
      <c r="E7" s="70">
        <f>D7/D12</f>
        <v>2.042487942599245E-2</v>
      </c>
      <c r="F7" s="17"/>
    </row>
    <row r="8" spans="2:8" x14ac:dyDescent="0.3">
      <c r="B8" s="121">
        <v>6000</v>
      </c>
      <c r="C8" s="98" t="s">
        <v>44</v>
      </c>
      <c r="D8" s="85">
        <f>D93</f>
        <v>10061772.309999999</v>
      </c>
      <c r="E8" s="70">
        <f>D8/D12</f>
        <v>0.2787111942931943</v>
      </c>
      <c r="F8" s="17"/>
    </row>
    <row r="9" spans="2:8" x14ac:dyDescent="0.3">
      <c r="B9" s="121">
        <v>7000</v>
      </c>
      <c r="C9" s="98" t="s">
        <v>45</v>
      </c>
      <c r="D9" s="85">
        <f>D103</f>
        <v>6.999999999999999E-6</v>
      </c>
      <c r="E9" s="70">
        <f>D9/D12</f>
        <v>1.9390007047897114E-13</v>
      </c>
      <c r="F9" s="17"/>
    </row>
    <row r="10" spans="2:8" x14ac:dyDescent="0.3">
      <c r="B10" s="121">
        <v>8000</v>
      </c>
      <c r="C10" s="98" t="s">
        <v>46</v>
      </c>
      <c r="D10" s="85">
        <f>D109</f>
        <v>3.0000000000000004E-5</v>
      </c>
      <c r="E10" s="70">
        <f>D10/D12</f>
        <v>8.3100030205273367E-13</v>
      </c>
      <c r="F10" s="17"/>
    </row>
    <row r="11" spans="2:8" ht="15" thickBot="1" x14ac:dyDescent="0.35">
      <c r="B11" s="122">
        <v>9000</v>
      </c>
      <c r="C11" s="120" t="s">
        <v>47</v>
      </c>
      <c r="D11" s="85">
        <f>D119</f>
        <v>7.0000000000000007E-5</v>
      </c>
      <c r="E11" s="70">
        <f>D11/D12</f>
        <v>1.9390007047897119E-12</v>
      </c>
      <c r="F11" s="15"/>
    </row>
    <row r="12" spans="2:8" ht="15.6" thickTop="1" thickBot="1" x14ac:dyDescent="0.35">
      <c r="B12" s="147" t="s">
        <v>48</v>
      </c>
      <c r="C12" s="148"/>
      <c r="D12" s="86">
        <f>SUM(D3:D11)</f>
        <v>36101069.910437003</v>
      </c>
      <c r="E12" s="71">
        <f>SUM(E3:E11)</f>
        <v>0.99999999999999978</v>
      </c>
      <c r="F12" s="15"/>
    </row>
    <row r="13" spans="2:8" ht="15.6" thickTop="1" thickBot="1" x14ac:dyDescent="0.35">
      <c r="B13" s="99"/>
      <c r="C13" s="100"/>
      <c r="D13" s="87"/>
      <c r="E13" s="72"/>
      <c r="F13" s="17"/>
    </row>
    <row r="14" spans="2:8" ht="16.2" customHeight="1" thickTop="1" thickBot="1" x14ac:dyDescent="0.35">
      <c r="B14" s="143" t="s">
        <v>49</v>
      </c>
      <c r="C14" s="144"/>
      <c r="D14" s="37" t="s">
        <v>2</v>
      </c>
      <c r="E14" s="37" t="s">
        <v>3</v>
      </c>
      <c r="F14" s="19"/>
    </row>
    <row r="15" spans="2:8" ht="15" thickTop="1" x14ac:dyDescent="0.3">
      <c r="B15" s="96">
        <v>1100</v>
      </c>
      <c r="C15" s="97" t="s">
        <v>56</v>
      </c>
      <c r="D15" s="85">
        <v>12822595.57</v>
      </c>
      <c r="E15" s="70">
        <f>D15/D23</f>
        <v>0.99999999999454059</v>
      </c>
    </row>
    <row r="16" spans="2:8" x14ac:dyDescent="0.3">
      <c r="B16" s="96">
        <v>1200</v>
      </c>
      <c r="C16" s="98" t="s">
        <v>57</v>
      </c>
      <c r="D16" s="85">
        <v>1.0000000000000001E-5</v>
      </c>
      <c r="E16" s="70">
        <f>D16/D23</f>
        <v>7.7987330609893097E-13</v>
      </c>
      <c r="G16" s="18"/>
      <c r="H16" s="18"/>
    </row>
    <row r="17" spans="2:9" x14ac:dyDescent="0.3">
      <c r="B17" s="96">
        <v>1300</v>
      </c>
      <c r="C17" s="98" t="s">
        <v>58</v>
      </c>
      <c r="D17" s="85">
        <v>1.0000000000000001E-5</v>
      </c>
      <c r="E17" s="70">
        <f>D17/D23</f>
        <v>7.7987330609893097E-13</v>
      </c>
      <c r="G17" s="13"/>
      <c r="H17" s="13"/>
      <c r="I17" s="13"/>
    </row>
    <row r="18" spans="2:9" x14ac:dyDescent="0.3">
      <c r="B18" s="96">
        <v>1400</v>
      </c>
      <c r="C18" s="98" t="s">
        <v>59</v>
      </c>
      <c r="D18" s="85">
        <v>1.0000000000000001E-5</v>
      </c>
      <c r="E18" s="70">
        <f>D18/D23</f>
        <v>7.7987330609893097E-13</v>
      </c>
      <c r="G18" s="10"/>
      <c r="H18" s="3"/>
      <c r="I18" s="4"/>
    </row>
    <row r="19" spans="2:9" x14ac:dyDescent="0.3">
      <c r="B19" s="96">
        <v>1500</v>
      </c>
      <c r="C19" s="98" t="s">
        <v>60</v>
      </c>
      <c r="D19" s="85">
        <v>1.0000000000000001E-5</v>
      </c>
      <c r="E19" s="70">
        <f>D19/D23</f>
        <v>7.7987330609893097E-13</v>
      </c>
    </row>
    <row r="20" spans="2:9" x14ac:dyDescent="0.3">
      <c r="B20" s="96">
        <v>1600</v>
      </c>
      <c r="C20" s="98" t="s">
        <v>61</v>
      </c>
      <c r="D20" s="85">
        <v>1.0000000000000001E-5</v>
      </c>
      <c r="E20" s="70">
        <f>D20/D23</f>
        <v>7.7987330609893097E-13</v>
      </c>
    </row>
    <row r="21" spans="2:9" x14ac:dyDescent="0.3">
      <c r="B21" s="96">
        <v>1700</v>
      </c>
      <c r="C21" s="98" t="s">
        <v>62</v>
      </c>
      <c r="D21" s="85">
        <v>1.0000000000000001E-5</v>
      </c>
      <c r="E21" s="70">
        <f>D21/D23</f>
        <v>7.7987330609893097E-13</v>
      </c>
    </row>
    <row r="22" spans="2:9" ht="15" thickBot="1" x14ac:dyDescent="0.35">
      <c r="B22" s="96">
        <v>1800</v>
      </c>
      <c r="C22" s="98" t="s">
        <v>63</v>
      </c>
      <c r="D22" s="85">
        <v>1.0000000000000001E-5</v>
      </c>
      <c r="E22" s="70">
        <f>D22/D23</f>
        <v>7.7987330609893097E-13</v>
      </c>
    </row>
    <row r="23" spans="2:9" ht="15.6" thickTop="1" thickBot="1" x14ac:dyDescent="0.35">
      <c r="B23" s="67"/>
      <c r="C23" s="101" t="s">
        <v>64</v>
      </c>
      <c r="D23" s="86">
        <f>SUM(D15:D22)</f>
        <v>12822595.570070004</v>
      </c>
      <c r="E23" s="71">
        <f>SUM(E15:E22)</f>
        <v>0.99999999999999933</v>
      </c>
    </row>
    <row r="24" spans="2:9" ht="15.6" thickTop="1" thickBot="1" x14ac:dyDescent="0.35">
      <c r="B24" s="102"/>
      <c r="C24" s="103"/>
      <c r="D24" s="88"/>
      <c r="E24" s="73"/>
    </row>
    <row r="25" spans="2:9" ht="15.6" thickTop="1" thickBot="1" x14ac:dyDescent="0.35">
      <c r="B25" s="143" t="s">
        <v>65</v>
      </c>
      <c r="C25" s="144"/>
      <c r="D25" s="37" t="s">
        <v>2</v>
      </c>
      <c r="E25" s="37" t="s">
        <v>3</v>
      </c>
    </row>
    <row r="26" spans="2:9" ht="15" customHeight="1" thickTop="1" x14ac:dyDescent="0.3">
      <c r="B26" s="96">
        <v>2100</v>
      </c>
      <c r="C26" s="104" t="s">
        <v>66</v>
      </c>
      <c r="D26" s="85">
        <v>1041976</v>
      </c>
      <c r="E26" s="70">
        <f>D26/D35</f>
        <v>0.16578236892270917</v>
      </c>
    </row>
    <row r="27" spans="2:9" x14ac:dyDescent="0.3">
      <c r="B27" s="96">
        <v>2200</v>
      </c>
      <c r="C27" s="98" t="s">
        <v>67</v>
      </c>
      <c r="D27" s="85">
        <v>1.0000000000000001E-5</v>
      </c>
      <c r="E27" s="70">
        <f>D27/D35</f>
        <v>1.5910382669342595E-12</v>
      </c>
    </row>
    <row r="28" spans="2:9" x14ac:dyDescent="0.3">
      <c r="B28" s="96">
        <v>2300</v>
      </c>
      <c r="C28" s="98" t="s">
        <v>68</v>
      </c>
      <c r="D28" s="85">
        <v>3731021.79</v>
      </c>
      <c r="E28" s="70">
        <f>D28/D35</f>
        <v>0.59361984426555581</v>
      </c>
    </row>
    <row r="29" spans="2:9" x14ac:dyDescent="0.3">
      <c r="B29" s="96">
        <v>2400</v>
      </c>
      <c r="C29" s="98" t="s">
        <v>69</v>
      </c>
      <c r="D29" s="85">
        <v>1242222.1599999999</v>
      </c>
      <c r="E29" s="70">
        <f>D29/D35</f>
        <v>0.19764229925937321</v>
      </c>
    </row>
    <row r="30" spans="2:9" x14ac:dyDescent="0.3">
      <c r="B30" s="96">
        <v>2500</v>
      </c>
      <c r="C30" s="98" t="s">
        <v>70</v>
      </c>
      <c r="D30" s="85">
        <v>1.0000000000000001E-5</v>
      </c>
      <c r="E30" s="70">
        <f>D30/D35</f>
        <v>1.5910382669342595E-12</v>
      </c>
    </row>
    <row r="31" spans="2:9" x14ac:dyDescent="0.3">
      <c r="B31" s="96">
        <v>2600</v>
      </c>
      <c r="C31" s="98" t="s">
        <v>71</v>
      </c>
      <c r="D31" s="85">
        <v>1.0000000000000001E-5</v>
      </c>
      <c r="E31" s="70">
        <f>D31/D35</f>
        <v>1.5910382669342595E-12</v>
      </c>
    </row>
    <row r="32" spans="2:9" x14ac:dyDescent="0.3">
      <c r="B32" s="96">
        <v>2700</v>
      </c>
      <c r="C32" s="98" t="s">
        <v>72</v>
      </c>
      <c r="D32" s="85">
        <v>26000</v>
      </c>
      <c r="E32" s="70">
        <f>D32/D35</f>
        <v>4.1366994940290744E-3</v>
      </c>
    </row>
    <row r="33" spans="2:9" x14ac:dyDescent="0.3">
      <c r="B33" s="96">
        <v>2800</v>
      </c>
      <c r="C33" s="98" t="s">
        <v>73</v>
      </c>
      <c r="D33" s="85">
        <v>1.0000000000000001E-5</v>
      </c>
      <c r="E33" s="70">
        <f>D33/D35</f>
        <v>1.5910382669342595E-12</v>
      </c>
    </row>
    <row r="34" spans="2:9" ht="15" thickBot="1" x14ac:dyDescent="0.35">
      <c r="B34" s="96">
        <v>2900</v>
      </c>
      <c r="C34" s="98" t="s">
        <v>74</v>
      </c>
      <c r="D34" s="85">
        <v>243984</v>
      </c>
      <c r="E34" s="70">
        <f>D34/D35</f>
        <v>3.8818788051968832E-2</v>
      </c>
    </row>
    <row r="35" spans="2:9" ht="15.6" thickTop="1" thickBot="1" x14ac:dyDescent="0.35">
      <c r="B35" s="67"/>
      <c r="C35" s="40" t="s">
        <v>75</v>
      </c>
      <c r="D35" s="86">
        <f>SUM(D26:D34)</f>
        <v>6285203.9500399986</v>
      </c>
      <c r="E35" s="71">
        <f>SUM(E26:E34)</f>
        <v>1.0000000000000004</v>
      </c>
    </row>
    <row r="36" spans="2:9" ht="15.6" thickTop="1" thickBot="1" x14ac:dyDescent="0.35">
      <c r="B36" s="105"/>
      <c r="C36" s="106"/>
      <c r="D36" s="89"/>
      <c r="E36" s="74"/>
    </row>
    <row r="37" spans="2:9" ht="15.6" thickTop="1" thickBot="1" x14ac:dyDescent="0.35">
      <c r="B37" s="143" t="s">
        <v>76</v>
      </c>
      <c r="C37" s="144"/>
      <c r="D37" s="37" t="s">
        <v>2</v>
      </c>
      <c r="E37" s="37" t="s">
        <v>3</v>
      </c>
    </row>
    <row r="38" spans="2:9" ht="15" thickTop="1" x14ac:dyDescent="0.3">
      <c r="B38" s="96">
        <v>3100</v>
      </c>
      <c r="C38" s="107" t="s">
        <v>77</v>
      </c>
      <c r="D38" s="85">
        <v>4613234.08</v>
      </c>
      <c r="E38" s="70">
        <f>D38/D47</f>
        <v>0.99999999998265932</v>
      </c>
    </row>
    <row r="39" spans="2:9" x14ac:dyDescent="0.3">
      <c r="B39" s="96">
        <v>3200</v>
      </c>
      <c r="C39" s="107" t="s">
        <v>78</v>
      </c>
      <c r="D39" s="85">
        <v>1.0000000000000001E-5</v>
      </c>
      <c r="E39" s="70">
        <f>D39/D47</f>
        <v>2.1676766941396116E-12</v>
      </c>
    </row>
    <row r="40" spans="2:9" x14ac:dyDescent="0.3">
      <c r="B40" s="96">
        <v>3300</v>
      </c>
      <c r="C40" s="107" t="s">
        <v>79</v>
      </c>
      <c r="D40" s="85">
        <v>1.0000000000000001E-5</v>
      </c>
      <c r="E40" s="70">
        <f>D40/D47</f>
        <v>2.1676766941396116E-12</v>
      </c>
    </row>
    <row r="41" spans="2:9" x14ac:dyDescent="0.3">
      <c r="B41" s="96">
        <v>3400</v>
      </c>
      <c r="C41" s="107" t="s">
        <v>80</v>
      </c>
      <c r="D41" s="85">
        <v>1.0000000000000001E-5</v>
      </c>
      <c r="E41" s="70">
        <f>D41/D47</f>
        <v>2.1676766941396116E-12</v>
      </c>
    </row>
    <row r="42" spans="2:9" x14ac:dyDescent="0.3">
      <c r="B42" s="96">
        <v>3500</v>
      </c>
      <c r="C42" s="107" t="s">
        <v>81</v>
      </c>
      <c r="D42" s="85">
        <v>1.0000000000000001E-5</v>
      </c>
      <c r="E42" s="70">
        <f>D42/D47</f>
        <v>2.1676766941396116E-12</v>
      </c>
    </row>
    <row r="43" spans="2:9" x14ac:dyDescent="0.3">
      <c r="B43" s="96">
        <v>3600</v>
      </c>
      <c r="C43" s="107" t="s">
        <v>82</v>
      </c>
      <c r="D43" s="85">
        <v>1.0000000000000001E-5</v>
      </c>
      <c r="E43" s="70">
        <f>D43/D47</f>
        <v>2.1676766941396116E-12</v>
      </c>
    </row>
    <row r="44" spans="2:9" x14ac:dyDescent="0.3">
      <c r="B44" s="96">
        <v>3700</v>
      </c>
      <c r="C44" s="107" t="s">
        <v>83</v>
      </c>
      <c r="D44" s="85">
        <v>1.0000000000000001E-5</v>
      </c>
      <c r="E44" s="70">
        <f>D44/D47</f>
        <v>2.1676766941396116E-12</v>
      </c>
    </row>
    <row r="45" spans="2:9" x14ac:dyDescent="0.3">
      <c r="B45" s="96">
        <v>3800</v>
      </c>
      <c r="C45" s="107" t="s">
        <v>84</v>
      </c>
      <c r="D45" s="85">
        <v>1.0000000000000001E-5</v>
      </c>
      <c r="E45" s="70">
        <f>D45/D47</f>
        <v>2.1676766941396116E-12</v>
      </c>
    </row>
    <row r="46" spans="2:9" ht="15" thickBot="1" x14ac:dyDescent="0.35">
      <c r="B46" s="96">
        <v>3900</v>
      </c>
      <c r="C46" s="107" t="s">
        <v>85</v>
      </c>
      <c r="D46" s="85">
        <v>1.0000000000000001E-5</v>
      </c>
      <c r="E46" s="70">
        <f>D46/D47</f>
        <v>2.1676766941396116E-12</v>
      </c>
      <c r="I46" s="20"/>
    </row>
    <row r="47" spans="2:9" ht="15.6" thickTop="1" thickBot="1" x14ac:dyDescent="0.35">
      <c r="B47" s="67"/>
      <c r="C47" s="40" t="s">
        <v>86</v>
      </c>
      <c r="D47" s="86">
        <f>SUM(D38:D46)</f>
        <v>4613234.080079997</v>
      </c>
      <c r="E47" s="71">
        <f>SUM(E38:E46)</f>
        <v>1.0000000000000009</v>
      </c>
      <c r="I47" s="21"/>
    </row>
    <row r="48" spans="2:9" ht="15.6" thickTop="1" thickBot="1" x14ac:dyDescent="0.35">
      <c r="B48" s="108"/>
      <c r="C48" s="109"/>
      <c r="D48" s="90"/>
      <c r="E48" s="75"/>
      <c r="I48" s="21"/>
    </row>
    <row r="49" spans="2:8" ht="15.6" thickTop="1" thickBot="1" x14ac:dyDescent="0.35">
      <c r="B49" s="147" t="s">
        <v>82</v>
      </c>
      <c r="C49" s="148"/>
      <c r="D49" s="37" t="s">
        <v>2</v>
      </c>
      <c r="E49" s="37" t="s">
        <v>3</v>
      </c>
    </row>
    <row r="50" spans="2:8" ht="29.4" thickTop="1" x14ac:dyDescent="0.3">
      <c r="B50" s="110">
        <v>361</v>
      </c>
      <c r="C50" s="111" t="s">
        <v>87</v>
      </c>
      <c r="D50" s="91">
        <v>1.0000000000000001E-5</v>
      </c>
      <c r="E50" s="76">
        <v>2.1676766941396116E-12</v>
      </c>
    </row>
    <row r="51" spans="2:8" ht="28.8" x14ac:dyDescent="0.3">
      <c r="B51" s="110">
        <v>362</v>
      </c>
      <c r="C51" s="111" t="s">
        <v>88</v>
      </c>
      <c r="D51" s="85">
        <v>1.0000000000000001E-5</v>
      </c>
      <c r="E51" s="76">
        <v>2.1676766941396116E-12</v>
      </c>
    </row>
    <row r="52" spans="2:8" ht="28.8" x14ac:dyDescent="0.3">
      <c r="B52" s="110">
        <v>363</v>
      </c>
      <c r="C52" s="111" t="s">
        <v>89</v>
      </c>
      <c r="D52" s="85">
        <v>1.0000000000000001E-5</v>
      </c>
      <c r="E52" s="76">
        <v>2.1676766941396116E-12</v>
      </c>
    </row>
    <row r="53" spans="2:8" x14ac:dyDescent="0.3">
      <c r="B53" s="110">
        <v>364</v>
      </c>
      <c r="C53" s="111" t="s">
        <v>90</v>
      </c>
      <c r="D53" s="91">
        <v>1.0000000000000001E-5</v>
      </c>
      <c r="E53" s="76">
        <v>2.1676766941396116E-12</v>
      </c>
    </row>
    <row r="54" spans="2:8" x14ac:dyDescent="0.3">
      <c r="B54" s="110">
        <v>365</v>
      </c>
      <c r="C54" s="112" t="s">
        <v>91</v>
      </c>
      <c r="D54" s="85">
        <v>1.0000000000000001E-5</v>
      </c>
      <c r="E54" s="76">
        <v>2.1676766941396116E-12</v>
      </c>
    </row>
    <row r="55" spans="2:8" ht="28.8" x14ac:dyDescent="0.3">
      <c r="B55" s="110">
        <v>366</v>
      </c>
      <c r="C55" s="111" t="s">
        <v>92</v>
      </c>
      <c r="D55" s="85">
        <v>1.0000000000000001E-5</v>
      </c>
      <c r="E55" s="76">
        <v>2.1676766941396116E-12</v>
      </c>
    </row>
    <row r="56" spans="2:8" ht="15" thickBot="1" x14ac:dyDescent="0.35">
      <c r="B56" s="110">
        <v>369</v>
      </c>
      <c r="C56" s="112" t="s">
        <v>93</v>
      </c>
      <c r="D56" s="85">
        <v>1.0000000000000001E-5</v>
      </c>
      <c r="E56" s="76">
        <v>2.1676766941396116E-12</v>
      </c>
    </row>
    <row r="57" spans="2:8" ht="15.6" thickTop="1" thickBot="1" x14ac:dyDescent="0.35">
      <c r="B57" s="68"/>
      <c r="C57" s="101" t="s">
        <v>94</v>
      </c>
      <c r="D57" s="86">
        <f>SUM(D50:D56)</f>
        <v>7.0000000000000007E-5</v>
      </c>
      <c r="E57" s="77">
        <f>SUM(E50:E56)</f>
        <v>1.5173736858977283E-11</v>
      </c>
      <c r="F57" s="11"/>
      <c r="H57" s="22"/>
    </row>
    <row r="58" spans="2:8" ht="15.6" thickTop="1" thickBot="1" x14ac:dyDescent="0.35">
      <c r="B58" s="113"/>
      <c r="C58" s="114"/>
      <c r="D58" s="92"/>
      <c r="E58" s="78"/>
    </row>
    <row r="59" spans="2:8" ht="15.6" thickTop="1" thickBot="1" x14ac:dyDescent="0.35">
      <c r="B59" s="143" t="s">
        <v>95</v>
      </c>
      <c r="C59" s="144"/>
      <c r="D59" s="37" t="s">
        <v>2</v>
      </c>
      <c r="E59" s="37" t="s">
        <v>3</v>
      </c>
    </row>
    <row r="60" spans="2:8" ht="15" thickTop="1" x14ac:dyDescent="0.3">
      <c r="B60" s="115">
        <v>4100</v>
      </c>
      <c r="C60" s="116" t="s">
        <v>96</v>
      </c>
      <c r="D60" s="85">
        <v>1.0000000000000001E-5</v>
      </c>
      <c r="E60" s="79">
        <f>D60/D69</f>
        <v>6.3254947799216248E-12</v>
      </c>
      <c r="F60" s="17"/>
      <c r="G60" s="17"/>
      <c r="H60" s="17"/>
    </row>
    <row r="61" spans="2:8" x14ac:dyDescent="0.3">
      <c r="B61" s="117">
        <v>4200</v>
      </c>
      <c r="C61" s="112" t="s">
        <v>97</v>
      </c>
      <c r="D61" s="85">
        <v>1.0000000000000001E-5</v>
      </c>
      <c r="E61" s="80">
        <f>D61/D69</f>
        <v>6.3254947799216248E-12</v>
      </c>
    </row>
    <row r="62" spans="2:8" x14ac:dyDescent="0.3">
      <c r="B62" s="96">
        <v>4300</v>
      </c>
      <c r="C62" s="107" t="s">
        <v>98</v>
      </c>
      <c r="D62" s="85">
        <v>104000</v>
      </c>
      <c r="E62" s="70">
        <f>D62/D69</f>
        <v>6.5785145711184892E-2</v>
      </c>
    </row>
    <row r="63" spans="2:8" x14ac:dyDescent="0.3">
      <c r="B63" s="96">
        <v>4400</v>
      </c>
      <c r="C63" s="107" t="s">
        <v>99</v>
      </c>
      <c r="D63" s="85">
        <v>1.0000000000000001E-5</v>
      </c>
      <c r="E63" s="70">
        <f>D63/D69</f>
        <v>6.3254947799216248E-12</v>
      </c>
    </row>
    <row r="64" spans="2:8" x14ac:dyDescent="0.3">
      <c r="B64" s="96">
        <v>4500</v>
      </c>
      <c r="C64" s="107" t="s">
        <v>7</v>
      </c>
      <c r="D64" s="85">
        <v>1.0000000000000001E-5</v>
      </c>
      <c r="E64" s="70">
        <f>D64/D69</f>
        <v>6.3254947799216248E-12</v>
      </c>
    </row>
    <row r="65" spans="2:5" x14ac:dyDescent="0.3">
      <c r="B65" s="96">
        <v>4600</v>
      </c>
      <c r="C65" s="107" t="s">
        <v>100</v>
      </c>
      <c r="D65" s="85">
        <v>1.0000000000000001E-5</v>
      </c>
      <c r="E65" s="70">
        <f>D65/D69</f>
        <v>6.3254947799216248E-12</v>
      </c>
    </row>
    <row r="66" spans="2:5" x14ac:dyDescent="0.3">
      <c r="B66" s="96">
        <v>4700</v>
      </c>
      <c r="C66" s="107" t="s">
        <v>101</v>
      </c>
      <c r="D66" s="85">
        <v>1476904</v>
      </c>
      <c r="E66" s="70">
        <f>D66/D69</f>
        <v>0.93421485424453665</v>
      </c>
    </row>
    <row r="67" spans="2:5" x14ac:dyDescent="0.3">
      <c r="B67" s="96">
        <v>4800</v>
      </c>
      <c r="C67" s="107" t="s">
        <v>102</v>
      </c>
      <c r="D67" s="85">
        <v>1.0000000000000001E-5</v>
      </c>
      <c r="E67" s="70">
        <f>D67/D69</f>
        <v>6.3254947799216248E-12</v>
      </c>
    </row>
    <row r="68" spans="2:5" ht="15" thickBot="1" x14ac:dyDescent="0.35">
      <c r="B68" s="96">
        <v>4900</v>
      </c>
      <c r="C68" s="107" t="s">
        <v>103</v>
      </c>
      <c r="D68" s="85">
        <v>1.0000000000000001E-5</v>
      </c>
      <c r="E68" s="70">
        <f>D68/D69</f>
        <v>6.3254947799216248E-12</v>
      </c>
    </row>
    <row r="69" spans="2:5" ht="15.6" thickTop="1" thickBot="1" x14ac:dyDescent="0.35">
      <c r="B69" s="67"/>
      <c r="C69" s="40" t="s">
        <v>104</v>
      </c>
      <c r="D69" s="86">
        <f>SUM(D60:D68)</f>
        <v>1580904.0000700001</v>
      </c>
      <c r="E69" s="77">
        <f>SUM(E60:E68)</f>
        <v>1</v>
      </c>
    </row>
    <row r="70" spans="2:5" ht="15.6" thickTop="1" thickBot="1" x14ac:dyDescent="0.35">
      <c r="B70" s="108"/>
      <c r="C70" s="109"/>
      <c r="D70" s="93"/>
      <c r="E70" s="81"/>
    </row>
    <row r="71" spans="2:5" ht="15.6" thickTop="1" thickBot="1" x14ac:dyDescent="0.35">
      <c r="B71" s="147" t="s">
        <v>7</v>
      </c>
      <c r="C71" s="148"/>
      <c r="D71" s="37" t="s">
        <v>2</v>
      </c>
      <c r="E71" s="37" t="s">
        <v>3</v>
      </c>
    </row>
    <row r="72" spans="2:5" ht="15" thickTop="1" x14ac:dyDescent="0.3">
      <c r="B72" s="110">
        <v>451</v>
      </c>
      <c r="C72" s="118" t="s">
        <v>105</v>
      </c>
      <c r="D72" s="85">
        <v>1.0000000000000001E-5</v>
      </c>
      <c r="E72" s="82">
        <v>6.3254947799216248E-12</v>
      </c>
    </row>
    <row r="73" spans="2:5" x14ac:dyDescent="0.3">
      <c r="B73" s="110">
        <v>452</v>
      </c>
      <c r="C73" s="118" t="s">
        <v>106</v>
      </c>
      <c r="D73" s="85">
        <v>1.0000000000000001E-5</v>
      </c>
      <c r="E73" s="82">
        <v>6.3254947799216248E-12</v>
      </c>
    </row>
    <row r="74" spans="2:5" ht="15" thickBot="1" x14ac:dyDescent="0.35">
      <c r="B74" s="110">
        <v>459</v>
      </c>
      <c r="C74" s="111" t="s">
        <v>107</v>
      </c>
      <c r="D74" s="85">
        <v>1.0000000000000001E-5</v>
      </c>
      <c r="E74" s="82">
        <v>6.3254947799216248E-12</v>
      </c>
    </row>
    <row r="75" spans="2:5" ht="15.6" thickTop="1" thickBot="1" x14ac:dyDescent="0.35">
      <c r="B75" s="69"/>
      <c r="C75" s="101" t="s">
        <v>108</v>
      </c>
      <c r="D75" s="86">
        <f>SUM(D72:D74)</f>
        <v>3.0000000000000004E-5</v>
      </c>
      <c r="E75" s="77">
        <f>SUM(E72:E74)</f>
        <v>1.8976484339764874E-11</v>
      </c>
    </row>
    <row r="76" spans="2:5" ht="15.6" thickTop="1" thickBot="1" x14ac:dyDescent="0.35">
      <c r="B76" s="105"/>
      <c r="C76" s="106"/>
      <c r="D76" s="94"/>
      <c r="E76" s="83"/>
    </row>
    <row r="77" spans="2:5" ht="15.6" thickTop="1" thickBot="1" x14ac:dyDescent="0.35">
      <c r="B77" s="143" t="s">
        <v>109</v>
      </c>
      <c r="C77" s="144"/>
      <c r="D77" s="37" t="s">
        <v>2</v>
      </c>
      <c r="E77" s="37" t="s">
        <v>3</v>
      </c>
    </row>
    <row r="78" spans="2:5" ht="15" thickTop="1" x14ac:dyDescent="0.3">
      <c r="B78" s="96">
        <v>5100</v>
      </c>
      <c r="C78" s="111" t="s">
        <v>110</v>
      </c>
      <c r="D78" s="91">
        <v>61360</v>
      </c>
      <c r="E78" s="70">
        <f>D78/D87</f>
        <v>8.3215796889138147E-2</v>
      </c>
    </row>
    <row r="79" spans="2:5" x14ac:dyDescent="0.3">
      <c r="B79" s="96">
        <v>5200</v>
      </c>
      <c r="C79" s="111" t="s">
        <v>111</v>
      </c>
      <c r="D79" s="91">
        <v>1.0000000000000001E-5</v>
      </c>
      <c r="E79" s="70">
        <f>D79/D87</f>
        <v>1.3561896494318475E-11</v>
      </c>
    </row>
    <row r="80" spans="2:5" x14ac:dyDescent="0.3">
      <c r="B80" s="96">
        <v>5300</v>
      </c>
      <c r="C80" s="111" t="s">
        <v>112</v>
      </c>
      <c r="D80" s="85">
        <v>1.0000000000000001E-5</v>
      </c>
      <c r="E80" s="70">
        <f>D80/D87</f>
        <v>1.3561896494318475E-11</v>
      </c>
    </row>
    <row r="81" spans="2:5" x14ac:dyDescent="0.3">
      <c r="B81" s="96">
        <v>5400</v>
      </c>
      <c r="C81" s="111" t="s">
        <v>113</v>
      </c>
      <c r="D81" s="85">
        <v>676000</v>
      </c>
      <c r="E81" s="70">
        <f>D81/D87</f>
        <v>0.91678420301592878</v>
      </c>
    </row>
    <row r="82" spans="2:5" x14ac:dyDescent="0.3">
      <c r="B82" s="96">
        <v>5500</v>
      </c>
      <c r="C82" s="111" t="s">
        <v>114</v>
      </c>
      <c r="D82" s="85">
        <v>1.0000000000000001E-5</v>
      </c>
      <c r="E82" s="70">
        <f>D82/D87</f>
        <v>1.3561896494318475E-11</v>
      </c>
    </row>
    <row r="83" spans="2:5" x14ac:dyDescent="0.3">
      <c r="B83" s="96">
        <v>5600</v>
      </c>
      <c r="C83" s="111" t="s">
        <v>115</v>
      </c>
      <c r="D83" s="95">
        <v>1.0000000000000001E-5</v>
      </c>
      <c r="E83" s="70">
        <f>D83/D87</f>
        <v>1.3561896494318475E-11</v>
      </c>
    </row>
    <row r="84" spans="2:5" x14ac:dyDescent="0.3">
      <c r="B84" s="117">
        <v>5700</v>
      </c>
      <c r="C84" s="111" t="s">
        <v>116</v>
      </c>
      <c r="D84" s="85">
        <v>1.0000000000000001E-5</v>
      </c>
      <c r="E84" s="80">
        <f>D84/D87</f>
        <v>1.3561896494318475E-11</v>
      </c>
    </row>
    <row r="85" spans="2:5" x14ac:dyDescent="0.3">
      <c r="B85" s="96">
        <v>5800</v>
      </c>
      <c r="C85" s="111" t="s">
        <v>117</v>
      </c>
      <c r="D85" s="85">
        <v>1.0000000000000001E-5</v>
      </c>
      <c r="E85" s="70">
        <f>D85/D87</f>
        <v>1.3561896494318475E-11</v>
      </c>
    </row>
    <row r="86" spans="2:5" ht="15" thickBot="1" x14ac:dyDescent="0.35">
      <c r="B86" s="117">
        <v>5900</v>
      </c>
      <c r="C86" s="111" t="s">
        <v>118</v>
      </c>
      <c r="D86" s="85">
        <v>1.0000000000000001E-5</v>
      </c>
      <c r="E86" s="80">
        <f>D86/D87</f>
        <v>1.3561896494318475E-11</v>
      </c>
    </row>
    <row r="87" spans="2:5" ht="15.6" thickTop="1" thickBot="1" x14ac:dyDescent="0.35">
      <c r="B87" s="67"/>
      <c r="C87" s="40" t="s">
        <v>119</v>
      </c>
      <c r="D87" s="86">
        <f>SUM(D78:D86)</f>
        <v>737360.00006999983</v>
      </c>
      <c r="E87" s="71">
        <f>SUM(E78:E86)</f>
        <v>1.0000000000000002</v>
      </c>
    </row>
    <row r="88" spans="2:5" ht="15.6" thickTop="1" thickBot="1" x14ac:dyDescent="0.35">
      <c r="B88" s="105"/>
      <c r="C88" s="106"/>
      <c r="D88" s="94"/>
      <c r="E88" s="83"/>
    </row>
    <row r="89" spans="2:5" ht="15.6" thickTop="1" thickBot="1" x14ac:dyDescent="0.35">
      <c r="B89" s="143" t="s">
        <v>120</v>
      </c>
      <c r="C89" s="144"/>
      <c r="D89" s="37" t="s">
        <v>2</v>
      </c>
      <c r="E89" s="37" t="s">
        <v>3</v>
      </c>
    </row>
    <row r="90" spans="2:5" ht="15" thickTop="1" x14ac:dyDescent="0.3">
      <c r="B90" s="96">
        <v>6100</v>
      </c>
      <c r="C90" s="104" t="s">
        <v>121</v>
      </c>
      <c r="D90" s="85">
        <v>2444000</v>
      </c>
      <c r="E90" s="70">
        <f>D90/D93</f>
        <v>0.24289955334916541</v>
      </c>
    </row>
    <row r="91" spans="2:5" x14ac:dyDescent="0.3">
      <c r="B91" s="96">
        <v>6200</v>
      </c>
      <c r="C91" s="107" t="s">
        <v>122</v>
      </c>
      <c r="D91" s="95">
        <v>5693772.3099999996</v>
      </c>
      <c r="E91" s="70">
        <f>D91/D93</f>
        <v>0.56588164933340657</v>
      </c>
    </row>
    <row r="92" spans="2:5" ht="15" thickBot="1" x14ac:dyDescent="0.35">
      <c r="B92" s="96">
        <v>6300</v>
      </c>
      <c r="C92" s="107" t="s">
        <v>123</v>
      </c>
      <c r="D92" s="85">
        <v>1924000</v>
      </c>
      <c r="E92" s="70">
        <f>D92/D93</f>
        <v>0.19121879731742808</v>
      </c>
    </row>
    <row r="93" spans="2:5" ht="15.6" thickTop="1" thickBot="1" x14ac:dyDescent="0.35">
      <c r="B93" s="67"/>
      <c r="C93" s="40" t="s">
        <v>124</v>
      </c>
      <c r="D93" s="86">
        <f>SUM(D90:D92)</f>
        <v>10061772.309999999</v>
      </c>
      <c r="E93" s="71">
        <f>SUM(E90:E92)</f>
        <v>1</v>
      </c>
    </row>
    <row r="94" spans="2:5" ht="15.6" thickTop="1" thickBot="1" x14ac:dyDescent="0.35">
      <c r="B94" s="108"/>
      <c r="C94" s="109"/>
      <c r="D94" s="90"/>
      <c r="E94" s="84"/>
    </row>
    <row r="95" spans="2:5" ht="15.6" thickTop="1" thickBot="1" x14ac:dyDescent="0.35">
      <c r="B95" s="143" t="s">
        <v>125</v>
      </c>
      <c r="C95" s="144"/>
      <c r="D95" s="37" t="s">
        <v>2</v>
      </c>
      <c r="E95" s="37" t="s">
        <v>3</v>
      </c>
    </row>
    <row r="96" spans="2:5" ht="15" thickTop="1" x14ac:dyDescent="0.3">
      <c r="B96" s="96">
        <v>7100</v>
      </c>
      <c r="C96" s="111" t="s">
        <v>126</v>
      </c>
      <c r="D96" s="85">
        <v>9.9999999999999995E-7</v>
      </c>
      <c r="E96" s="82">
        <v>9.9999999999999995E-7</v>
      </c>
    </row>
    <row r="97" spans="2:9" x14ac:dyDescent="0.3">
      <c r="B97" s="96">
        <v>7200</v>
      </c>
      <c r="C97" s="111" t="s">
        <v>127</v>
      </c>
      <c r="D97" s="85">
        <v>9.9999999999999995E-7</v>
      </c>
      <c r="E97" s="82">
        <v>9.9999999999999995E-7</v>
      </c>
    </row>
    <row r="98" spans="2:9" x14ac:dyDescent="0.3">
      <c r="B98" s="96">
        <v>7300</v>
      </c>
      <c r="C98" s="111" t="s">
        <v>128</v>
      </c>
      <c r="D98" s="85">
        <v>9.9999999999999995E-7</v>
      </c>
      <c r="E98" s="82">
        <v>9.9999999999999995E-7</v>
      </c>
    </row>
    <row r="99" spans="2:9" x14ac:dyDescent="0.3">
      <c r="B99" s="96">
        <v>7400</v>
      </c>
      <c r="C99" s="111" t="s">
        <v>129</v>
      </c>
      <c r="D99" s="85">
        <v>9.9999999999999995E-7</v>
      </c>
      <c r="E99" s="82">
        <v>9.9999999999999995E-7</v>
      </c>
    </row>
    <row r="100" spans="2:9" x14ac:dyDescent="0.3">
      <c r="B100" s="96">
        <v>7500</v>
      </c>
      <c r="C100" s="111" t="s">
        <v>130</v>
      </c>
      <c r="D100" s="85">
        <v>9.9999999999999995E-7</v>
      </c>
      <c r="E100" s="82">
        <v>9.9999999999999995E-7</v>
      </c>
    </row>
    <row r="101" spans="2:9" x14ac:dyDescent="0.3">
      <c r="B101" s="96">
        <v>7600</v>
      </c>
      <c r="C101" s="111" t="s">
        <v>131</v>
      </c>
      <c r="D101" s="85">
        <v>9.9999999999999995E-7</v>
      </c>
      <c r="E101" s="82">
        <v>9.9999999999999995E-7</v>
      </c>
    </row>
    <row r="102" spans="2:9" ht="15" thickBot="1" x14ac:dyDescent="0.35">
      <c r="B102" s="117">
        <v>7900</v>
      </c>
      <c r="C102" s="119" t="s">
        <v>132</v>
      </c>
      <c r="D102" s="85">
        <v>9.9999999999999995E-7</v>
      </c>
      <c r="E102" s="82">
        <v>9.9999999999999995E-7</v>
      </c>
    </row>
    <row r="103" spans="2:9" ht="15.6" thickTop="1" thickBot="1" x14ac:dyDescent="0.35">
      <c r="B103" s="67"/>
      <c r="C103" s="40" t="s">
        <v>133</v>
      </c>
      <c r="D103" s="86">
        <v>6.999999999999999E-6</v>
      </c>
      <c r="E103" s="71">
        <v>6.999999999999999E-6</v>
      </c>
    </row>
    <row r="104" spans="2:9" ht="15.6" thickTop="1" thickBot="1" x14ac:dyDescent="0.35">
      <c r="B104" s="108"/>
      <c r="C104" s="109"/>
      <c r="D104" s="90"/>
      <c r="E104" s="84"/>
    </row>
    <row r="105" spans="2:9" ht="15.6" thickTop="1" thickBot="1" x14ac:dyDescent="0.35">
      <c r="B105" s="143" t="s">
        <v>134</v>
      </c>
      <c r="C105" s="144"/>
      <c r="D105" s="37" t="s">
        <v>2</v>
      </c>
      <c r="E105" s="37" t="s">
        <v>3</v>
      </c>
    </row>
    <row r="106" spans="2:9" ht="15" thickTop="1" x14ac:dyDescent="0.3">
      <c r="B106" s="96">
        <v>8100</v>
      </c>
      <c r="C106" s="111" t="s">
        <v>8</v>
      </c>
      <c r="D106" s="85">
        <v>1.0000000000000001E-5</v>
      </c>
      <c r="E106" s="82">
        <v>1.0000000000000001E-5</v>
      </c>
    </row>
    <row r="107" spans="2:9" x14ac:dyDescent="0.3">
      <c r="B107" s="96">
        <v>8300</v>
      </c>
      <c r="C107" s="111" t="s">
        <v>135</v>
      </c>
      <c r="D107" s="85">
        <v>1.0000000000000001E-5</v>
      </c>
      <c r="E107" s="82">
        <v>1.0000000000000001E-5</v>
      </c>
    </row>
    <row r="108" spans="2:9" ht="15" thickBot="1" x14ac:dyDescent="0.35">
      <c r="B108" s="96">
        <v>8500</v>
      </c>
      <c r="C108" s="111" t="s">
        <v>136</v>
      </c>
      <c r="D108" s="85">
        <v>1.0000000000000001E-5</v>
      </c>
      <c r="E108" s="82">
        <v>1.0000000000000001E-5</v>
      </c>
    </row>
    <row r="109" spans="2:9" ht="15.6" thickTop="1" thickBot="1" x14ac:dyDescent="0.35">
      <c r="B109" s="67"/>
      <c r="C109" s="40" t="s">
        <v>137</v>
      </c>
      <c r="D109" s="86">
        <v>3.0000000000000004E-5</v>
      </c>
      <c r="E109" s="71">
        <v>3.0000000000000004E-5</v>
      </c>
    </row>
    <row r="110" spans="2:9" ht="15.6" thickTop="1" thickBot="1" x14ac:dyDescent="0.35">
      <c r="B110" s="108"/>
      <c r="C110" s="109"/>
      <c r="D110" s="90"/>
      <c r="E110" s="84"/>
      <c r="H110" s="146"/>
      <c r="I110" s="146"/>
    </row>
    <row r="111" spans="2:9" ht="15.6" thickTop="1" thickBot="1" x14ac:dyDescent="0.35">
      <c r="B111" s="143" t="s">
        <v>138</v>
      </c>
      <c r="C111" s="144"/>
      <c r="D111" s="37" t="s">
        <v>2</v>
      </c>
      <c r="E111" s="37" t="s">
        <v>3</v>
      </c>
      <c r="H111" s="23"/>
    </row>
    <row r="112" spans="2:9" ht="15" thickTop="1" x14ac:dyDescent="0.3">
      <c r="B112" s="96">
        <v>9100</v>
      </c>
      <c r="C112" s="104" t="s">
        <v>139</v>
      </c>
      <c r="D112" s="85">
        <v>1.0000000000000001E-5</v>
      </c>
      <c r="E112" s="82">
        <v>1.0000000000000001E-5</v>
      </c>
    </row>
    <row r="113" spans="2:14" x14ac:dyDescent="0.3">
      <c r="B113" s="96">
        <v>9200</v>
      </c>
      <c r="C113" s="107" t="s">
        <v>140</v>
      </c>
      <c r="D113" s="85">
        <v>1.0000000000000001E-5</v>
      </c>
      <c r="E113" s="82">
        <v>1.0000000000000001E-5</v>
      </c>
    </row>
    <row r="114" spans="2:14" x14ac:dyDescent="0.3">
      <c r="B114" s="96">
        <v>9300</v>
      </c>
      <c r="C114" s="107" t="s">
        <v>141</v>
      </c>
      <c r="D114" s="85">
        <v>1.0000000000000001E-5</v>
      </c>
      <c r="E114" s="82">
        <v>1.0000000000000001E-5</v>
      </c>
    </row>
    <row r="115" spans="2:14" x14ac:dyDescent="0.3">
      <c r="B115" s="96">
        <v>9400</v>
      </c>
      <c r="C115" s="107" t="s">
        <v>142</v>
      </c>
      <c r="D115" s="85">
        <v>1.0000000000000001E-5</v>
      </c>
      <c r="E115" s="82">
        <v>1.0000000000000001E-5</v>
      </c>
    </row>
    <row r="116" spans="2:14" x14ac:dyDescent="0.3">
      <c r="B116" s="96">
        <v>9500</v>
      </c>
      <c r="C116" s="107" t="s">
        <v>143</v>
      </c>
      <c r="D116" s="85">
        <v>1.0000000000000001E-5</v>
      </c>
      <c r="E116" s="82">
        <v>1.0000000000000001E-5</v>
      </c>
    </row>
    <row r="117" spans="2:14" x14ac:dyDescent="0.3">
      <c r="B117" s="96">
        <v>9600</v>
      </c>
      <c r="C117" s="107" t="s">
        <v>144</v>
      </c>
      <c r="D117" s="85">
        <v>1.0000000000000001E-5</v>
      </c>
      <c r="E117" s="82">
        <v>1.0000000000000001E-5</v>
      </c>
    </row>
    <row r="118" spans="2:14" ht="15" thickBot="1" x14ac:dyDescent="0.35">
      <c r="B118" s="96">
        <v>9900</v>
      </c>
      <c r="C118" s="107" t="s">
        <v>145</v>
      </c>
      <c r="D118" s="85">
        <v>1.0000000000000001E-5</v>
      </c>
      <c r="E118" s="82">
        <v>1.0000000000000001E-5</v>
      </c>
    </row>
    <row r="119" spans="2:14" ht="15.6" thickTop="1" thickBot="1" x14ac:dyDescent="0.35">
      <c r="B119" s="39"/>
      <c r="C119" s="40" t="s">
        <v>146</v>
      </c>
      <c r="D119" s="86">
        <f>SUM(D112:D118)</f>
        <v>7.0000000000000007E-5</v>
      </c>
      <c r="E119" s="71">
        <f>SUM(E112:E118)</f>
        <v>7.0000000000000007E-5</v>
      </c>
    </row>
    <row r="120" spans="2:14" ht="15.6" thickTop="1" thickBot="1" x14ac:dyDescent="0.35">
      <c r="B120" s="5"/>
      <c r="C120" s="5"/>
      <c r="D120" s="2"/>
      <c r="E120" s="6"/>
    </row>
    <row r="121" spans="2:14" ht="15.6" thickTop="1" thickBot="1" x14ac:dyDescent="0.35">
      <c r="B121" s="5"/>
      <c r="C121" s="5"/>
      <c r="D121" s="2"/>
      <c r="E121" s="6"/>
      <c r="G121" s="37" t="s">
        <v>50</v>
      </c>
      <c r="H121" s="37" t="s">
        <v>51</v>
      </c>
      <c r="I121" s="37" t="s">
        <v>52</v>
      </c>
      <c r="K121" s="37" t="s">
        <v>53</v>
      </c>
      <c r="L121" s="37" t="s">
        <v>54</v>
      </c>
      <c r="M121" s="37" t="s">
        <v>55</v>
      </c>
      <c r="N121" s="37" t="s">
        <v>254</v>
      </c>
    </row>
    <row r="122" spans="2:14" ht="15.6" thickTop="1" thickBot="1" x14ac:dyDescent="0.35">
      <c r="B122" s="5"/>
      <c r="C122" s="5"/>
      <c r="D122" s="2"/>
      <c r="E122" s="6"/>
      <c r="G122" s="127">
        <f>D23</f>
        <v>12822595.570070004</v>
      </c>
      <c r="H122" s="126">
        <v>1240</v>
      </c>
      <c r="I122" s="125">
        <f>G122/H122</f>
        <v>10340.802879088713</v>
      </c>
      <c r="J122" s="18"/>
      <c r="K122" s="124">
        <v>105</v>
      </c>
      <c r="L122" s="124">
        <v>105</v>
      </c>
      <c r="M122" s="124">
        <v>0</v>
      </c>
      <c r="N122" s="123" t="s">
        <v>248</v>
      </c>
    </row>
    <row r="123" spans="2:14" ht="15" thickTop="1" x14ac:dyDescent="0.3">
      <c r="B123" s="5"/>
      <c r="C123" s="5"/>
      <c r="D123" s="2"/>
      <c r="E123" s="6"/>
    </row>
    <row r="124" spans="2:14" x14ac:dyDescent="0.3">
      <c r="B124" s="5"/>
      <c r="C124" s="5"/>
      <c r="D124" s="2"/>
      <c r="E124" s="6"/>
    </row>
    <row r="125" spans="2:14" x14ac:dyDescent="0.3">
      <c r="B125" s="5"/>
      <c r="C125" s="5"/>
      <c r="D125" s="2"/>
      <c r="E125" s="6"/>
    </row>
    <row r="126" spans="2:14" x14ac:dyDescent="0.3">
      <c r="B126" s="5"/>
      <c r="C126" s="5"/>
      <c r="D126" s="2"/>
      <c r="E126" s="6"/>
    </row>
    <row r="127" spans="2:14" x14ac:dyDescent="0.3">
      <c r="B127" s="5"/>
      <c r="C127" s="5"/>
      <c r="D127" s="2"/>
      <c r="E127" s="6"/>
    </row>
    <row r="128" spans="2:14" x14ac:dyDescent="0.3">
      <c r="B128" s="5"/>
      <c r="C128" s="5"/>
      <c r="D128" s="2"/>
      <c r="E128" s="6"/>
    </row>
    <row r="129" spans="2:8" x14ac:dyDescent="0.3">
      <c r="B129" s="5"/>
      <c r="C129" s="5"/>
      <c r="D129" s="2"/>
      <c r="E129" s="6"/>
    </row>
    <row r="130" spans="2:8" x14ac:dyDescent="0.3">
      <c r="B130" s="5"/>
      <c r="C130" s="5"/>
      <c r="D130" s="2"/>
      <c r="E130" s="6"/>
    </row>
    <row r="131" spans="2:8" x14ac:dyDescent="0.3">
      <c r="B131" s="5"/>
      <c r="C131" s="5"/>
      <c r="D131" s="2"/>
      <c r="E131" s="6"/>
    </row>
    <row r="132" spans="2:8" x14ac:dyDescent="0.3">
      <c r="B132" s="5"/>
      <c r="C132" s="5"/>
      <c r="D132" s="2"/>
      <c r="E132" s="6"/>
    </row>
    <row r="133" spans="2:8" x14ac:dyDescent="0.3">
      <c r="B133" s="5"/>
      <c r="C133" s="5"/>
      <c r="D133" s="2"/>
      <c r="E133" s="6"/>
      <c r="F133" s="7"/>
      <c r="G133" s="8"/>
      <c r="H133" s="9"/>
    </row>
    <row r="134" spans="2:8" x14ac:dyDescent="0.3">
      <c r="B134" s="5"/>
      <c r="C134" s="5"/>
      <c r="D134" s="2"/>
      <c r="E134" s="6"/>
    </row>
    <row r="135" spans="2:8" x14ac:dyDescent="0.3">
      <c r="B135" s="5"/>
      <c r="C135" s="5"/>
      <c r="D135" s="2"/>
      <c r="E135" s="6"/>
    </row>
    <row r="136" spans="2:8" x14ac:dyDescent="0.3">
      <c r="B136" s="5"/>
      <c r="C136" s="5"/>
      <c r="D136" s="2"/>
      <c r="E136" s="6"/>
    </row>
    <row r="137" spans="2:8" x14ac:dyDescent="0.3">
      <c r="B137" s="5"/>
      <c r="C137" s="5"/>
      <c r="D137" s="2"/>
      <c r="E137" s="6"/>
    </row>
    <row r="138" spans="2:8" x14ac:dyDescent="0.3">
      <c r="B138" s="5"/>
      <c r="C138" s="5"/>
      <c r="D138" s="2"/>
      <c r="E138" s="6"/>
    </row>
    <row r="139" spans="2:8" x14ac:dyDescent="0.3">
      <c r="B139" s="5"/>
      <c r="C139" s="5"/>
      <c r="D139" s="2"/>
      <c r="E139" s="6"/>
    </row>
    <row r="140" spans="2:8" x14ac:dyDescent="0.3">
      <c r="B140" s="5"/>
      <c r="C140" s="5"/>
      <c r="D140" s="2"/>
      <c r="E140" s="6"/>
    </row>
    <row r="141" spans="2:8" x14ac:dyDescent="0.3">
      <c r="B141" s="5"/>
      <c r="C141" s="5"/>
      <c r="D141" s="2"/>
      <c r="E141" s="6"/>
    </row>
    <row r="142" spans="2:8" x14ac:dyDescent="0.3">
      <c r="B142" s="12"/>
      <c r="C142" s="7"/>
      <c r="D142" s="7"/>
      <c r="E142" s="7"/>
    </row>
    <row r="148" spans="4:5" x14ac:dyDescent="0.3">
      <c r="D148" s="13"/>
      <c r="E148" s="13"/>
    </row>
    <row r="149" spans="4:5" x14ac:dyDescent="0.3">
      <c r="D149" s="145"/>
      <c r="E149" s="145"/>
    </row>
    <row r="150" spans="4:5" x14ac:dyDescent="0.3">
      <c r="D150" s="24"/>
      <c r="E150" s="17"/>
    </row>
    <row r="151" spans="4:5" x14ac:dyDescent="0.3">
      <c r="D151" s="24"/>
      <c r="E151" s="17"/>
    </row>
    <row r="152" spans="4:5" x14ac:dyDescent="0.3">
      <c r="D152" s="25"/>
      <c r="E152" s="17"/>
    </row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opLeftCell="A22" workbookViewId="0">
      <selection activeCell="H9" sqref="H9"/>
    </sheetView>
  </sheetViews>
  <sheetFormatPr baseColWidth="10" defaultRowHeight="14.4" x14ac:dyDescent="0.3"/>
  <cols>
    <col min="1" max="1" width="63" bestFit="1" customWidth="1"/>
    <col min="2" max="2" width="8.6640625" bestFit="1" customWidth="1"/>
    <col min="3" max="3" width="14.5546875" bestFit="1" customWidth="1"/>
    <col min="4" max="4" width="8" bestFit="1" customWidth="1"/>
  </cols>
  <sheetData>
    <row r="1" spans="1:8" ht="15.6" thickTop="1" thickBot="1" x14ac:dyDescent="0.35">
      <c r="A1" s="36" t="s">
        <v>246</v>
      </c>
      <c r="B1" s="36" t="s">
        <v>195</v>
      </c>
      <c r="C1" s="36" t="s">
        <v>2</v>
      </c>
      <c r="D1" s="36" t="s">
        <v>3</v>
      </c>
    </row>
    <row r="2" spans="1:8" ht="15" thickTop="1" x14ac:dyDescent="0.3">
      <c r="A2" s="135" t="s">
        <v>196</v>
      </c>
      <c r="B2" s="131"/>
      <c r="C2" s="45">
        <f>SUM(C3:C4)</f>
        <v>1.9999999999999999E-6</v>
      </c>
      <c r="D2" s="128">
        <f>SUM(D3:D4)</f>
        <v>5.5400020137487329E-14</v>
      </c>
    </row>
    <row r="3" spans="1:8" x14ac:dyDescent="0.3">
      <c r="A3" s="136" t="s">
        <v>197</v>
      </c>
      <c r="B3" s="132" t="s">
        <v>198</v>
      </c>
      <c r="C3" s="48">
        <v>9.9999999999999995E-7</v>
      </c>
      <c r="D3" s="79">
        <f>C3/C31</f>
        <v>2.7700010068743664E-14</v>
      </c>
    </row>
    <row r="4" spans="1:8" x14ac:dyDescent="0.3">
      <c r="A4" s="136" t="s">
        <v>199</v>
      </c>
      <c r="B4" s="132" t="s">
        <v>200</v>
      </c>
      <c r="C4" s="48">
        <v>9.9999999999999995E-7</v>
      </c>
      <c r="D4" s="79">
        <f>C4/C31</f>
        <v>2.7700010068743664E-14</v>
      </c>
    </row>
    <row r="5" spans="1:8" x14ac:dyDescent="0.3">
      <c r="A5" s="50" t="s">
        <v>201</v>
      </c>
      <c r="B5" s="50"/>
      <c r="C5" s="46">
        <f>SUM(C6:C13)</f>
        <v>36101069.910005987</v>
      </c>
      <c r="D5" s="129">
        <f>SUM(D6:D13)</f>
        <v>0.99999999999958478</v>
      </c>
    </row>
    <row r="6" spans="1:8" x14ac:dyDescent="0.3">
      <c r="A6" s="54" t="s">
        <v>202</v>
      </c>
      <c r="B6" s="133" t="s">
        <v>203</v>
      </c>
      <c r="C6" s="85">
        <v>35380797.939999998</v>
      </c>
      <c r="D6" s="70">
        <f>C6/C31</f>
        <v>0.98004845917818506</v>
      </c>
    </row>
    <row r="7" spans="1:8" x14ac:dyDescent="0.3">
      <c r="A7" s="54" t="s">
        <v>204</v>
      </c>
      <c r="B7" s="133" t="s">
        <v>205</v>
      </c>
      <c r="C7" s="48">
        <v>9.9999999999999995E-7</v>
      </c>
      <c r="D7" s="70">
        <f>C7/C31</f>
        <v>2.7700010068743664E-14</v>
      </c>
    </row>
    <row r="8" spans="1:8" ht="15" thickBot="1" x14ac:dyDescent="0.35">
      <c r="A8" s="52" t="s">
        <v>206</v>
      </c>
      <c r="B8" s="133" t="s">
        <v>207</v>
      </c>
      <c r="C8" s="48">
        <v>720271.97</v>
      </c>
      <c r="D8" s="70">
        <f>C8/C31</f>
        <v>1.9951540821233835E-2</v>
      </c>
      <c r="H8" s="66"/>
    </row>
    <row r="9" spans="1:8" ht="15" thickTop="1" x14ac:dyDescent="0.3">
      <c r="A9" s="52" t="s">
        <v>208</v>
      </c>
      <c r="B9" s="133" t="s">
        <v>209</v>
      </c>
      <c r="C9" s="48">
        <v>9.9999999999999995E-7</v>
      </c>
      <c r="D9" s="70">
        <f>C9/C31</f>
        <v>2.7700010068743664E-14</v>
      </c>
    </row>
    <row r="10" spans="1:8" x14ac:dyDescent="0.3">
      <c r="A10" s="52" t="s">
        <v>210</v>
      </c>
      <c r="B10" s="133" t="s">
        <v>211</v>
      </c>
      <c r="C10" s="48">
        <v>9.9999999999999995E-7</v>
      </c>
      <c r="D10" s="70">
        <f>C10/C31</f>
        <v>2.7700010068743664E-14</v>
      </c>
    </row>
    <row r="11" spans="1:8" x14ac:dyDescent="0.3">
      <c r="A11" s="53" t="s">
        <v>212</v>
      </c>
      <c r="B11" s="133" t="s">
        <v>213</v>
      </c>
      <c r="C11" s="48">
        <v>9.9999999999999995E-7</v>
      </c>
      <c r="D11" s="70">
        <f>C11/C31</f>
        <v>2.7700010068743664E-14</v>
      </c>
    </row>
    <row r="12" spans="1:8" x14ac:dyDescent="0.3">
      <c r="A12" s="52" t="s">
        <v>214</v>
      </c>
      <c r="B12" s="133" t="s">
        <v>215</v>
      </c>
      <c r="C12" s="48">
        <v>9.9999999999999995E-7</v>
      </c>
      <c r="D12" s="70">
        <f>C12/C31</f>
        <v>2.7700010068743664E-14</v>
      </c>
    </row>
    <row r="13" spans="1:8" x14ac:dyDescent="0.3">
      <c r="A13" s="52" t="s">
        <v>216</v>
      </c>
      <c r="B13" s="133" t="s">
        <v>217</v>
      </c>
      <c r="C13" s="48">
        <v>9.9999999999999995E-7</v>
      </c>
      <c r="D13" s="70">
        <f>C13/C31</f>
        <v>2.7700010068743664E-14</v>
      </c>
    </row>
    <row r="14" spans="1:8" x14ac:dyDescent="0.3">
      <c r="A14" s="137" t="s">
        <v>218</v>
      </c>
      <c r="B14" s="134"/>
      <c r="C14" s="46">
        <f>SUM(C15:C17)</f>
        <v>3.0000000000000001E-6</v>
      </c>
      <c r="D14" s="129">
        <f>SUM(D15:D17)</f>
        <v>8.3100030206230987E-14</v>
      </c>
    </row>
    <row r="15" spans="1:8" x14ac:dyDescent="0.3">
      <c r="A15" s="52" t="s">
        <v>219</v>
      </c>
      <c r="B15" s="133" t="s">
        <v>220</v>
      </c>
      <c r="C15" s="48">
        <v>9.9999999999999995E-7</v>
      </c>
      <c r="D15" s="70">
        <f>C15/C31</f>
        <v>2.7700010068743664E-14</v>
      </c>
    </row>
    <row r="16" spans="1:8" x14ac:dyDescent="0.3">
      <c r="A16" s="54" t="s">
        <v>221</v>
      </c>
      <c r="B16" s="133" t="s">
        <v>222</v>
      </c>
      <c r="C16" s="48">
        <v>9.9999999999999995E-7</v>
      </c>
      <c r="D16" s="70">
        <f>C16/C31</f>
        <v>2.7700010068743664E-14</v>
      </c>
    </row>
    <row r="17" spans="1:4" x14ac:dyDescent="0.3">
      <c r="A17" s="52" t="s">
        <v>223</v>
      </c>
      <c r="B17" s="133" t="s">
        <v>224</v>
      </c>
      <c r="C17" s="48">
        <v>9.9999999999999995E-7</v>
      </c>
      <c r="D17" s="70">
        <f>C17/C31</f>
        <v>2.7700010068743664E-14</v>
      </c>
    </row>
    <row r="18" spans="1:4" x14ac:dyDescent="0.3">
      <c r="A18" s="137" t="s">
        <v>225</v>
      </c>
      <c r="B18" s="134"/>
      <c r="C18" s="46">
        <f>SUM(C19:C20)</f>
        <v>1.9999999999999999E-6</v>
      </c>
      <c r="D18" s="129">
        <f>SUM(D19:D20)</f>
        <v>5.5400020137487329E-14</v>
      </c>
    </row>
    <row r="19" spans="1:4" x14ac:dyDescent="0.3">
      <c r="A19" s="52" t="s">
        <v>226</v>
      </c>
      <c r="B19" s="133" t="s">
        <v>227</v>
      </c>
      <c r="C19" s="48">
        <v>9.9999999999999995E-7</v>
      </c>
      <c r="D19" s="70">
        <f>C19/C31</f>
        <v>2.7700010068743664E-14</v>
      </c>
    </row>
    <row r="20" spans="1:4" x14ac:dyDescent="0.3">
      <c r="A20" s="52" t="s">
        <v>228</v>
      </c>
      <c r="B20" s="133" t="s">
        <v>229</v>
      </c>
      <c r="C20" s="48">
        <v>9.9999999999999995E-7</v>
      </c>
      <c r="D20" s="70">
        <f>C20/C31</f>
        <v>2.7700010068743664E-14</v>
      </c>
    </row>
    <row r="21" spans="1:4" x14ac:dyDescent="0.3">
      <c r="A21" s="137" t="s">
        <v>230</v>
      </c>
      <c r="B21" s="134"/>
      <c r="C21" s="46">
        <f>SUM(C22:C25)</f>
        <v>3.9999999999999998E-6</v>
      </c>
      <c r="D21" s="129">
        <f>SUM(D22:D25)</f>
        <v>1.1080004027497466E-13</v>
      </c>
    </row>
    <row r="22" spans="1:4" x14ac:dyDescent="0.3">
      <c r="A22" s="54" t="s">
        <v>7</v>
      </c>
      <c r="B22" s="133" t="s">
        <v>231</v>
      </c>
      <c r="C22" s="48">
        <v>9.9999999999999995E-7</v>
      </c>
      <c r="D22" s="70">
        <f>C22/C31</f>
        <v>2.7700010068743664E-14</v>
      </c>
    </row>
    <row r="23" spans="1:4" x14ac:dyDescent="0.3">
      <c r="A23" s="52" t="s">
        <v>232</v>
      </c>
      <c r="B23" s="133" t="s">
        <v>233</v>
      </c>
      <c r="C23" s="48">
        <v>9.9999999999999995E-7</v>
      </c>
      <c r="D23" s="70">
        <f>C23/C31</f>
        <v>2.7700010068743664E-14</v>
      </c>
    </row>
    <row r="24" spans="1:4" x14ac:dyDescent="0.3">
      <c r="A24" s="53" t="s">
        <v>234</v>
      </c>
      <c r="B24" s="133" t="s">
        <v>235</v>
      </c>
      <c r="C24" s="48">
        <v>9.9999999999999995E-7</v>
      </c>
      <c r="D24" s="70">
        <f>C24/C31</f>
        <v>2.7700010068743664E-14</v>
      </c>
    </row>
    <row r="25" spans="1:4" x14ac:dyDescent="0.3">
      <c r="A25" s="52" t="s">
        <v>236</v>
      </c>
      <c r="B25" s="133" t="s">
        <v>237</v>
      </c>
      <c r="C25" s="48">
        <v>9.9999999999999995E-7</v>
      </c>
      <c r="D25" s="70">
        <f>C25/C31</f>
        <v>2.7700010068743664E-14</v>
      </c>
    </row>
    <row r="26" spans="1:4" x14ac:dyDescent="0.3">
      <c r="A26" s="137" t="s">
        <v>238</v>
      </c>
      <c r="B26" s="134"/>
      <c r="C26" s="46">
        <f>SUM(C27:C27)</f>
        <v>9.9999999999999995E-7</v>
      </c>
      <c r="D26" s="129">
        <f>D27</f>
        <v>2.7700010068743664E-14</v>
      </c>
    </row>
    <row r="27" spans="1:4" x14ac:dyDescent="0.3">
      <c r="A27" s="52" t="s">
        <v>239</v>
      </c>
      <c r="B27" s="133" t="s">
        <v>240</v>
      </c>
      <c r="C27" s="48">
        <v>9.9999999999999995E-7</v>
      </c>
      <c r="D27" s="70">
        <f>C27/C31</f>
        <v>2.7700010068743664E-14</v>
      </c>
    </row>
    <row r="28" spans="1:4" x14ac:dyDescent="0.3">
      <c r="A28" s="138" t="s">
        <v>241</v>
      </c>
      <c r="B28" s="131" t="s">
        <v>242</v>
      </c>
      <c r="C28" s="45">
        <v>9.9999999999999995E-7</v>
      </c>
      <c r="D28" s="41">
        <v>3.1946434957568974E-14</v>
      </c>
    </row>
    <row r="29" spans="1:4" x14ac:dyDescent="0.3">
      <c r="A29" s="139" t="s">
        <v>243</v>
      </c>
      <c r="B29" s="131" t="s">
        <v>244</v>
      </c>
      <c r="C29" s="45">
        <v>9.9999999999999995E-7</v>
      </c>
      <c r="D29" s="41">
        <v>3.1946434957568974E-14</v>
      </c>
    </row>
    <row r="30" spans="1:4" ht="15" thickBot="1" x14ac:dyDescent="0.35">
      <c r="A30" s="138" t="s">
        <v>194</v>
      </c>
      <c r="B30" s="131" t="s">
        <v>245</v>
      </c>
      <c r="C30" s="45">
        <v>9.9999999999999995E-7</v>
      </c>
      <c r="D30" s="41">
        <v>3.1946434957568974E-14</v>
      </c>
    </row>
    <row r="31" spans="1:4" ht="15.6" thickTop="1" thickBot="1" x14ac:dyDescent="0.35">
      <c r="A31" s="36" t="s">
        <v>9</v>
      </c>
      <c r="B31" s="36"/>
      <c r="C31" s="130">
        <f>C2+C5+C14+C18+C21+C26+C28+C29+C30</f>
        <v>36101069.910020977</v>
      </c>
      <c r="D31" s="29">
        <f>D2+D5+D14+D18+D21+D26+D28+D29+D30</f>
        <v>1.0000000000000129</v>
      </c>
    </row>
    <row r="32" spans="1:4" ht="15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>
      <selection activeCell="A7" sqref="A7:C7"/>
    </sheetView>
  </sheetViews>
  <sheetFormatPr baseColWidth="10" defaultRowHeight="14.4" x14ac:dyDescent="0.3"/>
  <cols>
    <col min="1" max="1" width="43" bestFit="1" customWidth="1"/>
    <col min="2" max="2" width="14.77734375" bestFit="1" customWidth="1"/>
    <col min="3" max="3" width="8" bestFit="1" customWidth="1"/>
  </cols>
  <sheetData>
    <row r="1" spans="1:3" ht="15.6" thickTop="1" thickBot="1" x14ac:dyDescent="0.35">
      <c r="A1" s="36" t="s">
        <v>1</v>
      </c>
      <c r="B1" s="36" t="s">
        <v>2</v>
      </c>
      <c r="C1" s="36" t="s">
        <v>3</v>
      </c>
    </row>
    <row r="2" spans="1:3" ht="15" thickTop="1" x14ac:dyDescent="0.3">
      <c r="A2" s="61" t="s">
        <v>4</v>
      </c>
      <c r="B2" s="140">
        <v>25301937.600000001</v>
      </c>
      <c r="C2" s="28">
        <f>B2/B7</f>
        <v>0.70086392624028382</v>
      </c>
    </row>
    <row r="3" spans="1:3" x14ac:dyDescent="0.3">
      <c r="A3" s="61" t="s">
        <v>5</v>
      </c>
      <c r="B3" s="95">
        <v>10799132.310000001</v>
      </c>
      <c r="C3" s="28">
        <f>B3/B7</f>
        <v>0.29913607370428835</v>
      </c>
    </row>
    <row r="4" spans="1:3" x14ac:dyDescent="0.3">
      <c r="A4" s="61" t="s">
        <v>6</v>
      </c>
      <c r="B4" s="85">
        <v>1E-3</v>
      </c>
      <c r="C4" s="28">
        <f>B4/B7</f>
        <v>2.7700010067224407E-11</v>
      </c>
    </row>
    <row r="5" spans="1:3" x14ac:dyDescent="0.3">
      <c r="A5" s="61" t="s">
        <v>7</v>
      </c>
      <c r="B5" s="85">
        <v>1E-3</v>
      </c>
      <c r="C5" s="28">
        <f>B5/B7</f>
        <v>2.7700010067224407E-11</v>
      </c>
    </row>
    <row r="6" spans="1:3" ht="15" thickBot="1" x14ac:dyDescent="0.35">
      <c r="A6" s="61" t="s">
        <v>8</v>
      </c>
      <c r="B6" s="48">
        <v>9.9999999999999995E-7</v>
      </c>
      <c r="C6" s="28">
        <f>B6/B7</f>
        <v>2.7700010067224407E-14</v>
      </c>
    </row>
    <row r="7" spans="1:3" ht="15.6" thickTop="1" thickBot="1" x14ac:dyDescent="0.35">
      <c r="A7" s="36" t="s">
        <v>9</v>
      </c>
      <c r="B7" s="65">
        <f>SUM(B2:B6)</f>
        <v>36101069.912001006</v>
      </c>
      <c r="C7" s="29">
        <f>SUM(C2:C6)</f>
        <v>0.99999999999999989</v>
      </c>
    </row>
    <row r="8" spans="1:3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Luis Fernando Rosales Castillo</cp:lastModifiedBy>
  <dcterms:created xsi:type="dcterms:W3CDTF">2016-08-08T19:39:29Z</dcterms:created>
  <dcterms:modified xsi:type="dcterms:W3CDTF">2017-08-15T20:24:19Z</dcterms:modified>
</cp:coreProperties>
</file>