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23016" windowHeight="8472" activeTab="3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CA!$A$2:$C$36</definedName>
  </definedNames>
  <calcPr calcId="144525"/>
</workbook>
</file>

<file path=xl/calcChain.xml><?xml version="1.0" encoding="utf-8"?>
<calcChain xmlns="http://schemas.openxmlformats.org/spreadsheetml/2006/main">
  <c r="C37" i="5" l="1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B38" i="5"/>
  <c r="C38" i="5" l="1"/>
  <c r="C10" i="6"/>
  <c r="C2" i="6"/>
  <c r="B14" i="6"/>
  <c r="C11" i="6"/>
  <c r="C3" i="6"/>
  <c r="B10" i="6"/>
  <c r="B2" i="6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31" i="8" s="1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E119" i="3" l="1"/>
  <c r="E73" i="3"/>
  <c r="E72" i="3"/>
  <c r="E74" i="3"/>
  <c r="C20" i="2"/>
  <c r="C2" i="2"/>
  <c r="D93" i="3"/>
  <c r="D87" i="3"/>
  <c r="D69" i="3"/>
  <c r="D57" i="3"/>
  <c r="D47" i="3"/>
  <c r="D35" i="3"/>
  <c r="D23" i="3"/>
  <c r="B7" i="1"/>
  <c r="C4" i="1" l="1"/>
  <c r="C3" i="1"/>
  <c r="C6" i="1"/>
  <c r="C2" i="1"/>
  <c r="C5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<sst xmlns="http://schemas.openxmlformats.org/spreadsheetml/2006/main" count="329" uniqueCount="278">
  <si>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</si>
  <si>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</si>
  <si>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</si>
  <si>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</si>
  <si>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</si>
  <si>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</si>
  <si>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</si>
  <si>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</si>
  <si>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</si>
  <si>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</si>
  <si>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</si>
  <si>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</si>
  <si>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</si>
  <si>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</si>
  <si>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</si>
  <si>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</si>
  <si>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</si>
  <si>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</si>
  <si>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</si>
  <si>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</si>
  <si>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</si>
  <si>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</si>
  <si>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</si>
  <si>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</si>
  <si>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</si>
  <si>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</si>
  <si>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</si>
  <si>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</si>
  <si>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</si>
  <si>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</si>
  <si>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</si>
  <si>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</si>
  <si>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</si>
  <si>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</si>
  <si>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</si>
  <si>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</si>
  <si>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</si>
  <si>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</si>
  <si>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</si>
  <si>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</si>
  <si>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</si>
  <si>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</si>
  <si>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</si>
  <si>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</si>
  <si>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</si>
  <si>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</si>
  <si>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</si>
  <si>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</si>
  <si>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</si>
  <si>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</si>
  <si>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</si>
  <si>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</si>
  <si>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</si>
  <si>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</si>
  <si>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</si>
  <si>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</si>
  <si>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</si>
  <si>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</si>
  <si>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</si>
  <si>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</si>
  <si>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</si>
  <si>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</si>
  <si>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</si>
  <si>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</si>
  <si>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</si>
  <si>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</si>
  <si>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</si>
  <si>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</si>
  <si>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</si>
  <si>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</si>
  <si>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</si>
  <si>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</si>
  <si>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</si>
  <si>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</si>
  <si>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</si>
  <si>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</si>
  <si>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</si>
  <si>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</si>
  <si>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</si>
  <si>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</si>
  <si>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</si>
  <si>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</si>
  <si>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</si>
  <si>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</si>
  <si>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</si>
  <si>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</si>
  <si>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</si>
  <si>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</si>
  <si>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</si>
  <si>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</si>
  <si>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</si>
  <si>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</si>
  <si>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</si>
  <si>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</si>
  <si>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</si>
  <si>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</si>
  <si>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</si>
  <si>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</si>
  <si>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</si>
  <si>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</si>
  <si>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</si>
  <si>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</si>
  <si>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</si>
  <si>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</si>
  <si>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</si>
  <si>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</si>
  <si>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</si>
  <si>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</si>
  <si>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</si>
  <si>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</si>
  <si>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</si>
  <si>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</si>
  <si>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</si>
  <si>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</si>
  <si>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</si>
  <si>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</si>
  <si>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</si>
  <si>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</si>
  <si>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</si>
  <si>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</si>
  <si>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</si>
  <si>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</si>
  <si>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</si>
  <si>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</si>
  <si>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</si>
  <si>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</si>
  <si>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</si>
  <si>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</si>
  <si>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</si>
  <si>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</si>
  <si>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</si>
  <si>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</si>
  <si>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</si>
  <si>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</si>
  <si>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</si>
  <si>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</si>
  <si>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</si>
  <si>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</si>
  <si>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</si>
  <si>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</si>
  <si>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</si>
  <si>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</si>
  <si>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</si>
  <si>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</si>
  <si>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</si>
  <si>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</si>
  <si>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</si>
  <si>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</si>
  <si>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</si>
  <si>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</si>
  <si>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</si>
  <si>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</si>
  <si>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</si>
  <si>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</si>
  <si>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</si>
  <si>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</si>
  <si>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</si>
  <si>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</si>
  <si>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</si>
  <si>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</si>
  <si>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</si>
  <si>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</si>
  <si>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</si>
  <si>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</si>
  <si>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</si>
  <si>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</si>
  <si>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</si>
  <si>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</si>
  <si>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</si>
  <si>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</si>
  <si>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</si>
  <si>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</si>
  <si>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</si>
  <si>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</si>
  <si>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</si>
  <si>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</si>
  <si>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</si>
  <si>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</si>
  <si>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</si>
  <si>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</si>
  <si>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</si>
  <si>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</si>
  <si>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</si>
  <si>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</si>
  <si>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</si>
  <si>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</si>
  <si>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</si>
  <si>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</si>
  <si>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</si>
  <si>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</si>
  <si>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</si>
  <si>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</si>
  <si>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</si>
  <si>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</si>
  <si>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</si>
  <si>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</si>
  <si>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</si>
  <si>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</si>
  <si>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</si>
  <si>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</si>
  <si>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</si>
  <si>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</si>
  <si>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</si>
  <si>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</si>
  <si>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</si>
  <si>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</si>
  <si>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</si>
  <si>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</si>
  <si>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</si>
  <si>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</si>
  <si>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</si>
  <si>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</si>
  <si>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</si>
  <si>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</si>
  <si>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</si>
  <si>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</si>
  <si>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</si>
  <si>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</si>
  <si>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</si>
  <si>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</si>
  <si>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</si>
  <si>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</si>
  <si>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</si>
  <si>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</si>
  <si>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</si>
  <si>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</si>
  <si>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</si>
  <si>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</si>
  <si>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</si>
  <si>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</si>
  <si>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</si>
  <si>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</si>
  <si>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</si>
  <si>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</si>
  <si>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</si>
  <si>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</si>
  <si>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</si>
  <si>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</si>
  <si>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</si>
  <si>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</si>
  <si>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</si>
  <si>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</si>
  <si>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</si>
  <si>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</si>
  <si>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</si>
  <si>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</si>
  <si>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</si>
  <si>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Servicios Públicos</t>
  </si>
  <si>
    <t>Junta Municipal de Reclutamiento</t>
  </si>
  <si>
    <t>Gimnasio</t>
  </si>
  <si>
    <t>Atención Ciudadana</t>
  </si>
  <si>
    <t>Asesoría Jurídica</t>
  </si>
  <si>
    <t>Archivo Municipal</t>
  </si>
  <si>
    <t>Alumbrado Público</t>
  </si>
  <si>
    <t>Bibliotecas</t>
  </si>
  <si>
    <t>Casa de la Cultura</t>
  </si>
  <si>
    <t>Tenencia de la Tierra</t>
  </si>
  <si>
    <t>Limpieza</t>
  </si>
  <si>
    <t>Parques y Jardines</t>
  </si>
  <si>
    <t>Panteones</t>
  </si>
  <si>
    <t>Fomento Económico</t>
  </si>
  <si>
    <t>Fomento Agropecuario</t>
  </si>
  <si>
    <t>Comunicación Social</t>
  </si>
  <si>
    <t>Educación, Cultura y Deporte</t>
  </si>
  <si>
    <t>Protección Civil</t>
  </si>
  <si>
    <t>Instituto Municipal de la Mujer</t>
  </si>
  <si>
    <t>Área de Proyectos</t>
  </si>
  <si>
    <t>Rastro Municipal</t>
  </si>
  <si>
    <t>Ejecución Fiscal</t>
  </si>
  <si>
    <t>Alcoholes</t>
  </si>
  <si>
    <t>Control Agrícola</t>
  </si>
  <si>
    <t>Unidad de Transparencia Municipal</t>
  </si>
  <si>
    <t>No Etiquetado</t>
  </si>
  <si>
    <t>Otros Recursos de Libre Disposición</t>
  </si>
  <si>
    <t>Etiquetado</t>
  </si>
  <si>
    <t>Otros Recursos de Transferencias Federales Etiquetadas</t>
  </si>
  <si>
    <t>De $2,540.00 a $26,522.00 mensuales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</si>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</sst>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10" fontId="10" fillId="0" borderId="0" xfId="1" applyNumberFormat="1" applyFont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44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Border="1"/>
    <xf numFmtId="0" fontId="0" fillId="6" borderId="0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10" fontId="7" fillId="6" borderId="12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10" fontId="7" fillId="6" borderId="1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6" borderId="11" xfId="0" applyFont="1" applyFill="1" applyBorder="1"/>
    <xf numFmtId="10" fontId="10" fillId="6" borderId="12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10" fontId="9" fillId="6" borderId="12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wrapText="1"/>
    </xf>
    <xf numFmtId="0" fontId="18" fillId="6" borderId="11" xfId="0" applyFont="1" applyFill="1" applyBorder="1" applyAlignment="1">
      <alignment vertical="center" wrapText="1"/>
    </xf>
    <xf numFmtId="10" fontId="18" fillId="6" borderId="12" xfId="0" applyNumberFormat="1" applyFont="1" applyFill="1" applyBorder="1" applyAlignment="1">
      <alignment horizontal="center" vertical="center" wrapText="1"/>
    </xf>
    <xf numFmtId="0" fontId="0" fillId="6" borderId="8" xfId="0" applyFont="1" applyFill="1" applyBorder="1"/>
    <xf numFmtId="10" fontId="10" fillId="6" borderId="10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 wrapText="1"/>
    </xf>
    <xf numFmtId="10" fontId="18" fillId="6" borderId="7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10" fontId="6" fillId="5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6" borderId="5" xfId="0" applyFont="1" applyFill="1" applyBorder="1" applyAlignment="1">
      <alignment horizontal="left" vertical="center" wrapText="1"/>
    </xf>
    <xf numFmtId="10" fontId="12" fillId="6" borderId="7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10" fontId="17" fillId="6" borderId="12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10" fontId="17" fillId="6" borderId="7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justify" vertical="center"/>
    </xf>
    <xf numFmtId="0" fontId="0" fillId="6" borderId="0" xfId="0" applyFont="1" applyFill="1" applyBorder="1" applyAlignment="1">
      <alignment horizontal="justify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/>
    </xf>
    <xf numFmtId="10" fontId="2" fillId="5" borderId="2" xfId="1" applyNumberFormat="1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vertical="center"/>
    </xf>
    <xf numFmtId="10" fontId="10" fillId="6" borderId="7" xfId="1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0" fontId="10" fillId="6" borderId="12" xfId="1" applyNumberFormat="1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justify" vertical="center"/>
    </xf>
    <xf numFmtId="10" fontId="10" fillId="6" borderId="10" xfId="1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horizontal="justify" vertical="center" wrapText="1"/>
    </xf>
    <xf numFmtId="0" fontId="0" fillId="6" borderId="6" xfId="0" applyFont="1" applyFill="1" applyBorder="1" applyAlignment="1">
      <alignment horizontal="left" vertical="center" wrapText="1"/>
    </xf>
    <xf numFmtId="10" fontId="0" fillId="6" borderId="7" xfId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0" fontId="0" fillId="6" borderId="12" xfId="1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/>
    <xf numFmtId="10" fontId="0" fillId="6" borderId="10" xfId="1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0" fontId="2" fillId="5" borderId="2" xfId="1" applyNumberFormat="1" applyFont="1" applyFill="1" applyBorder="1" applyAlignment="1">
      <alignment horizontal="center" vertical="center"/>
    </xf>
    <xf numFmtId="10" fontId="8" fillId="6" borderId="7" xfId="1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/>
    </xf>
    <xf numFmtId="10" fontId="0" fillId="6" borderId="12" xfId="1" applyNumberFormat="1" applyFont="1" applyFill="1" applyBorder="1" applyAlignment="1">
      <alignment horizontal="center"/>
    </xf>
    <xf numFmtId="10" fontId="8" fillId="6" borderId="7" xfId="1" applyNumberFormat="1" applyFont="1" applyFill="1" applyBorder="1" applyAlignment="1">
      <alignment horizontal="center" vertical="center"/>
    </xf>
    <xf numFmtId="10" fontId="8" fillId="6" borderId="12" xfId="1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/>
    </xf>
    <xf numFmtId="10" fontId="8" fillId="6" borderId="10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/>
    </xf>
    <xf numFmtId="10" fontId="0" fillId="6" borderId="10" xfId="1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7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0" fontId="0" fillId="6" borderId="9" xfId="0" applyFont="1" applyFill="1" applyBorder="1" applyAlignment="1">
      <alignment horizontal="left" vertical="center"/>
    </xf>
    <xf numFmtId="44" fontId="0" fillId="6" borderId="3" xfId="0" applyNumberFormat="1" applyFont="1" applyFill="1" applyBorder="1" applyAlignment="1">
      <alignment horizontal="center" vertical="center" wrapText="1"/>
    </xf>
    <xf numFmtId="8" fontId="0" fillId="6" borderId="2" xfId="0" applyNumberFormat="1" applyFont="1" applyFill="1" applyBorder="1" applyAlignment="1">
      <alignment horizontal="center" vertical="center" wrapText="1"/>
    </xf>
    <xf numFmtId="3" fontId="0" fillId="6" borderId="3" xfId="0" applyNumberFormat="1" applyFont="1" applyFill="1" applyBorder="1" applyAlignment="1">
      <alignment horizontal="center" vertical="center" wrapText="1"/>
    </xf>
    <xf numFmtId="3" fontId="0" fillId="6" borderId="4" xfId="0" applyNumberFormat="1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44" fontId="11" fillId="6" borderId="14" xfId="2" applyFont="1" applyFill="1" applyBorder="1" applyAlignment="1">
      <alignment horizontal="center" vertical="center" wrapText="1"/>
    </xf>
    <xf numFmtId="44" fontId="11" fillId="6" borderId="15" xfId="2" applyFont="1" applyFill="1" applyBorder="1" applyAlignment="1">
      <alignment horizontal="center" vertical="center" wrapText="1"/>
    </xf>
    <xf numFmtId="44" fontId="11" fillId="6" borderId="16" xfId="2" applyFont="1" applyFill="1" applyBorder="1" applyAlignment="1">
      <alignment horizontal="center" vertical="center" wrapText="1"/>
    </xf>
    <xf numFmtId="44" fontId="18" fillId="6" borderId="14" xfId="2" applyFont="1" applyFill="1" applyBorder="1" applyAlignment="1">
      <alignment horizontal="center" vertical="center" wrapText="1"/>
    </xf>
    <xf numFmtId="44" fontId="9" fillId="6" borderId="15" xfId="2" applyFont="1" applyFill="1" applyBorder="1" applyAlignment="1">
      <alignment horizontal="center" vertical="center" wrapText="1"/>
    </xf>
    <xf numFmtId="44" fontId="8" fillId="6" borderId="15" xfId="2" applyFont="1" applyFill="1" applyBorder="1" applyAlignment="1">
      <alignment horizontal="center" vertical="center" wrapText="1"/>
    </xf>
    <xf numFmtId="44" fontId="7" fillId="6" borderId="15" xfId="2" applyFont="1" applyFill="1" applyBorder="1" applyAlignment="1">
      <alignment horizontal="center" vertical="center" wrapText="1"/>
    </xf>
    <xf numFmtId="44" fontId="18" fillId="6" borderId="15" xfId="2" applyFont="1" applyFill="1" applyBorder="1" applyAlignment="1">
      <alignment horizontal="center" vertical="center" wrapText="1"/>
    </xf>
    <xf numFmtId="44" fontId="7" fillId="6" borderId="16" xfId="2" applyFont="1" applyFill="1" applyBorder="1" applyAlignment="1">
      <alignment horizontal="center" vertical="center" wrapText="1"/>
    </xf>
    <xf numFmtId="44" fontId="12" fillId="6" borderId="14" xfId="0" applyNumberFormat="1" applyFont="1" applyFill="1" applyBorder="1" applyAlignment="1">
      <alignment horizontal="center" vertical="center" wrapText="1"/>
    </xf>
    <xf numFmtId="44" fontId="17" fillId="6" borderId="15" xfId="2" applyFont="1" applyFill="1" applyBorder="1" applyAlignment="1">
      <alignment horizontal="center" vertical="center" wrapText="1"/>
    </xf>
    <xf numFmtId="44" fontId="6" fillId="5" borderId="14" xfId="2" applyFont="1" applyFill="1" applyBorder="1" applyAlignment="1">
      <alignment horizontal="center" vertical="center" wrapText="1"/>
    </xf>
    <xf numFmtId="0" fontId="0" fillId="0" borderId="16" xfId="0" applyBorder="1"/>
    <xf numFmtId="0" fontId="6" fillId="5" borderId="1" xfId="0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0" fillId="0" borderId="1" xfId="0" applyBorder="1"/>
    <xf numFmtId="44" fontId="12" fillId="6" borderId="14" xfId="2" applyFont="1" applyFill="1" applyBorder="1" applyAlignment="1">
      <alignment horizontal="center" vertical="center" wrapText="1"/>
    </xf>
    <xf numFmtId="44" fontId="12" fillId="6" borderId="15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44" fontId="10" fillId="6" borderId="14" xfId="2" applyFont="1" applyFill="1" applyBorder="1" applyAlignment="1">
      <alignment horizontal="center" vertical="center" wrapText="1"/>
    </xf>
    <xf numFmtId="44" fontId="10" fillId="6" borderId="15" xfId="2" applyFont="1" applyFill="1" applyBorder="1" applyAlignment="1">
      <alignment horizontal="center" vertical="center" wrapText="1"/>
    </xf>
    <xf numFmtId="44" fontId="10" fillId="6" borderId="16" xfId="2" applyFont="1" applyFill="1" applyBorder="1" applyAlignment="1">
      <alignment horizontal="center" vertical="center" wrapText="1"/>
    </xf>
    <xf numFmtId="43" fontId="4" fillId="2" borderId="15" xfId="3" applyFont="1" applyFill="1" applyBorder="1" applyAlignment="1">
      <alignment horizontal="center" vertical="center" wrapText="1"/>
    </xf>
    <xf numFmtId="8" fontId="9" fillId="0" borderId="15" xfId="0" applyNumberFormat="1" applyFont="1" applyFill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44" fontId="0" fillId="6" borderId="15" xfId="2" applyFont="1" applyFill="1" applyBorder="1" applyAlignment="1">
      <alignment horizontal="center" vertical="center" wrapText="1"/>
    </xf>
    <xf numFmtId="8" fontId="9" fillId="0" borderId="15" xfId="0" applyNumberFormat="1" applyFont="1" applyFill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 wrapText="1"/>
    </xf>
    <xf numFmtId="8" fontId="4" fillId="0" borderId="15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44" fontId="0" fillId="6" borderId="14" xfId="2" applyFont="1" applyFill="1" applyBorder="1" applyAlignment="1">
      <alignment horizontal="center" vertical="center" wrapText="1"/>
    </xf>
    <xf numFmtId="44" fontId="1" fillId="6" borderId="15" xfId="2" applyFont="1" applyFill="1" applyBorder="1"/>
    <xf numFmtId="44" fontId="2" fillId="5" borderId="14" xfId="2" applyFont="1" applyFill="1" applyBorder="1" applyAlignment="1">
      <alignment horizontal="center" vertical="center" wrapText="1"/>
    </xf>
    <xf numFmtId="8" fontId="4" fillId="0" borderId="16" xfId="0" applyNumberFormat="1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10" fontId="18" fillId="6" borderId="15" xfId="1" applyNumberFormat="1" applyFont="1" applyFill="1" applyBorder="1" applyAlignment="1">
      <alignment horizontal="center" vertical="center" wrapText="1"/>
    </xf>
    <xf numFmtId="10" fontId="8" fillId="6" borderId="15" xfId="1" applyNumberFormat="1" applyFont="1" applyFill="1" applyBorder="1" applyAlignment="1">
      <alignment horizontal="center" vertical="center" wrapText="1"/>
    </xf>
    <xf numFmtId="10" fontId="9" fillId="6" borderId="15" xfId="1" applyNumberFormat="1" applyFont="1" applyFill="1" applyBorder="1" applyAlignment="1">
      <alignment horizontal="center" vertical="center" wrapText="1"/>
    </xf>
    <xf numFmtId="10" fontId="10" fillId="6" borderId="15" xfId="1" applyNumberFormat="1" applyFont="1" applyFill="1" applyBorder="1" applyAlignment="1">
      <alignment horizontal="center" vertical="center" wrapText="1"/>
    </xf>
    <xf numFmtId="10" fontId="18" fillId="6" borderId="15" xfId="0" applyNumberFormat="1" applyFont="1" applyFill="1" applyBorder="1" applyAlignment="1">
      <alignment horizontal="center" vertical="center" wrapText="1"/>
    </xf>
    <xf numFmtId="10" fontId="18" fillId="6" borderId="16" xfId="0" applyNumberFormat="1" applyFont="1" applyFill="1" applyBorder="1" applyAlignment="1">
      <alignment horizontal="center" vertical="center" wrapText="1"/>
    </xf>
    <xf numFmtId="0" fontId="18" fillId="6" borderId="15" xfId="0" applyFont="1" applyFill="1" applyBorder="1"/>
    <xf numFmtId="0" fontId="8" fillId="6" borderId="15" xfId="0" applyFont="1" applyFill="1" applyBorder="1"/>
    <xf numFmtId="0" fontId="10" fillId="6" borderId="15" xfId="0" applyFont="1" applyFill="1" applyBorder="1" applyAlignment="1">
      <alignment vertical="center" wrapText="1"/>
    </xf>
    <xf numFmtId="0" fontId="0" fillId="6" borderId="15" xfId="0" applyFont="1" applyFill="1" applyBorder="1"/>
    <xf numFmtId="0" fontId="0" fillId="6" borderId="15" xfId="0" applyFont="1" applyFill="1" applyBorder="1" applyAlignment="1">
      <alignment vertical="center"/>
    </xf>
    <xf numFmtId="0" fontId="4" fillId="6" borderId="15" xfId="0" applyFont="1" applyFill="1" applyBorder="1"/>
    <xf numFmtId="0" fontId="18" fillId="6" borderId="15" xfId="0" applyFont="1" applyFill="1" applyBorder="1" applyAlignment="1">
      <alignment horizontal="left"/>
    </xf>
    <xf numFmtId="0" fontId="18" fillId="6" borderId="15" xfId="0" applyFont="1" applyFill="1" applyBorder="1" applyAlignment="1">
      <alignment horizontal="left" vertical="center"/>
    </xf>
    <xf numFmtId="44" fontId="10" fillId="6" borderId="15" xfId="2" applyFont="1" applyFill="1" applyBorder="1"/>
    <xf numFmtId="10" fontId="7" fillId="6" borderId="15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C2C3C9"/>
      <color rgb="FF7CA575"/>
      <color rgb="FF60A56D"/>
      <color rgb="FFD8D9DD"/>
      <color rgb="FF5D9A75"/>
      <color rgb="FFEFDEAF"/>
      <color rgb="FFFAE9CA"/>
      <color rgb="FFE0BC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>
      <selection activeCell="H25" sqref="H25"/>
    </sheetView>
  </sheetViews>
  <sheetFormatPr baseColWidth="10" defaultRowHeight="14.4" x14ac:dyDescent="0.3"/>
  <cols>
    <col min="1" max="1" width="38.6640625" bestFit="1" customWidth="1"/>
    <col min="2" max="2" width="15.5546875" bestFit="1" customWidth="1"/>
    <col min="3" max="3" width="8" bestFit="1" customWidth="1"/>
  </cols>
  <sheetData>
    <row r="1" spans="1:3" ht="15" thickTop="1" x14ac:dyDescent="0.3">
      <c r="A1" s="47" t="s">
        <v>147</v>
      </c>
      <c r="B1" s="201" t="s">
        <v>2</v>
      </c>
      <c r="C1" s="203" t="s">
        <v>3</v>
      </c>
    </row>
    <row r="2" spans="1:3" ht="15" thickBot="1" x14ac:dyDescent="0.35">
      <c r="A2" s="48" t="s">
        <v>148</v>
      </c>
      <c r="B2" s="202"/>
      <c r="C2" s="204"/>
    </row>
    <row r="3" spans="1:3" ht="15" thickTop="1" x14ac:dyDescent="0.3">
      <c r="A3" s="49" t="s">
        <v>156</v>
      </c>
      <c r="B3" s="135">
        <v>22385646</v>
      </c>
      <c r="C3" s="50">
        <f>B3/B38</f>
        <v>0.16591845790429621</v>
      </c>
    </row>
    <row r="4" spans="1:3" x14ac:dyDescent="0.3">
      <c r="A4" s="49" t="s">
        <v>152</v>
      </c>
      <c r="B4" s="136">
        <v>22122555</v>
      </c>
      <c r="C4" s="50">
        <f>B4/B38</f>
        <v>0.16396847383823446</v>
      </c>
    </row>
    <row r="5" spans="1:3" x14ac:dyDescent="0.3">
      <c r="A5" s="49" t="s">
        <v>151</v>
      </c>
      <c r="B5" s="136">
        <v>21209592</v>
      </c>
      <c r="C5" s="50">
        <f>B5/B38</f>
        <v>0.15720175318680987</v>
      </c>
    </row>
    <row r="6" spans="1:3" x14ac:dyDescent="0.3">
      <c r="A6" s="49" t="s">
        <v>149</v>
      </c>
      <c r="B6" s="136">
        <v>14661210</v>
      </c>
      <c r="C6" s="50">
        <f>B6/B38</f>
        <v>0.10866630135270819</v>
      </c>
    </row>
    <row r="7" spans="1:3" x14ac:dyDescent="0.3">
      <c r="A7" s="49" t="s">
        <v>257</v>
      </c>
      <c r="B7" s="136">
        <v>11742972</v>
      </c>
      <c r="C7" s="50">
        <f>B7/B38</f>
        <v>8.7036836258972794E-2</v>
      </c>
    </row>
    <row r="8" spans="1:3" x14ac:dyDescent="0.3">
      <c r="A8" s="49" t="s">
        <v>150</v>
      </c>
      <c r="B8" s="136">
        <v>7848570</v>
      </c>
      <c r="C8" s="50">
        <f>B8/B38</f>
        <v>5.8172215854477564E-2</v>
      </c>
    </row>
    <row r="9" spans="1:3" x14ac:dyDescent="0.3">
      <c r="A9" s="49" t="s">
        <v>154</v>
      </c>
      <c r="B9" s="136">
        <v>6499646</v>
      </c>
      <c r="C9" s="50">
        <f>B9/B38</f>
        <v>4.8174229202223036E-2</v>
      </c>
    </row>
    <row r="10" spans="1:3" x14ac:dyDescent="0.3">
      <c r="A10" s="49" t="s">
        <v>157</v>
      </c>
      <c r="B10" s="136">
        <v>5522156</v>
      </c>
      <c r="C10" s="50">
        <f>B10/B38</f>
        <v>4.092924581345371E-2</v>
      </c>
    </row>
    <row r="11" spans="1:3" s="1" customFormat="1" x14ac:dyDescent="0.3">
      <c r="A11" s="49" t="s">
        <v>258</v>
      </c>
      <c r="B11" s="136">
        <v>2274632</v>
      </c>
      <c r="C11" s="50">
        <f>B11/B38</f>
        <v>1.6859170994652783E-2</v>
      </c>
    </row>
    <row r="12" spans="1:3" s="1" customFormat="1" x14ac:dyDescent="0.3">
      <c r="A12" s="49" t="s">
        <v>262</v>
      </c>
      <c r="B12" s="136">
        <v>2053112</v>
      </c>
      <c r="C12" s="50">
        <f>B12/B38</f>
        <v>1.5217303844830095E-2</v>
      </c>
    </row>
    <row r="13" spans="1:3" s="1" customFormat="1" x14ac:dyDescent="0.3">
      <c r="A13" s="49" t="s">
        <v>246</v>
      </c>
      <c r="B13" s="136">
        <v>1892717</v>
      </c>
      <c r="C13" s="50">
        <f>B13/B38</f>
        <v>1.4028484408680715E-2</v>
      </c>
    </row>
    <row r="14" spans="1:3" s="1" customFormat="1" x14ac:dyDescent="0.3">
      <c r="A14" s="49" t="s">
        <v>267</v>
      </c>
      <c r="B14" s="136">
        <v>1548352</v>
      </c>
      <c r="C14" s="50">
        <f>B14/B38</f>
        <v>1.147611179650714E-2</v>
      </c>
    </row>
    <row r="15" spans="1:3" s="1" customFormat="1" x14ac:dyDescent="0.3">
      <c r="A15" s="49" t="s">
        <v>263</v>
      </c>
      <c r="B15" s="136">
        <v>1516000</v>
      </c>
      <c r="C15" s="50">
        <f>B15/B38</f>
        <v>1.1236324481451778E-2</v>
      </c>
    </row>
    <row r="16" spans="1:3" s="1" customFormat="1" x14ac:dyDescent="0.3">
      <c r="A16" s="49" t="s">
        <v>255</v>
      </c>
      <c r="B16" s="136">
        <v>1385760</v>
      </c>
      <c r="C16" s="50">
        <f>B16/B38</f>
        <v>1.02710085840479E-2</v>
      </c>
    </row>
    <row r="17" spans="1:8" s="1" customFormat="1" x14ac:dyDescent="0.3">
      <c r="A17" s="49" t="s">
        <v>264</v>
      </c>
      <c r="B17" s="136">
        <v>1257484</v>
      </c>
      <c r="C17" s="50">
        <f>B17/B38</f>
        <v>9.3202495080698597E-3</v>
      </c>
    </row>
    <row r="18" spans="1:8" s="1" customFormat="1" x14ac:dyDescent="0.3">
      <c r="A18" s="49" t="s">
        <v>155</v>
      </c>
      <c r="B18" s="136">
        <v>1043880</v>
      </c>
      <c r="C18" s="50">
        <f>B18/B38</f>
        <v>7.7370543533627194E-3</v>
      </c>
    </row>
    <row r="19" spans="1:8" s="1" customFormat="1" x14ac:dyDescent="0.3">
      <c r="A19" s="49" t="s">
        <v>247</v>
      </c>
      <c r="B19" s="136">
        <v>1028242</v>
      </c>
      <c r="C19" s="50">
        <f>B19/B38</f>
        <v>7.621148256897717E-3</v>
      </c>
    </row>
    <row r="20" spans="1:8" s="1" customFormat="1" x14ac:dyDescent="0.3">
      <c r="A20" s="49" t="s">
        <v>251</v>
      </c>
      <c r="B20" s="136">
        <v>996166</v>
      </c>
      <c r="C20" s="50">
        <f>B20/B38</f>
        <v>7.383406605138451E-3</v>
      </c>
    </row>
    <row r="21" spans="1:8" s="1" customFormat="1" x14ac:dyDescent="0.3">
      <c r="A21" s="49" t="s">
        <v>253</v>
      </c>
      <c r="B21" s="136">
        <v>963618</v>
      </c>
      <c r="C21" s="50">
        <f>B21/B38</f>
        <v>7.1421665726699203E-3</v>
      </c>
    </row>
    <row r="22" spans="1:8" s="1" customFormat="1" x14ac:dyDescent="0.3">
      <c r="A22" s="49" t="s">
        <v>261</v>
      </c>
      <c r="B22" s="136">
        <v>922035</v>
      </c>
      <c r="C22" s="50">
        <f>B22/B38</f>
        <v>6.8339607145484101E-3</v>
      </c>
    </row>
    <row r="23" spans="1:8" s="1" customFormat="1" x14ac:dyDescent="0.3">
      <c r="A23" s="49" t="s">
        <v>260</v>
      </c>
      <c r="B23" s="136">
        <v>881712</v>
      </c>
      <c r="C23" s="50">
        <f>B23/B38</f>
        <v>6.5350937540829884E-3</v>
      </c>
    </row>
    <row r="24" spans="1:8" s="1" customFormat="1" x14ac:dyDescent="0.3">
      <c r="A24" s="49" t="s">
        <v>268</v>
      </c>
      <c r="B24" s="136">
        <v>798726</v>
      </c>
      <c r="C24" s="50">
        <f>B24/B38</f>
        <v>5.920016166076552E-3</v>
      </c>
    </row>
    <row r="25" spans="1:8" s="1" customFormat="1" ht="15" thickBot="1" x14ac:dyDescent="0.35">
      <c r="A25" s="49" t="s">
        <v>254</v>
      </c>
      <c r="B25" s="136">
        <v>765604</v>
      </c>
      <c r="C25" s="50">
        <f>B25/B38</f>
        <v>5.6745217468980261E-3</v>
      </c>
      <c r="H25" s="75"/>
    </row>
    <row r="26" spans="1:8" s="1" customFormat="1" ht="15" thickTop="1" x14ac:dyDescent="0.3">
      <c r="A26" s="49" t="s">
        <v>270</v>
      </c>
      <c r="B26" s="136">
        <v>529118</v>
      </c>
      <c r="C26" s="50">
        <f>B26/B38</f>
        <v>3.9217292460269147E-3</v>
      </c>
    </row>
    <row r="27" spans="1:8" s="1" customFormat="1" x14ac:dyDescent="0.3">
      <c r="A27" s="49" t="s">
        <v>249</v>
      </c>
      <c r="B27" s="136">
        <v>479766</v>
      </c>
      <c r="C27" s="50">
        <f>B27/B38</f>
        <v>3.555940930849732E-3</v>
      </c>
    </row>
    <row r="28" spans="1:8" s="1" customFormat="1" x14ac:dyDescent="0.3">
      <c r="A28" s="49" t="s">
        <v>250</v>
      </c>
      <c r="B28" s="136">
        <v>358088</v>
      </c>
      <c r="C28" s="50">
        <f>B28/B38</f>
        <v>2.6540850665660318E-3</v>
      </c>
    </row>
    <row r="29" spans="1:8" s="1" customFormat="1" x14ac:dyDescent="0.3">
      <c r="A29" s="49" t="s">
        <v>266</v>
      </c>
      <c r="B29" s="136">
        <v>307260</v>
      </c>
      <c r="C29" s="50">
        <f>B29/B38</f>
        <v>2.2773568998488611E-3</v>
      </c>
    </row>
    <row r="30" spans="1:8" s="1" customFormat="1" x14ac:dyDescent="0.3">
      <c r="A30" s="49" t="s">
        <v>153</v>
      </c>
      <c r="B30" s="136">
        <v>299758</v>
      </c>
      <c r="C30" s="50">
        <f>B30/B38</f>
        <v>2.2217533996774551E-3</v>
      </c>
    </row>
    <row r="31" spans="1:8" s="1" customFormat="1" x14ac:dyDescent="0.3">
      <c r="A31" s="49" t="s">
        <v>259</v>
      </c>
      <c r="B31" s="136">
        <v>291434</v>
      </c>
      <c r="C31" s="50">
        <f>B31/B38</f>
        <v>2.1600573805589827E-3</v>
      </c>
    </row>
    <row r="32" spans="1:8" s="1" customFormat="1" x14ac:dyDescent="0.3">
      <c r="A32" s="49" t="s">
        <v>271</v>
      </c>
      <c r="B32" s="136">
        <v>287000</v>
      </c>
      <c r="C32" s="50">
        <f>B32/B38</f>
        <v>2.1271933549977971E-3</v>
      </c>
    </row>
    <row r="33" spans="1:3" s="1" customFormat="1" x14ac:dyDescent="0.3">
      <c r="A33" s="49" t="s">
        <v>265</v>
      </c>
      <c r="B33" s="136">
        <v>267408</v>
      </c>
      <c r="C33" s="50">
        <f>B33/B38</f>
        <v>1.9819809082691668E-3</v>
      </c>
    </row>
    <row r="34" spans="1:3" s="1" customFormat="1" x14ac:dyDescent="0.3">
      <c r="A34" s="49" t="s">
        <v>248</v>
      </c>
      <c r="B34" s="136">
        <v>257899</v>
      </c>
      <c r="C34" s="50">
        <f>B34/B38</f>
        <v>1.9115018782598497E-3</v>
      </c>
    </row>
    <row r="35" spans="1:3" s="1" customFormat="1" x14ac:dyDescent="0.3">
      <c r="A35" s="49" t="s">
        <v>269</v>
      </c>
      <c r="B35" s="136">
        <v>197356</v>
      </c>
      <c r="C35" s="50">
        <f>B35/B38</f>
        <v>1.4627678458848266E-3</v>
      </c>
    </row>
    <row r="36" spans="1:3" s="1" customFormat="1" x14ac:dyDescent="0.3">
      <c r="A36" s="49" t="s">
        <v>252</v>
      </c>
      <c r="B36" s="136">
        <v>196760</v>
      </c>
      <c r="C36" s="50">
        <f>B36/B38</f>
        <v>1.4583503990570263E-3</v>
      </c>
    </row>
    <row r="37" spans="1:3" ht="15" thickBot="1" x14ac:dyDescent="0.35">
      <c r="A37" s="51" t="s">
        <v>256</v>
      </c>
      <c r="B37" s="137">
        <v>127330</v>
      </c>
      <c r="C37" s="52">
        <f>B37/B38</f>
        <v>9.4374749091243732E-4</v>
      </c>
    </row>
    <row r="38" spans="1:3" ht="15.6" thickTop="1" thickBot="1" x14ac:dyDescent="0.35">
      <c r="A38" s="45" t="s">
        <v>9</v>
      </c>
      <c r="B38" s="149">
        <f>SUM(B3:B37)</f>
        <v>134919564</v>
      </c>
      <c r="C38" s="46">
        <f>SUM(C3:C37)</f>
        <v>1.0000000000000002</v>
      </c>
    </row>
    <row r="39" spans="1:3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F20" sqref="F20"/>
    </sheetView>
  </sheetViews>
  <sheetFormatPr baseColWidth="10" defaultRowHeight="14.4" x14ac:dyDescent="0.3"/>
  <cols>
    <col min="1" max="1" width="56" style="1" bestFit="1" customWidth="1"/>
    <col min="2" max="2" width="15.5546875" bestFit="1" customWidth="1"/>
    <col min="3" max="3" width="8" bestFit="1" customWidth="1"/>
  </cols>
  <sheetData>
    <row r="1" spans="1:6" ht="15.6" thickTop="1" thickBot="1" x14ac:dyDescent="0.35">
      <c r="A1" s="53" t="s">
        <v>10</v>
      </c>
      <c r="B1" s="39" t="s">
        <v>2</v>
      </c>
      <c r="C1" s="55" t="s">
        <v>3</v>
      </c>
    </row>
    <row r="2" spans="1:6" ht="15" thickTop="1" x14ac:dyDescent="0.3">
      <c r="A2" s="68" t="s">
        <v>11</v>
      </c>
      <c r="B2" s="138">
        <f>B3+B12</f>
        <v>134919564.00000399</v>
      </c>
      <c r="C2" s="69">
        <f>C3+C12</f>
        <v>0.9999999999999557</v>
      </c>
    </row>
    <row r="3" spans="1:6" x14ac:dyDescent="0.3">
      <c r="A3" s="61" t="s">
        <v>12</v>
      </c>
      <c r="B3" s="139">
        <f>SUM(B4:B11)</f>
        <v>111075624.000003</v>
      </c>
      <c r="C3" s="62">
        <f>SUM(C4:C11)</f>
        <v>0.82327292430321508</v>
      </c>
    </row>
    <row r="4" spans="1:6" ht="28.8" x14ac:dyDescent="0.3">
      <c r="A4" s="70" t="s">
        <v>13</v>
      </c>
      <c r="B4" s="140">
        <v>101310624</v>
      </c>
      <c r="C4" s="59">
        <f>B4/B29</f>
        <v>0.75089646746851701</v>
      </c>
    </row>
    <row r="5" spans="1:6" x14ac:dyDescent="0.3">
      <c r="A5" s="58" t="s">
        <v>14</v>
      </c>
      <c r="B5" s="136">
        <v>3525000</v>
      </c>
      <c r="C5" s="59">
        <f>B5/B29</f>
        <v>2.6126677966434423E-2</v>
      </c>
    </row>
    <row r="6" spans="1:6" x14ac:dyDescent="0.3">
      <c r="A6" s="58" t="s">
        <v>15</v>
      </c>
      <c r="B6" s="136">
        <v>1030000</v>
      </c>
      <c r="C6" s="59">
        <f>B6/B29</f>
        <v>7.6341782426744562E-3</v>
      </c>
    </row>
    <row r="7" spans="1:6" x14ac:dyDescent="0.3">
      <c r="A7" s="71" t="s">
        <v>16</v>
      </c>
      <c r="B7" s="136">
        <v>300000</v>
      </c>
      <c r="C7" s="59">
        <f>B7/B29</f>
        <v>2.2235470609731425E-3</v>
      </c>
    </row>
    <row r="8" spans="1:6" x14ac:dyDescent="0.3">
      <c r="A8" s="58" t="s">
        <v>17</v>
      </c>
      <c r="B8" s="140">
        <v>4910000</v>
      </c>
      <c r="C8" s="59">
        <f>B8/B29</f>
        <v>3.6392053564593768E-2</v>
      </c>
    </row>
    <row r="9" spans="1:6" ht="28.8" x14ac:dyDescent="0.3">
      <c r="A9" s="60" t="s">
        <v>18</v>
      </c>
      <c r="B9" s="136">
        <v>9.9999999999999995E-7</v>
      </c>
      <c r="C9" s="59">
        <f>B9/B29</f>
        <v>7.411823536577142E-15</v>
      </c>
    </row>
    <row r="10" spans="1:6" x14ac:dyDescent="0.3">
      <c r="A10" s="58" t="s">
        <v>8</v>
      </c>
      <c r="B10" s="141">
        <v>9.9999999999999995E-7</v>
      </c>
      <c r="C10" s="59">
        <f>B10/B29</f>
        <v>7.411823536577142E-15</v>
      </c>
    </row>
    <row r="11" spans="1:6" x14ac:dyDescent="0.3">
      <c r="A11" s="58" t="s">
        <v>19</v>
      </c>
      <c r="B11" s="141">
        <v>9.9999999999999995E-7</v>
      </c>
      <c r="C11" s="59">
        <f>B11/B29</f>
        <v>7.411823536577142E-15</v>
      </c>
    </row>
    <row r="12" spans="1:6" x14ac:dyDescent="0.3">
      <c r="A12" s="61" t="s">
        <v>20</v>
      </c>
      <c r="B12" s="142">
        <f>SUM(B13:B19)</f>
        <v>23843940.000000998</v>
      </c>
      <c r="C12" s="62">
        <f>SUM(C13:C19)</f>
        <v>0.17672707569674059</v>
      </c>
      <c r="E12" s="36"/>
    </row>
    <row r="13" spans="1:6" x14ac:dyDescent="0.3">
      <c r="A13" s="58" t="s">
        <v>21</v>
      </c>
      <c r="B13" s="140">
        <v>18334943</v>
      </c>
      <c r="C13" s="59">
        <f>B13/B29</f>
        <v>0.1358953620692003</v>
      </c>
    </row>
    <row r="14" spans="1:6" x14ac:dyDescent="0.3">
      <c r="A14" s="58" t="s">
        <v>22</v>
      </c>
      <c r="B14" s="140">
        <v>2528997</v>
      </c>
      <c r="C14" s="59">
        <f>B14/B29</f>
        <v>1.8744479488532983E-2</v>
      </c>
    </row>
    <row r="15" spans="1:6" ht="15" thickBot="1" x14ac:dyDescent="0.35">
      <c r="A15" s="58" t="s">
        <v>23</v>
      </c>
      <c r="B15" s="136">
        <v>40000</v>
      </c>
      <c r="C15" s="59">
        <f>B15/B29</f>
        <v>2.9647294146308565E-4</v>
      </c>
      <c r="F15" s="56"/>
    </row>
    <row r="16" spans="1:6" ht="15" thickBot="1" x14ac:dyDescent="0.35">
      <c r="A16" s="58" t="s">
        <v>24</v>
      </c>
      <c r="B16" s="136">
        <v>40000</v>
      </c>
      <c r="C16" s="59">
        <f>B16/B29</f>
        <v>2.9647294146308565E-4</v>
      </c>
      <c r="F16" s="57"/>
    </row>
    <row r="17" spans="1:3" x14ac:dyDescent="0.3">
      <c r="A17" s="58" t="s">
        <v>25</v>
      </c>
      <c r="B17" s="136">
        <v>300000</v>
      </c>
      <c r="C17" s="59">
        <f>B17/B29</f>
        <v>2.2235470609731425E-3</v>
      </c>
    </row>
    <row r="18" spans="1:3" x14ac:dyDescent="0.3">
      <c r="A18" s="58" t="s">
        <v>26</v>
      </c>
      <c r="B18" s="136">
        <v>2600000</v>
      </c>
      <c r="C18" s="59">
        <f>B18/B29</f>
        <v>1.9270741195100569E-2</v>
      </c>
    </row>
    <row r="19" spans="1:3" x14ac:dyDescent="0.3">
      <c r="A19" s="63" t="s">
        <v>27</v>
      </c>
      <c r="B19" s="136">
        <v>9.9999999999999995E-7</v>
      </c>
      <c r="C19" s="59">
        <f>B19/B29</f>
        <v>7.411823536577142E-15</v>
      </c>
    </row>
    <row r="20" spans="1:3" x14ac:dyDescent="0.3">
      <c r="A20" s="64" t="s">
        <v>28</v>
      </c>
      <c r="B20" s="142">
        <f>B21+B25</f>
        <v>6.0000000000000002E-6</v>
      </c>
      <c r="C20" s="65">
        <f>C21+C25</f>
        <v>4.4470941219462852E-14</v>
      </c>
    </row>
    <row r="21" spans="1:3" x14ac:dyDescent="0.3">
      <c r="A21" s="61" t="s">
        <v>29</v>
      </c>
      <c r="B21" s="139">
        <f>SUM(B22:B24)</f>
        <v>3.0000000000000001E-6</v>
      </c>
      <c r="C21" s="62">
        <f>SUM(C22:C24)</f>
        <v>2.2235470609731426E-14</v>
      </c>
    </row>
    <row r="22" spans="1:3" x14ac:dyDescent="0.3">
      <c r="A22" s="58" t="s">
        <v>30</v>
      </c>
      <c r="B22" s="141">
        <v>9.9999999999999995E-7</v>
      </c>
      <c r="C22" s="59">
        <f>B22/B29</f>
        <v>7.411823536577142E-15</v>
      </c>
    </row>
    <row r="23" spans="1:3" x14ac:dyDescent="0.3">
      <c r="A23" s="58" t="s">
        <v>31</v>
      </c>
      <c r="B23" s="141">
        <v>9.9999999999999995E-7</v>
      </c>
      <c r="C23" s="59">
        <f>B23/B29</f>
        <v>7.411823536577142E-15</v>
      </c>
    </row>
    <row r="24" spans="1:3" x14ac:dyDescent="0.3">
      <c r="A24" s="58" t="s">
        <v>32</v>
      </c>
      <c r="B24" s="141">
        <v>9.9999999999999995E-7</v>
      </c>
      <c r="C24" s="59">
        <f>B24/B29</f>
        <v>7.411823536577142E-15</v>
      </c>
    </row>
    <row r="25" spans="1:3" x14ac:dyDescent="0.3">
      <c r="A25" s="61" t="s">
        <v>33</v>
      </c>
      <c r="B25" s="139">
        <f>SUM(B26:B28)</f>
        <v>3.0000000000000001E-6</v>
      </c>
      <c r="C25" s="62">
        <f>SUM(C26:C28)</f>
        <v>2.2235470609731426E-14</v>
      </c>
    </row>
    <row r="26" spans="1:3" x14ac:dyDescent="0.3">
      <c r="A26" s="58" t="s">
        <v>34</v>
      </c>
      <c r="B26" s="141">
        <v>9.9999999999999995E-7</v>
      </c>
      <c r="C26" s="59">
        <f>B26/B29</f>
        <v>7.411823536577142E-15</v>
      </c>
    </row>
    <row r="27" spans="1:3" x14ac:dyDescent="0.3">
      <c r="A27" s="58" t="s">
        <v>35</v>
      </c>
      <c r="B27" s="141">
        <v>9.9999999999999995E-7</v>
      </c>
      <c r="C27" s="59">
        <f>B27/B29</f>
        <v>7.411823536577142E-15</v>
      </c>
    </row>
    <row r="28" spans="1:3" ht="15" thickBot="1" x14ac:dyDescent="0.35">
      <c r="A28" s="66" t="s">
        <v>36</v>
      </c>
      <c r="B28" s="143">
        <v>9.9999999999999995E-7</v>
      </c>
      <c r="C28" s="67">
        <f>B28/B29</f>
        <v>7.411823536577142E-15</v>
      </c>
    </row>
    <row r="29" spans="1:3" ht="15.6" thickTop="1" thickBot="1" x14ac:dyDescent="0.35">
      <c r="A29" s="53" t="s">
        <v>9</v>
      </c>
      <c r="B29" s="40">
        <f>B2+B20</f>
        <v>134919564.00000998</v>
      </c>
      <c r="C29" s="41">
        <f>C2+C20</f>
        <v>1.0000000000000002</v>
      </c>
    </row>
    <row r="30" spans="1:3" ht="15.6" thickTop="1" thickBot="1" x14ac:dyDescent="0.35">
      <c r="B30" s="147"/>
    </row>
    <row r="31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A16" workbookViewId="0">
      <selection activeCell="A19" sqref="A19"/>
    </sheetView>
  </sheetViews>
  <sheetFormatPr baseColWidth="10" defaultRowHeight="14.4" x14ac:dyDescent="0.3"/>
  <cols>
    <col min="1" max="1" width="47.109375" bestFit="1" customWidth="1"/>
    <col min="2" max="2" width="15.5546875" bestFit="1" customWidth="1"/>
    <col min="3" max="3" width="8" bestFit="1" customWidth="1"/>
  </cols>
  <sheetData>
    <row r="1" spans="1:7" ht="15.6" thickTop="1" thickBot="1" x14ac:dyDescent="0.35">
      <c r="A1" s="45" t="s">
        <v>0</v>
      </c>
      <c r="B1" s="148" t="s">
        <v>2</v>
      </c>
      <c r="C1" s="72" t="s">
        <v>3</v>
      </c>
    </row>
    <row r="2" spans="1:7" ht="15" thickTop="1" x14ac:dyDescent="0.3">
      <c r="A2" s="77" t="s">
        <v>272</v>
      </c>
      <c r="B2" s="144">
        <f>SUM(B3:B9)</f>
        <v>28451500.000104994</v>
      </c>
      <c r="C2" s="78">
        <f>C3</f>
        <v>0.21087749735077294</v>
      </c>
    </row>
    <row r="3" spans="1:7" x14ac:dyDescent="0.3">
      <c r="A3" s="79" t="s">
        <v>159</v>
      </c>
      <c r="B3" s="141">
        <v>28451500</v>
      </c>
      <c r="C3" s="50">
        <f>B3/B14</f>
        <v>0.21087749735077294</v>
      </c>
    </row>
    <row r="4" spans="1:7" x14ac:dyDescent="0.3">
      <c r="A4" s="79" t="s">
        <v>160</v>
      </c>
      <c r="B4" s="141">
        <v>9.9999999999999995E-7</v>
      </c>
      <c r="C4" s="50">
        <v>3.8037951533186156E-15</v>
      </c>
    </row>
    <row r="5" spans="1:7" x14ac:dyDescent="0.3">
      <c r="A5" s="79" t="s">
        <v>161</v>
      </c>
      <c r="B5" s="141">
        <v>9.9999999999999995E-7</v>
      </c>
      <c r="C5" s="50">
        <v>3.8037951533186156E-15</v>
      </c>
    </row>
    <row r="6" spans="1:7" ht="15" thickBot="1" x14ac:dyDescent="0.35">
      <c r="A6" s="79" t="s">
        <v>162</v>
      </c>
      <c r="B6" s="141">
        <v>9.9999999999999995E-7</v>
      </c>
      <c r="C6" s="50">
        <v>3.8037951533186156E-15</v>
      </c>
      <c r="G6" s="75"/>
    </row>
    <row r="7" spans="1:7" ht="15" thickTop="1" x14ac:dyDescent="0.3">
      <c r="A7" s="79" t="s">
        <v>163</v>
      </c>
      <c r="B7" s="141">
        <v>1E-4</v>
      </c>
      <c r="C7" s="50">
        <v>3.8037951533186156E-15</v>
      </c>
    </row>
    <row r="8" spans="1:7" x14ac:dyDescent="0.3">
      <c r="A8" s="79" t="s">
        <v>164</v>
      </c>
      <c r="B8" s="141">
        <v>9.9999999999999995E-7</v>
      </c>
      <c r="C8" s="50">
        <v>3.8037951533186156E-15</v>
      </c>
    </row>
    <row r="9" spans="1:7" ht="15" thickBot="1" x14ac:dyDescent="0.35">
      <c r="A9" s="79" t="s">
        <v>273</v>
      </c>
      <c r="B9" s="141">
        <v>9.9999999999999995E-7</v>
      </c>
      <c r="C9" s="50">
        <v>3.8037951533186156E-15</v>
      </c>
      <c r="F9" s="75"/>
    </row>
    <row r="10" spans="1:7" ht="15" thickTop="1" x14ac:dyDescent="0.3">
      <c r="A10" s="80" t="s">
        <v>274</v>
      </c>
      <c r="B10" s="145">
        <f>SUM(B11:B13)</f>
        <v>106468064.000002</v>
      </c>
      <c r="C10" s="81">
        <f>C11</f>
        <v>0.78912250264843409</v>
      </c>
    </row>
    <row r="11" spans="1:7" x14ac:dyDescent="0.3">
      <c r="A11" s="79" t="s">
        <v>163</v>
      </c>
      <c r="B11" s="141">
        <v>106468064</v>
      </c>
      <c r="C11" s="50">
        <f>B11/B14</f>
        <v>0.78912250264843409</v>
      </c>
    </row>
    <row r="12" spans="1:7" x14ac:dyDescent="0.3">
      <c r="A12" s="79" t="s">
        <v>164</v>
      </c>
      <c r="B12" s="141">
        <v>9.9999999999999995E-7</v>
      </c>
      <c r="C12" s="50">
        <v>3.8037951533186156E-15</v>
      </c>
    </row>
    <row r="13" spans="1:7" ht="15" thickBot="1" x14ac:dyDescent="0.35">
      <c r="A13" s="82" t="s">
        <v>275</v>
      </c>
      <c r="B13" s="143">
        <v>9.9999999999999995E-7</v>
      </c>
      <c r="C13" s="52">
        <v>3.8037951533186156E-15</v>
      </c>
    </row>
    <row r="14" spans="1:7" ht="15" thickTop="1" x14ac:dyDescent="0.3">
      <c r="A14" s="47" t="s">
        <v>9</v>
      </c>
      <c r="B14" s="146">
        <f>B2+B10</f>
        <v>134919564.00010699</v>
      </c>
      <c r="C14" s="73">
        <v>1</v>
      </c>
    </row>
    <row r="15" spans="1:7" ht="15" thickBot="1" x14ac:dyDescent="0.35">
      <c r="A15" s="74"/>
      <c r="B15" s="147"/>
      <c r="C15" s="76"/>
    </row>
    <row r="16" spans="1:7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16" workbookViewId="0">
      <selection activeCell="G24" sqref="G24"/>
    </sheetView>
  </sheetViews>
  <sheetFormatPr baseColWidth="10" defaultRowHeight="14.4" x14ac:dyDescent="0.3"/>
  <cols>
    <col min="1" max="1" width="54.109375" bestFit="1" customWidth="1"/>
    <col min="2" max="2" width="15.5546875" bestFit="1" customWidth="1"/>
    <col min="3" max="3" width="8" bestFit="1" customWidth="1"/>
  </cols>
  <sheetData>
    <row r="1" spans="1:6" ht="15.6" thickTop="1" thickBot="1" x14ac:dyDescent="0.35">
      <c r="A1" s="45" t="s">
        <v>165</v>
      </c>
      <c r="B1" s="148" t="s">
        <v>2</v>
      </c>
      <c r="C1" s="72" t="s">
        <v>3</v>
      </c>
    </row>
    <row r="2" spans="1:6" ht="15" thickTop="1" x14ac:dyDescent="0.3">
      <c r="A2" s="83" t="s">
        <v>166</v>
      </c>
      <c r="B2" s="151">
        <f>SUM(B3:B10)</f>
        <v>78879273.000010997</v>
      </c>
      <c r="C2" s="84">
        <f>SUM(C3:C10)</f>
        <v>0.58463925216941071</v>
      </c>
      <c r="E2" s="36"/>
    </row>
    <row r="3" spans="1:6" x14ac:dyDescent="0.3">
      <c r="A3" s="79" t="s">
        <v>167</v>
      </c>
      <c r="B3" s="136">
        <v>9.9999999999999995E-7</v>
      </c>
      <c r="C3" s="50">
        <f>B3/B34</f>
        <v>7.4118235365750546E-15</v>
      </c>
    </row>
    <row r="4" spans="1:6" x14ac:dyDescent="0.3">
      <c r="A4" s="79" t="s">
        <v>168</v>
      </c>
      <c r="B4" s="136">
        <v>267408</v>
      </c>
      <c r="C4" s="50">
        <f>B4/B34</f>
        <v>1.9819809082684621E-3</v>
      </c>
    </row>
    <row r="5" spans="1:6" ht="15" thickBot="1" x14ac:dyDescent="0.35">
      <c r="A5" s="79" t="s">
        <v>169</v>
      </c>
      <c r="B5" s="136">
        <v>32487770</v>
      </c>
      <c r="C5" s="50">
        <f>B5/B34</f>
        <v>0.24079361833683696</v>
      </c>
      <c r="E5" s="75"/>
    </row>
    <row r="6" spans="1:6" ht="15.6" thickTop="1" thickBot="1" x14ac:dyDescent="0.35">
      <c r="A6" s="79" t="s">
        <v>170</v>
      </c>
      <c r="B6" s="136">
        <v>1.0000000000000001E-5</v>
      </c>
      <c r="C6" s="50">
        <f>B6/B34</f>
        <v>7.4118235365750549E-14</v>
      </c>
      <c r="E6" s="154"/>
    </row>
    <row r="7" spans="1:6" ht="15" thickTop="1" x14ac:dyDescent="0.3">
      <c r="A7" s="79" t="s">
        <v>171</v>
      </c>
      <c r="B7" s="136">
        <v>23112120</v>
      </c>
      <c r="C7" s="50">
        <f>B7/B34</f>
        <v>0.17130295499614703</v>
      </c>
    </row>
    <row r="8" spans="1:6" x14ac:dyDescent="0.3">
      <c r="A8" s="79" t="s">
        <v>172</v>
      </c>
      <c r="B8" s="136">
        <v>257899</v>
      </c>
      <c r="C8" s="50">
        <f>B8/B34</f>
        <v>1.9115018782591699E-3</v>
      </c>
    </row>
    <row r="9" spans="1:6" ht="15" thickBot="1" x14ac:dyDescent="0.35">
      <c r="A9" s="79" t="s">
        <v>173</v>
      </c>
      <c r="B9" s="136">
        <v>22467076</v>
      </c>
      <c r="C9" s="50">
        <f>B9/B34</f>
        <v>0.16652200269482051</v>
      </c>
    </row>
    <row r="10" spans="1:6" ht="15.6" thickTop="1" thickBot="1" x14ac:dyDescent="0.35">
      <c r="A10" s="79" t="s">
        <v>85</v>
      </c>
      <c r="B10" s="136">
        <v>287000</v>
      </c>
      <c r="C10" s="50">
        <f>B10/B34</f>
        <v>2.1271933549970408E-3</v>
      </c>
      <c r="F10" s="150"/>
    </row>
    <row r="11" spans="1:6" ht="15" thickTop="1" x14ac:dyDescent="0.3">
      <c r="A11" s="80" t="s">
        <v>155</v>
      </c>
      <c r="B11" s="152">
        <f>SUM(B12:B18)</f>
        <v>48965144.000009999</v>
      </c>
      <c r="C11" s="81">
        <f>SUM(C12:C18)</f>
        <v>0.36292100677106093</v>
      </c>
      <c r="E11" s="36"/>
    </row>
    <row r="12" spans="1:6" x14ac:dyDescent="0.3">
      <c r="A12" s="79" t="s">
        <v>174</v>
      </c>
      <c r="B12" s="136">
        <v>12042730</v>
      </c>
      <c r="C12" s="50">
        <f>B12/B34</f>
        <v>8.9258589658618506E-2</v>
      </c>
    </row>
    <row r="13" spans="1:6" x14ac:dyDescent="0.3">
      <c r="A13" s="79" t="s">
        <v>175</v>
      </c>
      <c r="B13" s="136">
        <v>26595868</v>
      </c>
      <c r="C13" s="50">
        <f>B13/B34</f>
        <v>0.19712388041804332</v>
      </c>
    </row>
    <row r="14" spans="1:6" x14ac:dyDescent="0.3">
      <c r="A14" s="79" t="s">
        <v>157</v>
      </c>
      <c r="B14" s="141">
        <v>5522156</v>
      </c>
      <c r="C14" s="50">
        <f>B14/B34</f>
        <v>4.0929245813439152E-2</v>
      </c>
    </row>
    <row r="15" spans="1:6" x14ac:dyDescent="0.3">
      <c r="A15" s="79" t="s">
        <v>176</v>
      </c>
      <c r="B15" s="141">
        <v>3381526</v>
      </c>
      <c r="C15" s="50">
        <f>B15/B34</f>
        <v>2.5063273996340497E-2</v>
      </c>
    </row>
    <row r="16" spans="1:6" x14ac:dyDescent="0.3">
      <c r="A16" s="79" t="s">
        <v>158</v>
      </c>
      <c r="B16" s="141">
        <v>1115604</v>
      </c>
      <c r="C16" s="50">
        <f>B16/B34</f>
        <v>8.2686599846972762E-3</v>
      </c>
    </row>
    <row r="17" spans="1:7" x14ac:dyDescent="0.3">
      <c r="A17" s="79" t="s">
        <v>177</v>
      </c>
      <c r="B17" s="141">
        <v>307260</v>
      </c>
      <c r="C17" s="50">
        <f>B17/B34</f>
        <v>2.277356899848051E-3</v>
      </c>
    </row>
    <row r="18" spans="1:7" x14ac:dyDescent="0.3">
      <c r="A18" s="79" t="s">
        <v>178</v>
      </c>
      <c r="B18" s="141">
        <v>1.0000000000000001E-5</v>
      </c>
      <c r="C18" s="50">
        <f>B18/B34</f>
        <v>7.4118235365750549E-14</v>
      </c>
    </row>
    <row r="19" spans="1:7" x14ac:dyDescent="0.3">
      <c r="A19" s="80" t="s">
        <v>179</v>
      </c>
      <c r="B19" s="152">
        <f>SUM(B20:B28)</f>
        <v>7075147.0000230009</v>
      </c>
      <c r="C19" s="81">
        <f>SUM(C20:C28)</f>
        <v>5.2439741059498855E-2</v>
      </c>
      <c r="E19" s="36"/>
    </row>
    <row r="20" spans="1:7" x14ac:dyDescent="0.3">
      <c r="A20" s="79" t="s">
        <v>180</v>
      </c>
      <c r="B20" s="141">
        <v>9.9999999999999995E-7</v>
      </c>
      <c r="C20" s="50">
        <f>B20/B34</f>
        <v>7.4118235365750546E-15</v>
      </c>
    </row>
    <row r="21" spans="1:7" x14ac:dyDescent="0.3">
      <c r="A21" s="79" t="s">
        <v>181</v>
      </c>
      <c r="B21" s="141">
        <v>922035</v>
      </c>
      <c r="C21" s="50">
        <f>B21/B34</f>
        <v>6.8339607145459797E-3</v>
      </c>
    </row>
    <row r="22" spans="1:7" x14ac:dyDescent="0.3">
      <c r="A22" s="79" t="s">
        <v>182</v>
      </c>
      <c r="B22" s="141">
        <v>2000000</v>
      </c>
      <c r="C22" s="50">
        <f>B22/B34</f>
        <v>1.4823647073150108E-2</v>
      </c>
    </row>
    <row r="23" spans="1:7" x14ac:dyDescent="0.3">
      <c r="A23" s="79" t="s">
        <v>183</v>
      </c>
      <c r="B23" s="141">
        <v>1.0000000000000001E-5</v>
      </c>
      <c r="C23" s="50">
        <f>B23/B34</f>
        <v>7.4118235365750549E-14</v>
      </c>
    </row>
    <row r="24" spans="1:7" x14ac:dyDescent="0.3">
      <c r="A24" s="79" t="s">
        <v>184</v>
      </c>
      <c r="B24" s="141">
        <v>2100000</v>
      </c>
      <c r="C24" s="50">
        <f>B24/B34</f>
        <v>1.5564829426807614E-2</v>
      </c>
    </row>
    <row r="25" spans="1:7" x14ac:dyDescent="0.3">
      <c r="A25" s="79" t="s">
        <v>185</v>
      </c>
      <c r="B25" s="141">
        <v>2053112</v>
      </c>
      <c r="C25" s="50">
        <f>B25/B34</f>
        <v>1.5217303844824682E-2</v>
      </c>
    </row>
    <row r="26" spans="1:7" x14ac:dyDescent="0.3">
      <c r="A26" s="79" t="s">
        <v>186</v>
      </c>
      <c r="B26" s="141">
        <v>9.9999999999999995E-7</v>
      </c>
      <c r="C26" s="50">
        <f>B26/B34</f>
        <v>7.4118235365750546E-15</v>
      </c>
    </row>
    <row r="27" spans="1:7" ht="15" thickBot="1" x14ac:dyDescent="0.35">
      <c r="A27" s="79" t="s">
        <v>187</v>
      </c>
      <c r="B27" s="141">
        <v>9.9999999999999995E-7</v>
      </c>
      <c r="C27" s="50">
        <f>B27/B34</f>
        <v>7.4118235365750546E-15</v>
      </c>
      <c r="G27" s="75"/>
    </row>
    <row r="28" spans="1:7" ht="15" thickTop="1" x14ac:dyDescent="0.3">
      <c r="A28" s="79" t="s">
        <v>188</v>
      </c>
      <c r="B28" s="141">
        <v>1.0000000000000001E-5</v>
      </c>
      <c r="C28" s="50">
        <f>B28/B34</f>
        <v>7.4118235365750549E-14</v>
      </c>
    </row>
    <row r="29" spans="1:7" x14ac:dyDescent="0.3">
      <c r="A29" s="80" t="s">
        <v>189</v>
      </c>
      <c r="B29" s="145">
        <f>SUM(B30:B33)</f>
        <v>3.9999999999999998E-6</v>
      </c>
      <c r="C29" s="81">
        <f>SUM(C30:C33)</f>
        <v>2.9647294146300219E-14</v>
      </c>
    </row>
    <row r="30" spans="1:7" x14ac:dyDescent="0.3">
      <c r="A30" s="58" t="s">
        <v>190</v>
      </c>
      <c r="B30" s="141">
        <v>9.9999999999999995E-7</v>
      </c>
      <c r="C30" s="50">
        <f>B30/B34</f>
        <v>7.4118235365750546E-15</v>
      </c>
    </row>
    <row r="31" spans="1:7" ht="28.8" x14ac:dyDescent="0.3">
      <c r="A31" s="70" t="s">
        <v>191</v>
      </c>
      <c r="B31" s="141">
        <v>9.9999999999999995E-7</v>
      </c>
      <c r="C31" s="50">
        <f>B31/B34</f>
        <v>7.4118235365750546E-15</v>
      </c>
    </row>
    <row r="32" spans="1:7" x14ac:dyDescent="0.3">
      <c r="A32" s="58" t="s">
        <v>192</v>
      </c>
      <c r="B32" s="141">
        <v>9.9999999999999995E-7</v>
      </c>
      <c r="C32" s="50">
        <f>B32/B34</f>
        <v>7.4118235365750546E-15</v>
      </c>
    </row>
    <row r="33" spans="1:3" ht="15" thickBot="1" x14ac:dyDescent="0.35">
      <c r="A33" s="66" t="s">
        <v>193</v>
      </c>
      <c r="B33" s="143">
        <v>9.9999999999999995E-7</v>
      </c>
      <c r="C33" s="52">
        <f>B33/B34</f>
        <v>7.4118235365750546E-15</v>
      </c>
    </row>
    <row r="34" spans="1:3" ht="15.6" thickTop="1" thickBot="1" x14ac:dyDescent="0.35">
      <c r="A34" s="45" t="s">
        <v>9</v>
      </c>
      <c r="B34" s="153">
        <f>B2+B11+B19+B29</f>
        <v>134919564.00004798</v>
      </c>
      <c r="C34" s="46">
        <f>C2+C11+C19+C29</f>
        <v>1.0000000000000002</v>
      </c>
    </row>
    <row r="35" spans="1:3" ht="15.6" thickTop="1" thickBot="1" x14ac:dyDescent="0.35">
      <c r="B35" s="147"/>
    </row>
    <row r="36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Normal="100" workbookViewId="0">
      <selection activeCell="G101" sqref="G101"/>
    </sheetView>
  </sheetViews>
  <sheetFormatPr baseColWidth="10" defaultColWidth="4.6640625" defaultRowHeight="14.4" x14ac:dyDescent="0.3"/>
  <cols>
    <col min="1" max="1" width="3.77734375" style="16" customWidth="1"/>
    <col min="2" max="2" width="8" style="16" bestFit="1" customWidth="1"/>
    <col min="3" max="3" width="62.5546875" style="16" bestFit="1" customWidth="1"/>
    <col min="4" max="4" width="15.5546875" style="16" bestFit="1" customWidth="1"/>
    <col min="5" max="5" width="8" style="16" bestFit="1" customWidth="1"/>
    <col min="6" max="6" width="1" style="16" customWidth="1"/>
    <col min="7" max="7" width="14.33203125" style="16" bestFit="1" customWidth="1"/>
    <col min="8" max="8" width="6.109375" style="16" bestFit="1" customWidth="1"/>
    <col min="9" max="9" width="28.21875" style="16" bestFit="1" customWidth="1"/>
    <col min="10" max="10" width="8.77734375" style="16" customWidth="1"/>
    <col min="11" max="11" width="17.21875" style="16" bestFit="1" customWidth="1"/>
    <col min="12" max="12" width="11.109375" style="16" bestFit="1" customWidth="1"/>
    <col min="13" max="13" width="8.33203125" style="16" bestFit="1" customWidth="1"/>
    <col min="14" max="14" width="35.88671875" style="16" bestFit="1" customWidth="1"/>
    <col min="15" max="16384" width="4.6640625" style="16"/>
  </cols>
  <sheetData>
    <row r="1" spans="2:8" ht="15" thickBot="1" x14ac:dyDescent="0.35">
      <c r="F1" s="17"/>
    </row>
    <row r="2" spans="2:8" ht="15.6" thickTop="1" thickBot="1" x14ac:dyDescent="0.35">
      <c r="B2" s="39" t="s">
        <v>37</v>
      </c>
      <c r="C2" s="54" t="s">
        <v>38</v>
      </c>
      <c r="D2" s="39" t="s">
        <v>2</v>
      </c>
      <c r="E2" s="55" t="s">
        <v>3</v>
      </c>
      <c r="F2" s="17"/>
    </row>
    <row r="3" spans="2:8" ht="15" thickTop="1" x14ac:dyDescent="0.3">
      <c r="B3" s="198">
        <v>1000</v>
      </c>
      <c r="C3" s="92" t="s">
        <v>39</v>
      </c>
      <c r="D3" s="155">
        <f>D23</f>
        <v>67294841.000019997</v>
      </c>
      <c r="E3" s="93">
        <f>D3/D12</f>
        <v>0.4987774864132774</v>
      </c>
      <c r="F3" s="17"/>
    </row>
    <row r="4" spans="2:8" x14ac:dyDescent="0.3">
      <c r="B4" s="199">
        <v>2000</v>
      </c>
      <c r="C4" s="85" t="s">
        <v>40</v>
      </c>
      <c r="D4" s="156">
        <f>D35</f>
        <v>13473059.000010001</v>
      </c>
      <c r="E4" s="95">
        <f>D4/D12</f>
        <v>9.9859935805788974E-2</v>
      </c>
      <c r="F4" s="18"/>
    </row>
    <row r="5" spans="2:8" x14ac:dyDescent="0.3">
      <c r="B5" s="199">
        <v>3000</v>
      </c>
      <c r="C5" s="85" t="s">
        <v>41</v>
      </c>
      <c r="D5" s="156">
        <f>D47</f>
        <v>14823792</v>
      </c>
      <c r="E5" s="95">
        <f>D5/D12</f>
        <v>0.1098713304467285</v>
      </c>
      <c r="F5" s="19"/>
    </row>
    <row r="6" spans="2:8" x14ac:dyDescent="0.3">
      <c r="B6" s="199">
        <v>4000</v>
      </c>
      <c r="C6" s="85" t="s">
        <v>42</v>
      </c>
      <c r="D6" s="156">
        <f>D69</f>
        <v>11335000.000130001</v>
      </c>
      <c r="E6" s="95">
        <f>D6/D12</f>
        <v>8.4013019787916005E-2</v>
      </c>
      <c r="F6" s="19"/>
    </row>
    <row r="7" spans="2:8" ht="15" thickBot="1" x14ac:dyDescent="0.35">
      <c r="B7" s="199">
        <v>5000</v>
      </c>
      <c r="C7" s="85" t="s">
        <v>43</v>
      </c>
      <c r="D7" s="156">
        <f>D87</f>
        <v>2868997.0000300002</v>
      </c>
      <c r="E7" s="95">
        <f>D7/D12</f>
        <v>2.1264499491153742E-2</v>
      </c>
      <c r="F7" s="19"/>
      <c r="H7" s="75"/>
    </row>
    <row r="8" spans="2:8" ht="15" thickTop="1" x14ac:dyDescent="0.3">
      <c r="B8" s="199">
        <v>6000</v>
      </c>
      <c r="C8" s="85" t="s">
        <v>44</v>
      </c>
      <c r="D8" s="156">
        <f>D93</f>
        <v>18334943.000019997</v>
      </c>
      <c r="E8" s="95">
        <f>D8/D12</f>
        <v>0.1358953620691068</v>
      </c>
      <c r="F8" s="19"/>
    </row>
    <row r="9" spans="2:8" x14ac:dyDescent="0.3">
      <c r="B9" s="199">
        <v>7000</v>
      </c>
      <c r="C9" s="85" t="s">
        <v>45</v>
      </c>
      <c r="D9" s="156">
        <f>D103</f>
        <v>6.999999999999999E-6</v>
      </c>
      <c r="E9" s="95">
        <f>D9/D12</f>
        <v>5.1882764755947694E-14</v>
      </c>
      <c r="F9" s="19"/>
    </row>
    <row r="10" spans="2:8" x14ac:dyDescent="0.3">
      <c r="B10" s="199">
        <v>8000</v>
      </c>
      <c r="C10" s="85" t="s">
        <v>46</v>
      </c>
      <c r="D10" s="156">
        <f>D109</f>
        <v>3.0000000000000004E-5</v>
      </c>
      <c r="E10" s="95">
        <f>D10/D12</f>
        <v>2.2235470609691875E-13</v>
      </c>
      <c r="F10" s="19"/>
    </row>
    <row r="11" spans="2:8" ht="15" thickBot="1" x14ac:dyDescent="0.35">
      <c r="B11" s="200">
        <v>9000</v>
      </c>
      <c r="C11" s="97" t="s">
        <v>47</v>
      </c>
      <c r="D11" s="157">
        <f>D119</f>
        <v>6788932.0000029989</v>
      </c>
      <c r="E11" s="98">
        <f>D11/D12</f>
        <v>5.0318365985754447E-2</v>
      </c>
      <c r="F11" s="17"/>
    </row>
    <row r="12" spans="2:8" ht="15.6" thickTop="1" thickBot="1" x14ac:dyDescent="0.35">
      <c r="B12" s="206" t="s">
        <v>48</v>
      </c>
      <c r="C12" s="207"/>
      <c r="D12" s="134">
        <f>SUM(D3:D11)</f>
        <v>134919564.00024998</v>
      </c>
      <c r="E12" s="90">
        <f>SUM(E3:E11)</f>
        <v>1</v>
      </c>
      <c r="F12" s="17"/>
    </row>
    <row r="13" spans="2:8" ht="15.6" thickTop="1" thickBot="1" x14ac:dyDescent="0.35">
      <c r="B13" s="20"/>
      <c r="C13" s="21"/>
      <c r="D13" s="10"/>
      <c r="F13" s="19"/>
    </row>
    <row r="14" spans="2:8" ht="16.2" customHeight="1" thickTop="1" thickBot="1" x14ac:dyDescent="0.35">
      <c r="B14" s="208" t="s">
        <v>49</v>
      </c>
      <c r="C14" s="209"/>
      <c r="D14" s="39" t="s">
        <v>2</v>
      </c>
      <c r="E14" s="55" t="s">
        <v>3</v>
      </c>
      <c r="F14" s="22"/>
    </row>
    <row r="15" spans="2:8" ht="15" thickTop="1" x14ac:dyDescent="0.3">
      <c r="B15" s="94">
        <v>1100</v>
      </c>
      <c r="C15" s="44" t="s">
        <v>56</v>
      </c>
      <c r="D15" s="156">
        <v>55678743</v>
      </c>
      <c r="E15" s="95">
        <f>D15/D23</f>
        <v>0.82738501455086955</v>
      </c>
    </row>
    <row r="16" spans="2:8" x14ac:dyDescent="0.3">
      <c r="B16" s="94">
        <v>1200</v>
      </c>
      <c r="C16" s="85" t="s">
        <v>57</v>
      </c>
      <c r="D16" s="156">
        <v>974000</v>
      </c>
      <c r="E16" s="95">
        <f>D16/D23</f>
        <v>1.4473620645001755E-2</v>
      </c>
      <c r="G16" s="21"/>
      <c r="H16" s="21"/>
    </row>
    <row r="17" spans="2:9" x14ac:dyDescent="0.3">
      <c r="B17" s="94">
        <v>1300</v>
      </c>
      <c r="C17" s="85" t="s">
        <v>58</v>
      </c>
      <c r="D17" s="156">
        <v>6231980</v>
      </c>
      <c r="E17" s="95">
        <f>D17/D23</f>
        <v>9.2607098960203318E-2</v>
      </c>
      <c r="G17" s="38"/>
      <c r="H17" s="38"/>
      <c r="I17" s="38"/>
    </row>
    <row r="18" spans="2:9" x14ac:dyDescent="0.3">
      <c r="B18" s="94">
        <v>1400</v>
      </c>
      <c r="C18" s="85" t="s">
        <v>59</v>
      </c>
      <c r="D18" s="156">
        <v>2300000</v>
      </c>
      <c r="E18" s="95">
        <f>D18/D23</f>
        <v>3.4177954295178684E-2</v>
      </c>
      <c r="G18" s="13"/>
      <c r="H18" s="4"/>
      <c r="I18" s="5"/>
    </row>
    <row r="19" spans="2:9" x14ac:dyDescent="0.3">
      <c r="B19" s="94">
        <v>1500</v>
      </c>
      <c r="C19" s="85" t="s">
        <v>60</v>
      </c>
      <c r="D19" s="156">
        <v>2040118</v>
      </c>
      <c r="E19" s="95">
        <f>D19/D23</f>
        <v>3.0316112939465803E-2</v>
      </c>
    </row>
    <row r="20" spans="2:9" x14ac:dyDescent="0.3">
      <c r="B20" s="94">
        <v>1600</v>
      </c>
      <c r="C20" s="85" t="s">
        <v>61</v>
      </c>
      <c r="D20" s="156">
        <v>70000</v>
      </c>
      <c r="E20" s="95">
        <f>D20/D23</f>
        <v>1.040198608983699E-3</v>
      </c>
    </row>
    <row r="21" spans="2:9" x14ac:dyDescent="0.3">
      <c r="B21" s="94">
        <v>1700</v>
      </c>
      <c r="C21" s="85" t="s">
        <v>62</v>
      </c>
      <c r="D21" s="156">
        <v>1.0000000000000001E-5</v>
      </c>
      <c r="E21" s="95">
        <f>D21/D23</f>
        <v>1.4859980128338559E-13</v>
      </c>
    </row>
    <row r="22" spans="2:9" ht="15" thickBot="1" x14ac:dyDescent="0.35">
      <c r="B22" s="96">
        <v>1800</v>
      </c>
      <c r="C22" s="97" t="s">
        <v>63</v>
      </c>
      <c r="D22" s="157">
        <v>1.0000000000000001E-5</v>
      </c>
      <c r="E22" s="98">
        <f>D22/D23</f>
        <v>1.4859980128338559E-13</v>
      </c>
    </row>
    <row r="23" spans="2:9" ht="15.6" thickTop="1" thickBot="1" x14ac:dyDescent="0.35">
      <c r="B23" s="99"/>
      <c r="C23" s="100" t="s">
        <v>64</v>
      </c>
      <c r="D23" s="134">
        <f>SUM(D15:D22)</f>
        <v>67294841.000019997</v>
      </c>
      <c r="E23" s="90">
        <f>SUM(E15:E22)</f>
        <v>1</v>
      </c>
    </row>
    <row r="24" spans="2:9" ht="15.6" thickTop="1" thickBot="1" x14ac:dyDescent="0.35">
      <c r="B24" s="2"/>
      <c r="C24" s="7"/>
      <c r="D24" s="158"/>
      <c r="E24" s="30"/>
    </row>
    <row r="25" spans="2:9" ht="15.6" thickTop="1" thickBot="1" x14ac:dyDescent="0.35">
      <c r="B25" s="208" t="s">
        <v>65</v>
      </c>
      <c r="C25" s="210"/>
      <c r="D25" s="39" t="s">
        <v>2</v>
      </c>
      <c r="E25" s="55" t="s">
        <v>3</v>
      </c>
    </row>
    <row r="26" spans="2:9" ht="15" customHeight="1" thickTop="1" x14ac:dyDescent="0.3">
      <c r="B26" s="94">
        <v>2100</v>
      </c>
      <c r="C26" s="42" t="s">
        <v>66</v>
      </c>
      <c r="D26" s="156">
        <v>991800</v>
      </c>
      <c r="E26" s="93">
        <f>D26/D35</f>
        <v>7.3613572092222246E-2</v>
      </c>
    </row>
    <row r="27" spans="2:9" x14ac:dyDescent="0.3">
      <c r="B27" s="94">
        <v>2200</v>
      </c>
      <c r="C27" s="85" t="s">
        <v>67</v>
      </c>
      <c r="D27" s="156">
        <v>658000</v>
      </c>
      <c r="E27" s="95">
        <f>D27/D35</f>
        <v>4.8838203707080301E-2</v>
      </c>
    </row>
    <row r="28" spans="2:9" x14ac:dyDescent="0.3">
      <c r="B28" s="94">
        <v>2300</v>
      </c>
      <c r="C28" s="85" t="s">
        <v>68</v>
      </c>
      <c r="D28" s="156">
        <v>1.0000000000000001E-5</v>
      </c>
      <c r="E28" s="95">
        <f>D28/D35</f>
        <v>7.4222194083708666E-13</v>
      </c>
    </row>
    <row r="29" spans="2:9" x14ac:dyDescent="0.3">
      <c r="B29" s="94">
        <v>2400</v>
      </c>
      <c r="C29" s="85" t="s">
        <v>69</v>
      </c>
      <c r="D29" s="156">
        <v>683308</v>
      </c>
      <c r="E29" s="95">
        <f>D29/D35</f>
        <v>5.07166189949508E-2</v>
      </c>
    </row>
    <row r="30" spans="2:9" x14ac:dyDescent="0.3">
      <c r="B30" s="94">
        <v>2500</v>
      </c>
      <c r="C30" s="85" t="s">
        <v>70</v>
      </c>
      <c r="D30" s="156">
        <v>2520000</v>
      </c>
      <c r="E30" s="95">
        <f>D30/D35</f>
        <v>0.18703992909094583</v>
      </c>
    </row>
    <row r="31" spans="2:9" x14ac:dyDescent="0.3">
      <c r="B31" s="94">
        <v>2600</v>
      </c>
      <c r="C31" s="85" t="s">
        <v>71</v>
      </c>
      <c r="D31" s="156">
        <v>7617951</v>
      </c>
      <c r="E31" s="95">
        <f>D31/D35</f>
        <v>0.56542103764218243</v>
      </c>
    </row>
    <row r="32" spans="2:9" x14ac:dyDescent="0.3">
      <c r="B32" s="94">
        <v>2700</v>
      </c>
      <c r="C32" s="85" t="s">
        <v>72</v>
      </c>
      <c r="D32" s="156">
        <v>716000</v>
      </c>
      <c r="E32" s="95">
        <f>D32/D35</f>
        <v>5.3143090963935401E-2</v>
      </c>
    </row>
    <row r="33" spans="2:9" x14ac:dyDescent="0.3">
      <c r="B33" s="94">
        <v>2800</v>
      </c>
      <c r="C33" s="85" t="s">
        <v>73</v>
      </c>
      <c r="D33" s="156">
        <v>40000</v>
      </c>
      <c r="E33" s="95">
        <f>D33/D35</f>
        <v>2.9688877633483463E-3</v>
      </c>
    </row>
    <row r="34" spans="2:9" ht="15" thickBot="1" x14ac:dyDescent="0.35">
      <c r="B34" s="96">
        <v>2900</v>
      </c>
      <c r="C34" s="97" t="s">
        <v>74</v>
      </c>
      <c r="D34" s="157">
        <v>246000</v>
      </c>
      <c r="E34" s="98">
        <f>D34/D35</f>
        <v>1.8258659744592332E-2</v>
      </c>
    </row>
    <row r="35" spans="2:9" ht="15.6" thickTop="1" thickBot="1" x14ac:dyDescent="0.35">
      <c r="B35" s="99"/>
      <c r="C35" s="54" t="s">
        <v>75</v>
      </c>
      <c r="D35" s="134">
        <f>SUM(D26:D34)</f>
        <v>13473059.000010001</v>
      </c>
      <c r="E35" s="90">
        <f>SUM(E26:E34)</f>
        <v>0.99999999999999989</v>
      </c>
    </row>
    <row r="36" spans="2:9" ht="15.6" thickTop="1" thickBot="1" x14ac:dyDescent="0.35">
      <c r="B36" s="4"/>
      <c r="C36" s="4"/>
      <c r="D36" s="159"/>
      <c r="E36" s="31"/>
    </row>
    <row r="37" spans="2:9" ht="15.6" thickTop="1" thickBot="1" x14ac:dyDescent="0.35">
      <c r="B37" s="208" t="s">
        <v>76</v>
      </c>
      <c r="C37" s="210"/>
      <c r="D37" s="39" t="s">
        <v>2</v>
      </c>
      <c r="E37" s="55" t="s">
        <v>3</v>
      </c>
    </row>
    <row r="38" spans="2:9" ht="15" thickTop="1" x14ac:dyDescent="0.3">
      <c r="B38" s="94">
        <v>3100</v>
      </c>
      <c r="C38" s="86" t="s">
        <v>77</v>
      </c>
      <c r="D38" s="156">
        <v>3364000</v>
      </c>
      <c r="E38" s="93">
        <f>D38/D47</f>
        <v>0.22693248798957782</v>
      </c>
    </row>
    <row r="39" spans="2:9" x14ac:dyDescent="0.3">
      <c r="B39" s="94">
        <v>3200</v>
      </c>
      <c r="C39" s="86" t="s">
        <v>78</v>
      </c>
      <c r="D39" s="156">
        <v>2120000</v>
      </c>
      <c r="E39" s="95">
        <f>D39/D47</f>
        <v>0.14301333963671373</v>
      </c>
    </row>
    <row r="40" spans="2:9" x14ac:dyDescent="0.3">
      <c r="B40" s="94">
        <v>3300</v>
      </c>
      <c r="C40" s="86" t="s">
        <v>79</v>
      </c>
      <c r="D40" s="156">
        <v>910000</v>
      </c>
      <c r="E40" s="95">
        <f>D40/D47</f>
        <v>6.1387801447834671E-2</v>
      </c>
    </row>
    <row r="41" spans="2:9" x14ac:dyDescent="0.3">
      <c r="B41" s="94">
        <v>3400</v>
      </c>
      <c r="C41" s="86" t="s">
        <v>80</v>
      </c>
      <c r="D41" s="156">
        <v>102000</v>
      </c>
      <c r="E41" s="95">
        <f>D41/D47</f>
        <v>6.8808304919550948E-3</v>
      </c>
    </row>
    <row r="42" spans="2:9" x14ac:dyDescent="0.3">
      <c r="B42" s="94">
        <v>3500</v>
      </c>
      <c r="C42" s="86" t="s">
        <v>81</v>
      </c>
      <c r="D42" s="156">
        <v>2705792</v>
      </c>
      <c r="E42" s="95">
        <f>D42/D47</f>
        <v>0.18253035390674666</v>
      </c>
    </row>
    <row r="43" spans="2:9" x14ac:dyDescent="0.3">
      <c r="B43" s="94">
        <v>3600</v>
      </c>
      <c r="C43" s="86" t="s">
        <v>82</v>
      </c>
      <c r="D43" s="156">
        <v>862000</v>
      </c>
      <c r="E43" s="95">
        <f>D43/D47</f>
        <v>5.8149763569267564E-2</v>
      </c>
    </row>
    <row r="44" spans="2:9" x14ac:dyDescent="0.3">
      <c r="B44" s="94">
        <v>3700</v>
      </c>
      <c r="C44" s="86" t="s">
        <v>83</v>
      </c>
      <c r="D44" s="156">
        <v>900000</v>
      </c>
      <c r="E44" s="95">
        <f>D44/D47</f>
        <v>6.0713210223133189E-2</v>
      </c>
    </row>
    <row r="45" spans="2:9" x14ac:dyDescent="0.3">
      <c r="B45" s="94">
        <v>3800</v>
      </c>
      <c r="C45" s="86" t="s">
        <v>84</v>
      </c>
      <c r="D45" s="156">
        <v>1100000</v>
      </c>
      <c r="E45" s="95">
        <f>D45/D47</f>
        <v>7.4205034717162791E-2</v>
      </c>
    </row>
    <row r="46" spans="2:9" ht="15" thickBot="1" x14ac:dyDescent="0.35">
      <c r="B46" s="96">
        <v>3900</v>
      </c>
      <c r="C46" s="102" t="s">
        <v>85</v>
      </c>
      <c r="D46" s="157">
        <v>2760000</v>
      </c>
      <c r="E46" s="98">
        <f>D46/D47</f>
        <v>0.18618717801760845</v>
      </c>
      <c r="I46" s="23"/>
    </row>
    <row r="47" spans="2:9" ht="15.6" thickTop="1" thickBot="1" x14ac:dyDescent="0.35">
      <c r="B47" s="99"/>
      <c r="C47" s="54" t="s">
        <v>86</v>
      </c>
      <c r="D47" s="134">
        <f>SUM(D38:D46)</f>
        <v>14823792</v>
      </c>
      <c r="E47" s="90">
        <f>SUM(E38:E46)</f>
        <v>0.99999999999999989</v>
      </c>
      <c r="I47" s="24"/>
    </row>
    <row r="48" spans="2:9" ht="15.6" thickTop="1" thickBot="1" x14ac:dyDescent="0.35">
      <c r="B48" s="6"/>
      <c r="C48" s="6"/>
      <c r="D48" s="160"/>
      <c r="E48" s="32"/>
      <c r="I48" s="24"/>
    </row>
    <row r="49" spans="2:8" ht="15.6" thickTop="1" thickBot="1" x14ac:dyDescent="0.35">
      <c r="B49" s="206" t="s">
        <v>82</v>
      </c>
      <c r="C49" s="211"/>
      <c r="D49" s="39" t="s">
        <v>2</v>
      </c>
      <c r="E49" s="55" t="s">
        <v>3</v>
      </c>
    </row>
    <row r="50" spans="2:8" ht="29.4" thickTop="1" x14ac:dyDescent="0.3">
      <c r="B50" s="105">
        <v>361</v>
      </c>
      <c r="C50" s="87" t="s">
        <v>87</v>
      </c>
      <c r="D50" s="161">
        <v>750000</v>
      </c>
      <c r="E50" s="104">
        <f>D50/D57</f>
        <v>0.87006960551797763</v>
      </c>
    </row>
    <row r="51" spans="2:8" ht="28.8" x14ac:dyDescent="0.3">
      <c r="B51" s="105">
        <v>362</v>
      </c>
      <c r="C51" s="87" t="s">
        <v>88</v>
      </c>
      <c r="D51" s="156">
        <v>1.0000000000000001E-5</v>
      </c>
      <c r="E51" s="106">
        <f>D51/D57</f>
        <v>1.1600928073573035E-11</v>
      </c>
    </row>
    <row r="52" spans="2:8" ht="28.8" x14ac:dyDescent="0.3">
      <c r="B52" s="105">
        <v>363</v>
      </c>
      <c r="C52" s="87" t="s">
        <v>89</v>
      </c>
      <c r="D52" s="156">
        <v>1.0000000000000001E-5</v>
      </c>
      <c r="E52" s="106">
        <f>D52/D57</f>
        <v>1.1600928073573035E-11</v>
      </c>
    </row>
    <row r="53" spans="2:8" x14ac:dyDescent="0.3">
      <c r="B53" s="105">
        <v>364</v>
      </c>
      <c r="C53" s="87" t="s">
        <v>90</v>
      </c>
      <c r="D53" s="161">
        <v>1.0000000000000001E-5</v>
      </c>
      <c r="E53" s="106">
        <f>D53/D57</f>
        <v>1.1600928073573035E-11</v>
      </c>
    </row>
    <row r="54" spans="2:8" x14ac:dyDescent="0.3">
      <c r="B54" s="105">
        <v>365</v>
      </c>
      <c r="C54" s="43" t="s">
        <v>91</v>
      </c>
      <c r="D54" s="156">
        <v>1.0000000000000001E-5</v>
      </c>
      <c r="E54" s="106">
        <f>D54/D57</f>
        <v>1.1600928073573035E-11</v>
      </c>
    </row>
    <row r="55" spans="2:8" ht="28.8" x14ac:dyDescent="0.3">
      <c r="B55" s="105">
        <v>366</v>
      </c>
      <c r="C55" s="87" t="s">
        <v>92</v>
      </c>
      <c r="D55" s="156">
        <v>1.0000000000000001E-5</v>
      </c>
      <c r="E55" s="106">
        <f>D55/D57</f>
        <v>1.1600928073573035E-11</v>
      </c>
    </row>
    <row r="56" spans="2:8" ht="15" thickBot="1" x14ac:dyDescent="0.35">
      <c r="B56" s="107">
        <v>369</v>
      </c>
      <c r="C56" s="108" t="s">
        <v>93</v>
      </c>
      <c r="D56" s="157">
        <v>112000</v>
      </c>
      <c r="E56" s="109">
        <f>D56/D57</f>
        <v>0.12993039442401799</v>
      </c>
    </row>
    <row r="57" spans="2:8" ht="15.6" thickTop="1" thickBot="1" x14ac:dyDescent="0.35">
      <c r="B57" s="110"/>
      <c r="C57" s="100" t="s">
        <v>94</v>
      </c>
      <c r="D57" s="134">
        <f>SUM(D50:D56)</f>
        <v>862000.0000499998</v>
      </c>
      <c r="E57" s="111">
        <f>SUM(E50:E56)</f>
        <v>1.0000000000000004</v>
      </c>
      <c r="F57" s="14"/>
      <c r="H57" s="25"/>
    </row>
    <row r="58" spans="2:8" ht="15.6" thickTop="1" thickBot="1" x14ac:dyDescent="0.35">
      <c r="B58" s="8"/>
      <c r="C58" s="26"/>
      <c r="D58" s="162"/>
      <c r="E58" s="33"/>
    </row>
    <row r="59" spans="2:8" ht="15.6" thickTop="1" thickBot="1" x14ac:dyDescent="0.35">
      <c r="B59" s="208" t="s">
        <v>95</v>
      </c>
      <c r="C59" s="210"/>
      <c r="D59" s="39" t="s">
        <v>2</v>
      </c>
      <c r="E59" s="55" t="s">
        <v>3</v>
      </c>
    </row>
    <row r="60" spans="2:8" ht="15" thickTop="1" x14ac:dyDescent="0.3">
      <c r="B60" s="170">
        <v>4100</v>
      </c>
      <c r="C60" s="88" t="s">
        <v>96</v>
      </c>
      <c r="D60" s="156">
        <v>1.0000000000000001E-5</v>
      </c>
      <c r="E60" s="112">
        <f>D60/D69</f>
        <v>8.8222320246010681E-13</v>
      </c>
      <c r="F60" s="19"/>
      <c r="G60" s="19"/>
      <c r="H60" s="19"/>
    </row>
    <row r="61" spans="2:8" x14ac:dyDescent="0.3">
      <c r="B61" s="113">
        <v>4200</v>
      </c>
      <c r="C61" s="43" t="s">
        <v>97</v>
      </c>
      <c r="D61" s="156">
        <v>1200000</v>
      </c>
      <c r="E61" s="114">
        <f>D61/D69</f>
        <v>0.1058667842952128</v>
      </c>
    </row>
    <row r="62" spans="2:8" x14ac:dyDescent="0.3">
      <c r="B62" s="94">
        <v>4300</v>
      </c>
      <c r="C62" s="86" t="s">
        <v>98</v>
      </c>
      <c r="D62" s="156">
        <v>3950000</v>
      </c>
      <c r="E62" s="95">
        <f>D62/D69</f>
        <v>0.34847816497174217</v>
      </c>
    </row>
    <row r="63" spans="2:8" x14ac:dyDescent="0.3">
      <c r="B63" s="94">
        <v>4400</v>
      </c>
      <c r="C63" s="86" t="s">
        <v>99</v>
      </c>
      <c r="D63" s="156">
        <v>2600000</v>
      </c>
      <c r="E63" s="95">
        <f>D63/D69</f>
        <v>0.22937803263962775</v>
      </c>
    </row>
    <row r="64" spans="2:8" x14ac:dyDescent="0.3">
      <c r="B64" s="94">
        <v>4500</v>
      </c>
      <c r="C64" s="86" t="s">
        <v>7</v>
      </c>
      <c r="D64" s="156">
        <v>3525000</v>
      </c>
      <c r="E64" s="95">
        <f>D64/D69</f>
        <v>0.31098367886718764</v>
      </c>
    </row>
    <row r="65" spans="2:5" x14ac:dyDescent="0.3">
      <c r="B65" s="94">
        <v>4600</v>
      </c>
      <c r="C65" s="86" t="s">
        <v>100</v>
      </c>
      <c r="D65" s="156">
        <v>1.0000000000000001E-5</v>
      </c>
      <c r="E65" s="95">
        <f>D65/D69</f>
        <v>8.8222320246010681E-13</v>
      </c>
    </row>
    <row r="66" spans="2:5" x14ac:dyDescent="0.3">
      <c r="B66" s="94">
        <v>4700</v>
      </c>
      <c r="C66" s="86" t="s">
        <v>101</v>
      </c>
      <c r="D66" s="156">
        <v>1E-4</v>
      </c>
      <c r="E66" s="95">
        <f>D66/D69</f>
        <v>8.8222320246010679E-12</v>
      </c>
    </row>
    <row r="67" spans="2:5" x14ac:dyDescent="0.3">
      <c r="B67" s="94">
        <v>4800</v>
      </c>
      <c r="C67" s="86" t="s">
        <v>102</v>
      </c>
      <c r="D67" s="156">
        <v>60000</v>
      </c>
      <c r="E67" s="95">
        <f>D67/D69</f>
        <v>5.29333921476064E-3</v>
      </c>
    </row>
    <row r="68" spans="2:5" ht="15" thickBot="1" x14ac:dyDescent="0.35">
      <c r="B68" s="96">
        <v>4900</v>
      </c>
      <c r="C68" s="102" t="s">
        <v>103</v>
      </c>
      <c r="D68" s="157">
        <v>1.0000000000000001E-5</v>
      </c>
      <c r="E68" s="98">
        <f>D68/D69</f>
        <v>8.8222320246010681E-13</v>
      </c>
    </row>
    <row r="69" spans="2:5" ht="15.6" thickTop="1" thickBot="1" x14ac:dyDescent="0.35">
      <c r="B69" s="99"/>
      <c r="C69" s="54" t="s">
        <v>104</v>
      </c>
      <c r="D69" s="134">
        <f>SUM(D60:D68)</f>
        <v>11335000.000130001</v>
      </c>
      <c r="E69" s="111">
        <f>SUM(E60:E68)</f>
        <v>0.99999999999999989</v>
      </c>
    </row>
    <row r="70" spans="2:5" ht="15.6" thickTop="1" thickBot="1" x14ac:dyDescent="0.35">
      <c r="B70" s="6"/>
      <c r="C70" s="6"/>
      <c r="D70" s="163"/>
      <c r="E70" s="34"/>
    </row>
    <row r="71" spans="2:5" ht="15.6" thickTop="1" thickBot="1" x14ac:dyDescent="0.35">
      <c r="B71" s="206" t="s">
        <v>7</v>
      </c>
      <c r="C71" s="211"/>
      <c r="D71" s="39" t="s">
        <v>2</v>
      </c>
      <c r="E71" s="55" t="s">
        <v>3</v>
      </c>
    </row>
    <row r="72" spans="2:5" ht="15" thickTop="1" x14ac:dyDescent="0.3">
      <c r="B72" s="105">
        <v>451</v>
      </c>
      <c r="C72" s="89" t="s">
        <v>105</v>
      </c>
      <c r="D72" s="156">
        <v>1.0000000000000001E-5</v>
      </c>
      <c r="E72" s="115">
        <f>D72/D75</f>
        <v>2.8368794326080179E-12</v>
      </c>
    </row>
    <row r="73" spans="2:5" x14ac:dyDescent="0.3">
      <c r="B73" s="105">
        <v>452</v>
      </c>
      <c r="C73" s="89" t="s">
        <v>106</v>
      </c>
      <c r="D73" s="156">
        <v>3525000</v>
      </c>
      <c r="E73" s="116">
        <f>D73/D75</f>
        <v>0.99999999999432621</v>
      </c>
    </row>
    <row r="74" spans="2:5" ht="15" thickBot="1" x14ac:dyDescent="0.35">
      <c r="B74" s="107">
        <v>459</v>
      </c>
      <c r="C74" s="117" t="s">
        <v>107</v>
      </c>
      <c r="D74" s="157">
        <v>1.0000000000000001E-5</v>
      </c>
      <c r="E74" s="118">
        <f>D74/D75</f>
        <v>2.8368794326080179E-12</v>
      </c>
    </row>
    <row r="75" spans="2:5" ht="15.6" thickTop="1" thickBot="1" x14ac:dyDescent="0.35">
      <c r="B75" s="119"/>
      <c r="C75" s="100" t="s">
        <v>108</v>
      </c>
      <c r="D75" s="134">
        <f>SUM(D72:D74)</f>
        <v>3525000.0000200002</v>
      </c>
      <c r="E75" s="111">
        <f>SUM(E72:E74)</f>
        <v>0.99999999999999989</v>
      </c>
    </row>
    <row r="76" spans="2:5" ht="15" thickTop="1" x14ac:dyDescent="0.3">
      <c r="B76" s="4"/>
      <c r="C76" s="4"/>
      <c r="D76" s="164"/>
      <c r="E76" s="35"/>
    </row>
    <row r="77" spans="2:5" ht="15" thickBot="1" x14ac:dyDescent="0.35">
      <c r="B77" s="212" t="s">
        <v>109</v>
      </c>
      <c r="C77" s="212"/>
      <c r="D77" s="165" t="s">
        <v>2</v>
      </c>
      <c r="E77" s="120" t="s">
        <v>3</v>
      </c>
    </row>
    <row r="78" spans="2:5" ht="15" thickTop="1" x14ac:dyDescent="0.3">
      <c r="B78" s="91">
        <v>5100</v>
      </c>
      <c r="C78" s="103" t="s">
        <v>110</v>
      </c>
      <c r="D78" s="166">
        <v>1179999</v>
      </c>
      <c r="E78" s="93">
        <f>D78/D87</f>
        <v>0.41129321501126043</v>
      </c>
    </row>
    <row r="79" spans="2:5" x14ac:dyDescent="0.3">
      <c r="B79" s="94">
        <v>5200</v>
      </c>
      <c r="C79" s="87" t="s">
        <v>111</v>
      </c>
      <c r="D79" s="161">
        <v>100000</v>
      </c>
      <c r="E79" s="95">
        <f>D79/D87</f>
        <v>3.4855386742807443E-2</v>
      </c>
    </row>
    <row r="80" spans="2:5" x14ac:dyDescent="0.3">
      <c r="B80" s="94">
        <v>5300</v>
      </c>
      <c r="C80" s="87" t="s">
        <v>112</v>
      </c>
      <c r="D80" s="156">
        <v>30000</v>
      </c>
      <c r="E80" s="95">
        <f>D80/D87</f>
        <v>1.0456616022842233E-2</v>
      </c>
    </row>
    <row r="81" spans="2:5" x14ac:dyDescent="0.3">
      <c r="B81" s="94">
        <v>5400</v>
      </c>
      <c r="C81" s="87" t="s">
        <v>113</v>
      </c>
      <c r="D81" s="156">
        <v>1194998</v>
      </c>
      <c r="E81" s="95">
        <f>D81/D87</f>
        <v>0.41652117446881409</v>
      </c>
    </row>
    <row r="82" spans="2:5" x14ac:dyDescent="0.3">
      <c r="B82" s="94">
        <v>5500</v>
      </c>
      <c r="C82" s="87" t="s">
        <v>114</v>
      </c>
      <c r="D82" s="156">
        <v>1.0000000000000001E-5</v>
      </c>
      <c r="E82" s="95">
        <f>D82/D87</f>
        <v>3.4855386742807448E-12</v>
      </c>
    </row>
    <row r="83" spans="2:5" x14ac:dyDescent="0.3">
      <c r="B83" s="94">
        <v>5600</v>
      </c>
      <c r="C83" s="87" t="s">
        <v>115</v>
      </c>
      <c r="D83" s="167">
        <v>64000</v>
      </c>
      <c r="E83" s="95">
        <f>D83/D87</f>
        <v>2.2307447515396765E-2</v>
      </c>
    </row>
    <row r="84" spans="2:5" x14ac:dyDescent="0.3">
      <c r="B84" s="113">
        <v>5700</v>
      </c>
      <c r="C84" s="87" t="s">
        <v>116</v>
      </c>
      <c r="D84" s="156">
        <v>1.0000000000000001E-5</v>
      </c>
      <c r="E84" s="114">
        <f>D84/D87</f>
        <v>3.4855386742807448E-12</v>
      </c>
    </row>
    <row r="85" spans="2:5" x14ac:dyDescent="0.3">
      <c r="B85" s="94">
        <v>5800</v>
      </c>
      <c r="C85" s="87" t="s">
        <v>117</v>
      </c>
      <c r="D85" s="156">
        <v>300000</v>
      </c>
      <c r="E85" s="95">
        <f>D85/D87</f>
        <v>0.10456616022842233</v>
      </c>
    </row>
    <row r="86" spans="2:5" ht="15" thickBot="1" x14ac:dyDescent="0.35">
      <c r="B86" s="121">
        <v>5900</v>
      </c>
      <c r="C86" s="117" t="s">
        <v>118</v>
      </c>
      <c r="D86" s="157">
        <v>1.0000000000000001E-5</v>
      </c>
      <c r="E86" s="122">
        <f>D86/D87</f>
        <v>3.4855386742807448E-12</v>
      </c>
    </row>
    <row r="87" spans="2:5" ht="15.6" thickTop="1" thickBot="1" x14ac:dyDescent="0.35">
      <c r="B87" s="99"/>
      <c r="C87" s="54" t="s">
        <v>119</v>
      </c>
      <c r="D87" s="134">
        <f>SUM(D78:D86)</f>
        <v>2868997.0000300002</v>
      </c>
      <c r="E87" s="90">
        <f>SUM(E78:E86)</f>
        <v>1</v>
      </c>
    </row>
    <row r="88" spans="2:5" ht="15.6" thickTop="1" thickBot="1" x14ac:dyDescent="0.35">
      <c r="B88" s="4"/>
      <c r="C88" s="4"/>
      <c r="D88" s="164"/>
      <c r="E88" s="35"/>
    </row>
    <row r="89" spans="2:5" ht="15.6" thickTop="1" thickBot="1" x14ac:dyDescent="0.35">
      <c r="B89" s="208" t="s">
        <v>120</v>
      </c>
      <c r="C89" s="210"/>
      <c r="D89" s="39" t="s">
        <v>2</v>
      </c>
      <c r="E89" s="55" t="s">
        <v>3</v>
      </c>
    </row>
    <row r="90" spans="2:5" ht="15" thickTop="1" x14ac:dyDescent="0.3">
      <c r="B90" s="94">
        <v>6100</v>
      </c>
      <c r="C90" s="42" t="s">
        <v>121</v>
      </c>
      <c r="D90" s="156">
        <v>1.0000000000000001E-5</v>
      </c>
      <c r="E90" s="93">
        <f>D90/D93</f>
        <v>5.4540665874931237E-13</v>
      </c>
    </row>
    <row r="91" spans="2:5" x14ac:dyDescent="0.3">
      <c r="B91" s="94">
        <v>6200</v>
      </c>
      <c r="C91" s="86" t="s">
        <v>122</v>
      </c>
      <c r="D91" s="167">
        <v>18334943</v>
      </c>
      <c r="E91" s="95">
        <f>D91/D93</f>
        <v>0.99999999999890932</v>
      </c>
    </row>
    <row r="92" spans="2:5" ht="15" thickBot="1" x14ac:dyDescent="0.35">
      <c r="B92" s="96">
        <v>6300</v>
      </c>
      <c r="C92" s="102" t="s">
        <v>123</v>
      </c>
      <c r="D92" s="157">
        <v>1.0000000000000001E-5</v>
      </c>
      <c r="E92" s="98">
        <f>D92/D93</f>
        <v>5.4540665874931237E-13</v>
      </c>
    </row>
    <row r="93" spans="2:5" ht="15" thickTop="1" x14ac:dyDescent="0.3">
      <c r="B93" s="123"/>
      <c r="C93" s="124" t="s">
        <v>124</v>
      </c>
      <c r="D93" s="168">
        <f>SUM(D90:D92)</f>
        <v>18334943.000019997</v>
      </c>
      <c r="E93" s="125">
        <f>SUM(E90:E92)</f>
        <v>1.0000000000000002</v>
      </c>
    </row>
    <row r="94" spans="2:5" ht="15" thickBot="1" x14ac:dyDescent="0.35">
      <c r="B94" s="126"/>
      <c r="C94" s="127"/>
      <c r="D94" s="160"/>
      <c r="E94" s="128"/>
    </row>
    <row r="95" spans="2:5" ht="15.6" thickTop="1" thickBot="1" x14ac:dyDescent="0.35">
      <c r="B95" s="208" t="s">
        <v>125</v>
      </c>
      <c r="C95" s="209"/>
      <c r="D95" s="39" t="s">
        <v>2</v>
      </c>
      <c r="E95" s="55" t="s">
        <v>3</v>
      </c>
    </row>
    <row r="96" spans="2:5" ht="15" thickTop="1" x14ac:dyDescent="0.3">
      <c r="B96" s="91">
        <v>7100</v>
      </c>
      <c r="C96" s="103" t="s">
        <v>126</v>
      </c>
      <c r="D96" s="156">
        <v>9.9999999999999995E-7</v>
      </c>
      <c r="E96" s="115">
        <v>9.9999999999999995E-7</v>
      </c>
    </row>
    <row r="97" spans="2:9" x14ac:dyDescent="0.3">
      <c r="B97" s="94">
        <v>7200</v>
      </c>
      <c r="C97" s="87" t="s">
        <v>127</v>
      </c>
      <c r="D97" s="156">
        <v>9.9999999999999995E-7</v>
      </c>
      <c r="E97" s="116">
        <v>9.9999999999999995E-7</v>
      </c>
    </row>
    <row r="98" spans="2:9" x14ac:dyDescent="0.3">
      <c r="B98" s="94">
        <v>7300</v>
      </c>
      <c r="C98" s="87" t="s">
        <v>128</v>
      </c>
      <c r="D98" s="156">
        <v>9.9999999999999995E-7</v>
      </c>
      <c r="E98" s="116">
        <v>9.9999999999999995E-7</v>
      </c>
    </row>
    <row r="99" spans="2:9" x14ac:dyDescent="0.3">
      <c r="B99" s="94">
        <v>7400</v>
      </c>
      <c r="C99" s="87" t="s">
        <v>129</v>
      </c>
      <c r="D99" s="156">
        <v>9.9999999999999995E-7</v>
      </c>
      <c r="E99" s="116">
        <v>9.9999999999999995E-7</v>
      </c>
    </row>
    <row r="100" spans="2:9" x14ac:dyDescent="0.3">
      <c r="B100" s="94">
        <v>7500</v>
      </c>
      <c r="C100" s="87" t="s">
        <v>130</v>
      </c>
      <c r="D100" s="156">
        <v>9.9999999999999995E-7</v>
      </c>
      <c r="E100" s="116">
        <v>9.9999999999999995E-7</v>
      </c>
    </row>
    <row r="101" spans="2:9" x14ac:dyDescent="0.3">
      <c r="B101" s="94">
        <v>7600</v>
      </c>
      <c r="C101" s="87" t="s">
        <v>131</v>
      </c>
      <c r="D101" s="156">
        <v>9.9999999999999995E-7</v>
      </c>
      <c r="E101" s="116">
        <v>9.9999999999999995E-7</v>
      </c>
    </row>
    <row r="102" spans="2:9" ht="15" thickBot="1" x14ac:dyDescent="0.35">
      <c r="B102" s="121">
        <v>7900</v>
      </c>
      <c r="C102" s="129" t="s">
        <v>132</v>
      </c>
      <c r="D102" s="157">
        <v>9.9999999999999995E-7</v>
      </c>
      <c r="E102" s="118">
        <v>9.9999999999999995E-7</v>
      </c>
    </row>
    <row r="103" spans="2:9" ht="15.6" thickTop="1" thickBot="1" x14ac:dyDescent="0.35">
      <c r="B103" s="99"/>
      <c r="C103" s="54" t="s">
        <v>133</v>
      </c>
      <c r="D103" s="134">
        <v>6.999999999999999E-6</v>
      </c>
      <c r="E103" s="90">
        <v>6.999999999999999E-6</v>
      </c>
    </row>
    <row r="104" spans="2:9" ht="15.6" thickTop="1" thickBot="1" x14ac:dyDescent="0.35">
      <c r="B104" s="6"/>
      <c r="C104" s="6"/>
      <c r="D104" s="160"/>
      <c r="E104" s="9"/>
    </row>
    <row r="105" spans="2:9" ht="15.6" thickTop="1" thickBot="1" x14ac:dyDescent="0.35">
      <c r="B105" s="208" t="s">
        <v>134</v>
      </c>
      <c r="C105" s="210"/>
      <c r="D105" s="39" t="s">
        <v>2</v>
      </c>
      <c r="E105" s="55" t="s">
        <v>3</v>
      </c>
    </row>
    <row r="106" spans="2:9" ht="15" thickTop="1" x14ac:dyDescent="0.3">
      <c r="B106" s="94">
        <v>8100</v>
      </c>
      <c r="C106" s="87" t="s">
        <v>8</v>
      </c>
      <c r="D106" s="156">
        <v>1.0000000000000001E-5</v>
      </c>
      <c r="E106" s="115">
        <v>1.0000000000000001E-5</v>
      </c>
    </row>
    <row r="107" spans="2:9" x14ac:dyDescent="0.3">
      <c r="B107" s="94">
        <v>8300</v>
      </c>
      <c r="C107" s="87" t="s">
        <v>135</v>
      </c>
      <c r="D107" s="156">
        <v>1.0000000000000001E-5</v>
      </c>
      <c r="E107" s="116">
        <v>1.0000000000000001E-5</v>
      </c>
    </row>
    <row r="108" spans="2:9" ht="15" thickBot="1" x14ac:dyDescent="0.35">
      <c r="B108" s="96">
        <v>8500</v>
      </c>
      <c r="C108" s="117" t="s">
        <v>136</v>
      </c>
      <c r="D108" s="157">
        <v>1.0000000000000001E-5</v>
      </c>
      <c r="E108" s="118">
        <v>1.0000000000000001E-5</v>
      </c>
    </row>
    <row r="109" spans="2:9" ht="15.6" thickTop="1" thickBot="1" x14ac:dyDescent="0.35">
      <c r="B109" s="99"/>
      <c r="C109" s="54" t="s">
        <v>137</v>
      </c>
      <c r="D109" s="134">
        <v>3.0000000000000004E-5</v>
      </c>
      <c r="E109" s="90">
        <v>3.0000000000000004E-5</v>
      </c>
    </row>
    <row r="110" spans="2:9" ht="15.6" thickTop="1" thickBot="1" x14ac:dyDescent="0.35">
      <c r="B110" s="6"/>
      <c r="C110" s="6"/>
      <c r="D110" s="160"/>
      <c r="E110" s="9"/>
      <c r="H110" s="205"/>
      <c r="I110" s="205"/>
    </row>
    <row r="111" spans="2:9" ht="15.6" thickTop="1" thickBot="1" x14ac:dyDescent="0.35">
      <c r="B111" s="208" t="s">
        <v>138</v>
      </c>
      <c r="C111" s="209"/>
      <c r="D111" s="39" t="s">
        <v>2</v>
      </c>
      <c r="E111" s="55" t="s">
        <v>3</v>
      </c>
      <c r="H111" s="27"/>
    </row>
    <row r="112" spans="2:9" ht="15" thickTop="1" x14ac:dyDescent="0.3">
      <c r="B112" s="91">
        <v>9100</v>
      </c>
      <c r="C112" s="101" t="s">
        <v>139</v>
      </c>
      <c r="D112" s="156">
        <v>1800000</v>
      </c>
      <c r="E112" s="115">
        <f>D112/D119</f>
        <v>0.2651374325150414</v>
      </c>
    </row>
    <row r="113" spans="2:14" x14ac:dyDescent="0.3">
      <c r="B113" s="94">
        <v>9200</v>
      </c>
      <c r="C113" s="86" t="s">
        <v>140</v>
      </c>
      <c r="D113" s="156">
        <v>1030000</v>
      </c>
      <c r="E113" s="116">
        <f>D113/D119</f>
        <v>0.15171753082805145</v>
      </c>
    </row>
    <row r="114" spans="2:14" x14ac:dyDescent="0.3">
      <c r="B114" s="94">
        <v>9300</v>
      </c>
      <c r="C114" s="86" t="s">
        <v>141</v>
      </c>
      <c r="D114" s="156">
        <v>6000</v>
      </c>
      <c r="E114" s="116">
        <f>D114/D119</f>
        <v>8.8379144171680461E-4</v>
      </c>
    </row>
    <row r="115" spans="2:14" x14ac:dyDescent="0.3">
      <c r="B115" s="94">
        <v>9400</v>
      </c>
      <c r="C115" s="86" t="s">
        <v>142</v>
      </c>
      <c r="D115" s="156">
        <v>9.9999999999999995E-7</v>
      </c>
      <c r="E115" s="116">
        <f>D115/D119</f>
        <v>1.4729857361946741E-13</v>
      </c>
    </row>
    <row r="116" spans="2:14" x14ac:dyDescent="0.3">
      <c r="B116" s="94">
        <v>9500</v>
      </c>
      <c r="C116" s="86" t="s">
        <v>143</v>
      </c>
      <c r="D116" s="156">
        <v>9.9999999999999995E-7</v>
      </c>
      <c r="E116" s="116">
        <f>D116/D119</f>
        <v>1.4729857361946741E-13</v>
      </c>
    </row>
    <row r="117" spans="2:14" x14ac:dyDescent="0.3">
      <c r="B117" s="94">
        <v>9600</v>
      </c>
      <c r="C117" s="86" t="s">
        <v>144</v>
      </c>
      <c r="D117" s="156">
        <v>9.9999999999999995E-7</v>
      </c>
      <c r="E117" s="116">
        <f>D117/D119</f>
        <v>1.4729857361946741E-13</v>
      </c>
    </row>
    <row r="118" spans="2:14" ht="15" thickBot="1" x14ac:dyDescent="0.35">
      <c r="B118" s="96">
        <v>9900</v>
      </c>
      <c r="C118" s="102" t="s">
        <v>145</v>
      </c>
      <c r="D118" s="157">
        <v>3952932</v>
      </c>
      <c r="E118" s="118">
        <f>D118/D119</f>
        <v>0.58226124521474865</v>
      </c>
    </row>
    <row r="119" spans="2:14" ht="15.6" thickTop="1" thickBot="1" x14ac:dyDescent="0.35">
      <c r="B119" s="53"/>
      <c r="C119" s="54" t="s">
        <v>146</v>
      </c>
      <c r="D119" s="134">
        <f>SUM(D112:D118)</f>
        <v>6788932.0000029989</v>
      </c>
      <c r="E119" s="90">
        <f>SUM(E112:E118)</f>
        <v>1</v>
      </c>
    </row>
    <row r="120" spans="2:14" ht="15.6" thickTop="1" thickBot="1" x14ac:dyDescent="0.35">
      <c r="B120" s="6"/>
      <c r="C120" s="6"/>
      <c r="D120" s="169"/>
      <c r="E120" s="9"/>
    </row>
    <row r="121" spans="2:14" ht="15.6" thickTop="1" thickBot="1" x14ac:dyDescent="0.35">
      <c r="B121" s="6"/>
      <c r="C121" s="6"/>
      <c r="D121" s="3"/>
      <c r="E121" s="9"/>
      <c r="G121" s="53" t="s">
        <v>50</v>
      </c>
      <c r="H121" s="39" t="s">
        <v>51</v>
      </c>
      <c r="I121" s="55" t="s">
        <v>52</v>
      </c>
      <c r="K121" s="39" t="s">
        <v>53</v>
      </c>
      <c r="L121" s="54" t="s">
        <v>54</v>
      </c>
      <c r="M121" s="53" t="s">
        <v>55</v>
      </c>
      <c r="N121" s="39" t="s">
        <v>277</v>
      </c>
    </row>
    <row r="122" spans="2:14" ht="15.6" thickTop="1" thickBot="1" x14ac:dyDescent="0.35">
      <c r="B122" s="6"/>
      <c r="C122" s="6"/>
      <c r="D122" s="3"/>
      <c r="E122" s="9"/>
      <c r="G122" s="130">
        <f>D23</f>
        <v>67294841.000019997</v>
      </c>
      <c r="H122" s="171">
        <v>649</v>
      </c>
      <c r="I122" s="131">
        <f>G122/H122</f>
        <v>103690.04776582435</v>
      </c>
      <c r="J122" s="21"/>
      <c r="K122" s="172">
        <v>60</v>
      </c>
      <c r="L122" s="133">
        <v>60</v>
      </c>
      <c r="M122" s="132">
        <v>0</v>
      </c>
      <c r="N122" s="173" t="s">
        <v>276</v>
      </c>
    </row>
    <row r="123" spans="2:14" ht="15" thickTop="1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38"/>
      <c r="E148" s="38"/>
    </row>
    <row r="149" spans="4:5" x14ac:dyDescent="0.3">
      <c r="D149" s="213"/>
      <c r="E149" s="213"/>
    </row>
    <row r="150" spans="4:5" x14ac:dyDescent="0.3">
      <c r="D150" s="28"/>
      <c r="E150" s="19"/>
    </row>
    <row r="151" spans="4:5" x14ac:dyDescent="0.3">
      <c r="D151" s="28"/>
      <c r="E151" s="19"/>
    </row>
    <row r="152" spans="4:5" x14ac:dyDescent="0.3">
      <c r="D152" s="29"/>
      <c r="E152" s="19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G7" sqref="G7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5.5546875" bestFit="1" customWidth="1"/>
    <col min="4" max="4" width="8" bestFit="1" customWidth="1"/>
  </cols>
  <sheetData>
    <row r="1" spans="1:10" ht="15.6" thickTop="1" thickBot="1" x14ac:dyDescent="0.35">
      <c r="A1" s="148" t="s">
        <v>245</v>
      </c>
      <c r="B1" s="148" t="s">
        <v>194</v>
      </c>
      <c r="C1" s="148" t="s">
        <v>2</v>
      </c>
      <c r="D1" s="148" t="s">
        <v>3</v>
      </c>
    </row>
    <row r="2" spans="1:10" ht="15" thickTop="1" x14ac:dyDescent="0.3">
      <c r="A2" s="186" t="s">
        <v>195</v>
      </c>
      <c r="B2" s="174"/>
      <c r="C2" s="142">
        <f>SUM(C3:C4)</f>
        <v>1.9999999999999999E-6</v>
      </c>
      <c r="D2" s="180">
        <f>SUM(D3:D4)</f>
        <v>1.4823647073152946E-14</v>
      </c>
    </row>
    <row r="3" spans="1:10" x14ac:dyDescent="0.3">
      <c r="A3" s="187" t="s">
        <v>196</v>
      </c>
      <c r="B3" s="175" t="s">
        <v>197</v>
      </c>
      <c r="C3" s="141">
        <v>9.9999999999999995E-7</v>
      </c>
      <c r="D3" s="181">
        <f>C3/C31</f>
        <v>7.411823536576473E-15</v>
      </c>
    </row>
    <row r="4" spans="1:10" x14ac:dyDescent="0.3">
      <c r="A4" s="187" t="s">
        <v>198</v>
      </c>
      <c r="B4" s="175" t="s">
        <v>199</v>
      </c>
      <c r="C4" s="141">
        <v>9.9999999999999995E-7</v>
      </c>
      <c r="D4" s="181">
        <f>C4/C31</f>
        <v>7.411823536576473E-15</v>
      </c>
    </row>
    <row r="5" spans="1:10" x14ac:dyDescent="0.3">
      <c r="A5" s="176" t="s">
        <v>200</v>
      </c>
      <c r="B5" s="176"/>
      <c r="C5" s="139">
        <f>SUM(C6:C13)</f>
        <v>134919564.00000709</v>
      </c>
      <c r="D5" s="182">
        <f>SUM(D6:D13)</f>
        <v>0.99999999999988798</v>
      </c>
    </row>
    <row r="6" spans="1:10" x14ac:dyDescent="0.3">
      <c r="A6" s="188" t="s">
        <v>201</v>
      </c>
      <c r="B6" s="177" t="s">
        <v>202</v>
      </c>
      <c r="C6" s="156">
        <v>134919564</v>
      </c>
      <c r="D6" s="183">
        <f>C6/C31</f>
        <v>0.99999999999983591</v>
      </c>
    </row>
    <row r="7" spans="1:10" x14ac:dyDescent="0.3">
      <c r="A7" s="188" t="s">
        <v>203</v>
      </c>
      <c r="B7" s="177" t="s">
        <v>204</v>
      </c>
      <c r="C7" s="141">
        <v>9.9999999999999995E-7</v>
      </c>
      <c r="D7" s="183">
        <f>C7/C31</f>
        <v>7.411823536576473E-15</v>
      </c>
    </row>
    <row r="8" spans="1:10" x14ac:dyDescent="0.3">
      <c r="A8" s="189" t="s">
        <v>205</v>
      </c>
      <c r="B8" s="177" t="s">
        <v>206</v>
      </c>
      <c r="C8" s="141">
        <v>9.9999999999999995E-7</v>
      </c>
      <c r="D8" s="183">
        <f>C8/C31</f>
        <v>7.411823536576473E-15</v>
      </c>
    </row>
    <row r="9" spans="1:10" x14ac:dyDescent="0.3">
      <c r="A9" s="189" t="s">
        <v>207</v>
      </c>
      <c r="B9" s="177" t="s">
        <v>208</v>
      </c>
      <c r="C9" s="141">
        <v>9.9999999999999995E-7</v>
      </c>
      <c r="D9" s="183">
        <f>C9/C31</f>
        <v>7.411823536576473E-15</v>
      </c>
    </row>
    <row r="10" spans="1:10" x14ac:dyDescent="0.3">
      <c r="A10" s="189" t="s">
        <v>209</v>
      </c>
      <c r="B10" s="177" t="s">
        <v>210</v>
      </c>
      <c r="C10" s="141">
        <v>9.9999999999999995E-7</v>
      </c>
      <c r="D10" s="183">
        <f>C10/C31</f>
        <v>7.411823536576473E-15</v>
      </c>
    </row>
    <row r="11" spans="1:10" x14ac:dyDescent="0.3">
      <c r="A11" s="190" t="s">
        <v>211</v>
      </c>
      <c r="B11" s="177" t="s">
        <v>212</v>
      </c>
      <c r="C11" s="141">
        <v>9.9999999999999995E-7</v>
      </c>
      <c r="D11" s="183">
        <f>C11/C31</f>
        <v>7.411823536576473E-15</v>
      </c>
    </row>
    <row r="12" spans="1:10" x14ac:dyDescent="0.3">
      <c r="A12" s="189" t="s">
        <v>213</v>
      </c>
      <c r="B12" s="177" t="s">
        <v>214</v>
      </c>
      <c r="C12" s="141">
        <v>9.9999999999999995E-7</v>
      </c>
      <c r="D12" s="183">
        <f>C12/C31</f>
        <v>7.411823536576473E-15</v>
      </c>
    </row>
    <row r="13" spans="1:10" x14ac:dyDescent="0.3">
      <c r="A13" s="189" t="s">
        <v>215</v>
      </c>
      <c r="B13" s="177" t="s">
        <v>216</v>
      </c>
      <c r="C13" s="141">
        <v>9.9999999999999995E-7</v>
      </c>
      <c r="D13" s="183">
        <f>C13/C31</f>
        <v>7.411823536576473E-15</v>
      </c>
    </row>
    <row r="14" spans="1:10" ht="15" thickBot="1" x14ac:dyDescent="0.35">
      <c r="A14" s="191" t="s">
        <v>217</v>
      </c>
      <c r="B14" s="178"/>
      <c r="C14" s="139">
        <f>SUM(C15:C17)</f>
        <v>3.0000000000000001E-6</v>
      </c>
      <c r="D14" s="182">
        <f>SUM(D15:D17)</f>
        <v>2.2235470609729419E-14</v>
      </c>
      <c r="J14" s="75"/>
    </row>
    <row r="15" spans="1:10" ht="15" thickTop="1" x14ac:dyDescent="0.3">
      <c r="A15" s="189" t="s">
        <v>218</v>
      </c>
      <c r="B15" s="177" t="s">
        <v>219</v>
      </c>
      <c r="C15" s="141">
        <v>9.9999999999999995E-7</v>
      </c>
      <c r="D15" s="183">
        <f>C15/C31</f>
        <v>7.411823536576473E-15</v>
      </c>
    </row>
    <row r="16" spans="1:10" x14ac:dyDescent="0.3">
      <c r="A16" s="188" t="s">
        <v>220</v>
      </c>
      <c r="B16" s="177" t="s">
        <v>221</v>
      </c>
      <c r="C16" s="141">
        <v>9.9999999999999995E-7</v>
      </c>
      <c r="D16" s="183">
        <f>C16/C31</f>
        <v>7.411823536576473E-15</v>
      </c>
    </row>
    <row r="17" spans="1:4" x14ac:dyDescent="0.3">
      <c r="A17" s="189" t="s">
        <v>222</v>
      </c>
      <c r="B17" s="177" t="s">
        <v>223</v>
      </c>
      <c r="C17" s="141">
        <v>9.9999999999999995E-7</v>
      </c>
      <c r="D17" s="183">
        <f>C17/C31</f>
        <v>7.411823536576473E-15</v>
      </c>
    </row>
    <row r="18" spans="1:4" x14ac:dyDescent="0.3">
      <c r="A18" s="191" t="s">
        <v>224</v>
      </c>
      <c r="B18" s="178"/>
      <c r="C18" s="139">
        <f>SUM(C19:C20)</f>
        <v>1.9999999999999999E-6</v>
      </c>
      <c r="D18" s="182">
        <f>SUM(D19:D20)</f>
        <v>1.4823647073152946E-14</v>
      </c>
    </row>
    <row r="19" spans="1:4" x14ac:dyDescent="0.3">
      <c r="A19" s="189" t="s">
        <v>225</v>
      </c>
      <c r="B19" s="177" t="s">
        <v>226</v>
      </c>
      <c r="C19" s="141">
        <v>9.9999999999999995E-7</v>
      </c>
      <c r="D19" s="183">
        <f>C19/C31</f>
        <v>7.411823536576473E-15</v>
      </c>
    </row>
    <row r="20" spans="1:4" x14ac:dyDescent="0.3">
      <c r="A20" s="189" t="s">
        <v>227</v>
      </c>
      <c r="B20" s="177" t="s">
        <v>228</v>
      </c>
      <c r="C20" s="141">
        <v>9.9999999999999995E-7</v>
      </c>
      <c r="D20" s="183">
        <f>C20/C31</f>
        <v>7.411823536576473E-15</v>
      </c>
    </row>
    <row r="21" spans="1:4" x14ac:dyDescent="0.3">
      <c r="A21" s="191" t="s">
        <v>229</v>
      </c>
      <c r="B21" s="178"/>
      <c r="C21" s="139">
        <f>SUM(C22:C25)</f>
        <v>3.9999999999999998E-6</v>
      </c>
      <c r="D21" s="182">
        <f>SUM(D22:D25)</f>
        <v>2.9647294146305892E-14</v>
      </c>
    </row>
    <row r="22" spans="1:4" x14ac:dyDescent="0.3">
      <c r="A22" s="188" t="s">
        <v>7</v>
      </c>
      <c r="B22" s="177" t="s">
        <v>230</v>
      </c>
      <c r="C22" s="141">
        <v>9.9999999999999995E-7</v>
      </c>
      <c r="D22" s="183">
        <f>C22/C31</f>
        <v>7.411823536576473E-15</v>
      </c>
    </row>
    <row r="23" spans="1:4" x14ac:dyDescent="0.3">
      <c r="A23" s="189" t="s">
        <v>231</v>
      </c>
      <c r="B23" s="177" t="s">
        <v>232</v>
      </c>
      <c r="C23" s="141">
        <v>9.9999999999999995E-7</v>
      </c>
      <c r="D23" s="183">
        <f>C23/C31</f>
        <v>7.411823536576473E-15</v>
      </c>
    </row>
    <row r="24" spans="1:4" x14ac:dyDescent="0.3">
      <c r="A24" s="190" t="s">
        <v>233</v>
      </c>
      <c r="B24" s="177" t="s">
        <v>234</v>
      </c>
      <c r="C24" s="141">
        <v>9.9999999999999995E-7</v>
      </c>
      <c r="D24" s="183">
        <f>C24/C31</f>
        <v>7.411823536576473E-15</v>
      </c>
    </row>
    <row r="25" spans="1:4" x14ac:dyDescent="0.3">
      <c r="A25" s="189" t="s">
        <v>235</v>
      </c>
      <c r="B25" s="177" t="s">
        <v>236</v>
      </c>
      <c r="C25" s="141">
        <v>9.9999999999999995E-7</v>
      </c>
      <c r="D25" s="183">
        <f>C25/C31</f>
        <v>7.411823536576473E-15</v>
      </c>
    </row>
    <row r="26" spans="1:4" x14ac:dyDescent="0.3">
      <c r="A26" s="191" t="s">
        <v>237</v>
      </c>
      <c r="B26" s="178"/>
      <c r="C26" s="139">
        <f>SUM(C27:C27)</f>
        <v>9.9999999999999995E-7</v>
      </c>
      <c r="D26" s="182">
        <f>D27</f>
        <v>7.411823536576473E-15</v>
      </c>
    </row>
    <row r="27" spans="1:4" x14ac:dyDescent="0.3">
      <c r="A27" s="189" t="s">
        <v>238</v>
      </c>
      <c r="B27" s="177" t="s">
        <v>239</v>
      </c>
      <c r="C27" s="141">
        <v>9.9999999999999995E-7</v>
      </c>
      <c r="D27" s="183">
        <f>C27/C31</f>
        <v>7.411823536576473E-15</v>
      </c>
    </row>
    <row r="28" spans="1:4" x14ac:dyDescent="0.3">
      <c r="A28" s="192" t="s">
        <v>240</v>
      </c>
      <c r="B28" s="174" t="s">
        <v>241</v>
      </c>
      <c r="C28" s="142">
        <v>9.9999999999999995E-7</v>
      </c>
      <c r="D28" s="184">
        <v>3.1946434957568974E-14</v>
      </c>
    </row>
    <row r="29" spans="1:4" x14ac:dyDescent="0.3">
      <c r="A29" s="193" t="s">
        <v>242</v>
      </c>
      <c r="B29" s="174" t="s">
        <v>243</v>
      </c>
      <c r="C29" s="142">
        <v>9.9999999999999995E-7</v>
      </c>
      <c r="D29" s="184">
        <v>3.1946434957568974E-14</v>
      </c>
    </row>
    <row r="30" spans="1:4" ht="15" thickBot="1" x14ac:dyDescent="0.35">
      <c r="A30" s="192" t="s">
        <v>193</v>
      </c>
      <c r="B30" s="174" t="s">
        <v>244</v>
      </c>
      <c r="C30" s="142">
        <v>9.9999999999999995E-7</v>
      </c>
      <c r="D30" s="185">
        <v>3.1946434957568974E-14</v>
      </c>
    </row>
    <row r="31" spans="1:4" ht="15.6" thickTop="1" thickBot="1" x14ac:dyDescent="0.35">
      <c r="A31" s="148" t="s">
        <v>9</v>
      </c>
      <c r="B31" s="148"/>
      <c r="C31" s="179">
        <f>C2+C5+C14+C18+C21+C26+C28+C29+C30</f>
        <v>134919564.00002214</v>
      </c>
      <c r="D31" s="46">
        <f>D2+D5+D14+D18+D21+D26+D28+D29+D30</f>
        <v>1.0000000000000728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D24" sqref="D24"/>
    </sheetView>
  </sheetViews>
  <sheetFormatPr baseColWidth="10" defaultRowHeight="14.4" x14ac:dyDescent="0.3"/>
  <cols>
    <col min="1" max="1" width="43" bestFit="1" customWidth="1"/>
    <col min="2" max="2" width="15.77734375" bestFit="1" customWidth="1"/>
    <col min="3" max="3" width="8" bestFit="1" customWidth="1"/>
    <col min="5" max="5" width="15.77734375" bestFit="1" customWidth="1"/>
  </cols>
  <sheetData>
    <row r="1" spans="1:5" ht="15.6" thickTop="1" thickBot="1" x14ac:dyDescent="0.35">
      <c r="A1" s="148" t="s">
        <v>1</v>
      </c>
      <c r="B1" s="148" t="s">
        <v>2</v>
      </c>
      <c r="C1" s="148" t="s">
        <v>3</v>
      </c>
    </row>
    <row r="2" spans="1:5" ht="15" thickTop="1" x14ac:dyDescent="0.3">
      <c r="A2" s="197" t="s">
        <v>4</v>
      </c>
      <c r="B2" s="194">
        <v>103401692</v>
      </c>
      <c r="C2" s="195">
        <f>B2/B7</f>
        <v>0.76639509448755128</v>
      </c>
    </row>
    <row r="3" spans="1:5" x14ac:dyDescent="0.3">
      <c r="A3" s="197" t="s">
        <v>5</v>
      </c>
      <c r="B3" s="167">
        <v>21203940</v>
      </c>
      <c r="C3" s="195">
        <f>B3/B7</f>
        <v>0.15715986156017997</v>
      </c>
    </row>
    <row r="4" spans="1:5" x14ac:dyDescent="0.3">
      <c r="A4" s="197" t="s">
        <v>6</v>
      </c>
      <c r="B4" s="156">
        <v>6788932</v>
      </c>
      <c r="C4" s="195">
        <f>B4/B7</f>
        <v>5.0318365985825071E-2</v>
      </c>
    </row>
    <row r="5" spans="1:5" x14ac:dyDescent="0.3">
      <c r="A5" s="197" t="s">
        <v>7</v>
      </c>
      <c r="B5" s="156">
        <v>3525000</v>
      </c>
      <c r="C5" s="195">
        <f>B5/B7</f>
        <v>2.6126677966436161E-2</v>
      </c>
    </row>
    <row r="6" spans="1:5" ht="15" thickBot="1" x14ac:dyDescent="0.35">
      <c r="A6" s="197" t="s">
        <v>8</v>
      </c>
      <c r="B6" s="141">
        <v>9.9999999999999995E-7</v>
      </c>
      <c r="C6" s="195">
        <f>B6/B7</f>
        <v>7.4118235365776342E-15</v>
      </c>
      <c r="E6" s="37"/>
    </row>
    <row r="7" spans="1:5" ht="15.6" thickTop="1" thickBot="1" x14ac:dyDescent="0.35">
      <c r="A7" s="148" t="s">
        <v>9</v>
      </c>
      <c r="B7" s="153">
        <f>SUM(B2:B6)</f>
        <v>134919564.00000101</v>
      </c>
      <c r="C7" s="196">
        <f>SUM(C2:C6)</f>
        <v>0.99999999999999989</v>
      </c>
    </row>
    <row r="8" spans="1: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2017-08-24T19:09:36Z</dcterms:modified>
</cp:coreProperties>
</file>