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3016" windowHeight="8532" activeTab="4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definedNames>
    <definedName name="_xlnm._FilterDatabase" localSheetId="0" hidden="1">CA!$A$2:$C$2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5" l="1"/>
  <c r="C14" i="5"/>
  <c r="C13" i="5"/>
  <c r="C12" i="5"/>
  <c r="C11" i="5"/>
  <c r="C10" i="5"/>
  <c r="C9" i="5"/>
  <c r="C8" i="5"/>
  <c r="C7" i="5"/>
  <c r="C6" i="5"/>
  <c r="C5" i="5"/>
  <c r="C4" i="5"/>
  <c r="C3" i="5"/>
  <c r="B15" i="5"/>
  <c r="B10" i="6" l="1"/>
  <c r="B2" i="6"/>
  <c r="B14" i="6" l="1"/>
  <c r="C13" i="6" s="1"/>
  <c r="C11" i="6"/>
  <c r="C7" i="6"/>
  <c r="C9" i="6"/>
  <c r="C5" i="6"/>
  <c r="C4" i="6"/>
  <c r="C6" i="6"/>
  <c r="C3" i="6" l="1"/>
  <c r="C2" i="6" s="1"/>
  <c r="C12" i="6"/>
  <c r="C10" i="6" s="1"/>
  <c r="C8" i="6"/>
  <c r="C14" i="6" l="1"/>
  <c r="C26" i="8" l="1"/>
  <c r="C21" i="8"/>
  <c r="C18" i="8"/>
  <c r="C14" i="8"/>
  <c r="C5" i="8"/>
  <c r="C2" i="8"/>
  <c r="B29" i="7"/>
  <c r="B19" i="7"/>
  <c r="B11" i="7"/>
  <c r="B2" i="7"/>
  <c r="D10" i="3"/>
  <c r="D9" i="3"/>
  <c r="B25" i="2"/>
  <c r="B21" i="2"/>
  <c r="B12" i="2"/>
  <c r="B3" i="2"/>
  <c r="B34" i="7" l="1"/>
  <c r="C27" i="7" s="1"/>
  <c r="B20" i="2"/>
  <c r="B2" i="2"/>
  <c r="C31" i="7" l="1"/>
  <c r="C24" i="7"/>
  <c r="C25" i="7"/>
  <c r="C3" i="7"/>
  <c r="C8" i="7"/>
  <c r="C14" i="7"/>
  <c r="C6" i="7"/>
  <c r="C7" i="7"/>
  <c r="C13" i="7"/>
  <c r="C18" i="7"/>
  <c r="C20" i="7"/>
  <c r="C21" i="7"/>
  <c r="C26" i="7"/>
  <c r="C32" i="7"/>
  <c r="C10" i="7"/>
  <c r="C28" i="7"/>
  <c r="C12" i="7"/>
  <c r="C30" i="7"/>
  <c r="C17" i="7"/>
  <c r="C5" i="7"/>
  <c r="C23" i="7"/>
  <c r="C15" i="7"/>
  <c r="C33" i="7"/>
  <c r="C16" i="7"/>
  <c r="C4" i="7"/>
  <c r="C22" i="7"/>
  <c r="C9" i="7"/>
  <c r="B29" i="2"/>
  <c r="C31" i="8"/>
  <c r="D24" i="8" l="1"/>
  <c r="D27" i="8"/>
  <c r="D26" i="8" s="1"/>
  <c r="D22" i="8"/>
  <c r="D16" i="8"/>
  <c r="D11" i="8"/>
  <c r="D7" i="8"/>
  <c r="D25" i="8"/>
  <c r="D20" i="8"/>
  <c r="D15" i="8"/>
  <c r="D10" i="8"/>
  <c r="D6" i="8"/>
  <c r="D19" i="8"/>
  <c r="D18" i="8" s="1"/>
  <c r="D13" i="8"/>
  <c r="D9" i="8"/>
  <c r="D4" i="8"/>
  <c r="D23" i="8"/>
  <c r="D17" i="8"/>
  <c r="D12" i="8"/>
  <c r="D8" i="8"/>
  <c r="D3" i="8"/>
  <c r="C19" i="7"/>
  <c r="C29" i="7"/>
  <c r="C11" i="7"/>
  <c r="C2" i="7"/>
  <c r="C28" i="2"/>
  <c r="C23" i="2"/>
  <c r="C17" i="2"/>
  <c r="C13" i="2"/>
  <c r="C8" i="2"/>
  <c r="C4" i="2"/>
  <c r="C27" i="2"/>
  <c r="C22" i="2"/>
  <c r="C16" i="2"/>
  <c r="C11" i="2"/>
  <c r="C7" i="2"/>
  <c r="C26" i="2"/>
  <c r="C19" i="2"/>
  <c r="C15" i="2"/>
  <c r="C10" i="2"/>
  <c r="C6" i="2"/>
  <c r="C24" i="2"/>
  <c r="C18" i="2"/>
  <c r="C14" i="2"/>
  <c r="C9" i="2"/>
  <c r="C5" i="2"/>
  <c r="D119" i="3"/>
  <c r="D2" i="8" l="1"/>
  <c r="D14" i="8"/>
  <c r="D5" i="8"/>
  <c r="D21" i="8"/>
  <c r="C34" i="7"/>
  <c r="E117" i="3"/>
  <c r="E113" i="3"/>
  <c r="E116" i="3"/>
  <c r="E112" i="3"/>
  <c r="E115" i="3"/>
  <c r="D11" i="3"/>
  <c r="E118" i="3"/>
  <c r="E114" i="3"/>
  <c r="C25" i="2"/>
  <c r="C21" i="2"/>
  <c r="C12" i="2"/>
  <c r="C3" i="2"/>
  <c r="D75" i="3"/>
  <c r="D31" i="8" l="1"/>
  <c r="E119" i="3"/>
  <c r="E73" i="3"/>
  <c r="E72" i="3"/>
  <c r="E74" i="3"/>
  <c r="C20" i="2"/>
  <c r="C2" i="2"/>
  <c r="D93" i="3"/>
  <c r="D87" i="3"/>
  <c r="D69" i="3"/>
  <c r="D57" i="3"/>
  <c r="D47" i="3"/>
  <c r="D35" i="3"/>
  <c r="D23" i="3"/>
  <c r="B7" i="1"/>
  <c r="C3" i="1" l="1"/>
  <c r="C6" i="1"/>
  <c r="C2" i="1"/>
  <c r="C5" i="1"/>
  <c r="C4" i="1"/>
  <c r="E92" i="3"/>
  <c r="E91" i="3"/>
  <c r="E90" i="3"/>
  <c r="D8" i="3"/>
  <c r="E83" i="3"/>
  <c r="E79" i="3"/>
  <c r="E86" i="3"/>
  <c r="E82" i="3"/>
  <c r="E78" i="3"/>
  <c r="E85" i="3"/>
  <c r="E81" i="3"/>
  <c r="D7" i="3"/>
  <c r="E84" i="3"/>
  <c r="E80" i="3"/>
  <c r="E75" i="3"/>
  <c r="E67" i="3"/>
  <c r="E63" i="3"/>
  <c r="E66" i="3"/>
  <c r="E62" i="3"/>
  <c r="D6" i="3"/>
  <c r="E65" i="3"/>
  <c r="E61" i="3"/>
  <c r="E68" i="3"/>
  <c r="E64" i="3"/>
  <c r="E60" i="3"/>
  <c r="E53" i="3"/>
  <c r="E52" i="3"/>
  <c r="E55" i="3"/>
  <c r="E51" i="3"/>
  <c r="E54" i="3"/>
  <c r="E50" i="3"/>
  <c r="E56" i="3"/>
  <c r="E43" i="3"/>
  <c r="E39" i="3"/>
  <c r="D5" i="3"/>
  <c r="E46" i="3"/>
  <c r="E38" i="3"/>
  <c r="E45" i="3"/>
  <c r="E41" i="3"/>
  <c r="E44" i="3"/>
  <c r="E40" i="3"/>
  <c r="E42" i="3"/>
  <c r="E33" i="3"/>
  <c r="E32" i="3"/>
  <c r="E28" i="3"/>
  <c r="E31" i="3"/>
  <c r="E27" i="3"/>
  <c r="E34" i="3"/>
  <c r="E30" i="3"/>
  <c r="E26" i="3"/>
  <c r="D4" i="3"/>
  <c r="E29" i="3"/>
  <c r="G122" i="3"/>
  <c r="I122" i="3" s="1"/>
  <c r="E20" i="3"/>
  <c r="E16" i="3"/>
  <c r="D3" i="3"/>
  <c r="E19" i="3"/>
  <c r="E15" i="3"/>
  <c r="E22" i="3"/>
  <c r="E18" i="3"/>
  <c r="E21" i="3"/>
  <c r="E17" i="3"/>
  <c r="C29" i="2"/>
  <c r="C7" i="1" l="1"/>
  <c r="E93" i="3"/>
  <c r="E87" i="3"/>
  <c r="E69" i="3"/>
  <c r="E57" i="3"/>
  <c r="E47" i="3"/>
  <c r="E35" i="3"/>
  <c r="D12" i="3"/>
  <c r="E23" i="3"/>
  <c r="E10" i="3" l="1"/>
  <c r="E6" i="3"/>
  <c r="E9" i="3"/>
  <c r="E5" i="3"/>
  <c r="E8" i="3"/>
  <c r="E4" i="3"/>
  <c r="E11" i="3"/>
  <c r="E7" i="3"/>
  <c r="E3" i="3"/>
  <c r="E12" i="3" l="1"/>
</calcChain>
</file>

<file path=xl/sharedStrings.xml><?xml version="1.0" encoding="utf-8"?>
<sst xmlns="http://schemas.openxmlformats.org/spreadsheetml/2006/main" count="306" uniqueCount="257">
  <si>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</si>
  <si>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</si>
  <si>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</si>
  <si>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</si>
  <si>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</si>
  <si>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</si>
  <si>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</si>
  <si>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</si>
  <si>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</si>
  <si>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</si>
  <si>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</si>
  <si>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</si>
  <si>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</si>
  <si>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</si>
  <si>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</si>
  <si>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</si>
  <si>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</si>
  <si>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</si>
  <si>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</si>
  <si>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</si>
  <si>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</si>
  <si>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</si>
  <si>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</si>
  <si>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</si>
  <si>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</si>
  <si>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</si>
  <si>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</si>
  <si>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</si>
  <si>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</si>
  <si>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</si>
  <si>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</si>
  <si>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</si>
  <si>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</si>
  <si>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</si>
  <si>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</si>
  <si>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</si>
  <si>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</si>
  <si>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</si>
  <si>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</si>
  <si>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</si>
  <si>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</si>
  <si>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</si>
  <si>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</si>
  <si>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</si>
  <si>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</si>
  <si>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</si>
  <si>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</si>
  <si>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</si>
  <si>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</si>
  <si>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</si>
  <si>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</si>
  <si>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</si>
  <si>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</si>
  <si>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</si>
  <si>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</si>
  <si>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</si>
  <si>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</si>
  <si>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</si>
  <si>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</si>
  <si>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</si>
  <si>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</si>
  <si>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</si>
  <si>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</si>
  <si>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</si>
  <si>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</si>
  <si>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</si>
  <si>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</si>
  <si>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</si>
  <si>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</si>
  <si>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</si>
  <si>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</si>
  <si>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</si>
  <si>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</si>
  <si>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</si>
  <si>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</si>
  <si>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</si>
  <si>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</si>
  <si>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</si>
  <si>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</si>
  <si>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</si>
  <si>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</si>
  <si>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</si>
  <si>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</si>
  <si>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</si>
  <si>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</si>
  <si>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</si>
  <si>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</si>
  <si>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</si>
  <si>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</si>
  <si>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</si>
  <si>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</si>
  <si>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</si>
  <si>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</si>
  <si>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</si>
  <si>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</si>
  <si>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</si>
  <si>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</si>
  <si>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</si>
  <si>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</si>
  <si>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</si>
  <si>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</si>
  <si>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</si>
  <si>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</si>
  <si>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</si>
  <si>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</si>
  <si>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</si>
  <si>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</si>
  <si>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</si>
  <si>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</si>
  <si>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</si>
  <si>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</si>
  <si>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</si>
  <si>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</si>
  <si>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</si>
  <si>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</si>
  <si>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</si>
  <si>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</si>
  <si>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</si>
  <si>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</si>
  <si>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</si>
  <si>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</si>
  <si>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</si>
  <si>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</si>
  <si>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</si>
  <si>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</si>
  <si>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</si>
  <si>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</si>
  <si>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</si>
  <si>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</si>
  <si>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</si>
  <si>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</si>
  <si>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</si>
  <si>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</si>
  <si>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</si>
  <si>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</si>
  <si>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</si>
  <si>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</si>
  <si>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</si>
  <si>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</si>
  <si>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</si>
  <si>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</si>
  <si>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</si>
  <si>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</si>
  <si>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</si>
  <si>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</si>
  <si>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</si>
  <si>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</si>
  <si>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</si>
  <si>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</si>
  <si>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Cabildo</t>
  </si>
  <si>
    <t>Seguridad Pública</t>
  </si>
  <si>
    <t>Obras Públicas</t>
  </si>
  <si>
    <t>Ecología</t>
  </si>
  <si>
    <t>Secretaría del Ayuntamiento</t>
  </si>
  <si>
    <t>Desarrollo Social</t>
  </si>
  <si>
    <t>Tesorería</t>
  </si>
  <si>
    <t>Salud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</si>
  <si>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</si>
  <si>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</si>
  <si>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</si>
  <si>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</si>
  <si>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</si>
  <si>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</si>
  <si>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</si>
  <si>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</si>
  <si>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</si>
  <si>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</si>
  <si>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</si>
  <si>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</si>
  <si>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</si>
  <si>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</si>
  <si>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</si>
  <si>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</si>
  <si>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</si>
  <si>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</si>
  <si>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</si>
  <si>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</si>
  <si>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</si>
  <si>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</si>
  <si>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</si>
  <si>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</si>
  <si>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</si>
  <si>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</si>
  <si>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</si>
  <si>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</si>
  <si>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</si>
  <si>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</si>
  <si>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</si>
  <si>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</si>
  <si>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</si>
  <si>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</si>
  <si>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</si>
  <si>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</si>
  <si>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</si>
  <si>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</si>
  <si>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</si>
  <si>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</si>
  <si>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</si>
  <si>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</si>
  <si>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</si>
  <si>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</si>
  <si>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</si>
  <si>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</si>
  <si>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</si>
  <si>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</si>
  <si>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</si>
  <si>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</si>
  <si>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</si>
  <si>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</si>
  <si>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</si>
  <si>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</si>
  <si>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</si>
  <si>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</si>
  <si>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</si>
  <si>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</si>
  <si>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</si>
  <si>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</si>
  <si>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</si>
  <si>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</si>
  <si>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</si>
  <si>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</si>
  <si>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</si>
  <si>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</si>
  <si>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</si>
  <si>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</si>
  <si>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</si>
  <si>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</si>
  <si>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</si>
  <si>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</si>
  <si>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</si>
  <si>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</si>
  <si>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</si>
  <si>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</si>
  <si>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</si>
  <si>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</si>
  <si>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</si>
  <si>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</si>
  <si>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</si>
  <si>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</si>
  <si>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</si>
  <si>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</si>
  <si>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</si>
  <si>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</si>
  <si>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</si>
  <si>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</si>
  <si>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</si>
  <si>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Contraloría</t>
  </si>
  <si>
    <t>Promoción Municipal</t>
  </si>
  <si>
    <t>Casa de la Cultura</t>
  </si>
  <si>
    <t>Delegación V. Carranza</t>
  </si>
  <si>
    <t>Desarrollo Rural</t>
  </si>
  <si>
    <t>No Etiquetado</t>
  </si>
  <si>
    <t>Otros Recursos de Libre Disposición</t>
  </si>
  <si>
    <t>Etiquetado</t>
  </si>
  <si>
    <t>Otros Recursos de Transferencias Federales Etiquetadas</t>
  </si>
  <si>
    <t>De $9,200.00 a $40,000.00 mensuales</t>
  </si>
  <si>
    <t>Sueldo del Personal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</si>
</sst>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/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10" fontId="4" fillId="0" borderId="0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10" fontId="7" fillId="6" borderId="8" xfId="0" applyNumberFormat="1" applyFont="1" applyFill="1" applyBorder="1" applyAlignment="1">
      <alignment horizontal="center" vertical="center" wrapText="1"/>
    </xf>
    <xf numFmtId="10" fontId="6" fillId="5" borderId="2" xfId="0" applyNumberFormat="1" applyFont="1" applyFill="1" applyBorder="1" applyAlignment="1">
      <alignment horizontal="center" vertical="center" wrapText="1"/>
    </xf>
    <xf numFmtId="10" fontId="7" fillId="6" borderId="10" xfId="0" applyNumberFormat="1" applyFont="1" applyFill="1" applyBorder="1" applyAlignment="1">
      <alignment horizontal="center" vertical="center" wrapText="1"/>
    </xf>
    <xf numFmtId="10" fontId="7" fillId="6" borderId="11" xfId="0" applyNumberFormat="1" applyFont="1" applyFill="1" applyBorder="1" applyAlignment="1">
      <alignment horizontal="center" vertical="center" wrapText="1"/>
    </xf>
    <xf numFmtId="10" fontId="7" fillId="6" borderId="12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44" fontId="11" fillId="6" borderId="10" xfId="2" applyFont="1" applyFill="1" applyBorder="1" applyAlignment="1">
      <alignment horizontal="center" vertical="center" wrapText="1"/>
    </xf>
    <xf numFmtId="44" fontId="11" fillId="6" borderId="11" xfId="2" applyFont="1" applyFill="1" applyBorder="1" applyAlignment="1">
      <alignment horizontal="center" vertical="center" wrapText="1"/>
    </xf>
    <xf numFmtId="44" fontId="7" fillId="6" borderId="11" xfId="2" applyFont="1" applyFill="1" applyBorder="1" applyAlignment="1">
      <alignment horizontal="center" vertical="center" wrapText="1"/>
    </xf>
    <xf numFmtId="44" fontId="11" fillId="6" borderId="12" xfId="2" applyFont="1" applyFill="1" applyBorder="1" applyAlignment="1">
      <alignment horizontal="center" vertical="center" wrapText="1"/>
    </xf>
    <xf numFmtId="44" fontId="6" fillId="5" borderId="1" xfId="2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2" fillId="5" borderId="1" xfId="0" applyFont="1" applyFill="1" applyBorder="1" applyAlignment="1">
      <alignment horizontal="center" vertical="center" wrapText="1"/>
    </xf>
    <xf numFmtId="44" fontId="2" fillId="5" borderId="1" xfId="19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0" fontId="18" fillId="6" borderId="11" xfId="0" applyNumberFormat="1" applyFont="1" applyFill="1" applyBorder="1" applyAlignment="1">
      <alignment horizontal="center" vertical="center" wrapText="1"/>
    </xf>
    <xf numFmtId="10" fontId="9" fillId="6" borderId="11" xfId="0" applyNumberFormat="1" applyFont="1" applyFill="1" applyBorder="1" applyAlignment="1">
      <alignment horizontal="center" vertical="center" wrapText="1"/>
    </xf>
    <xf numFmtId="10" fontId="10" fillId="6" borderId="11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44" fontId="18" fillId="6" borderId="11" xfId="2" applyFont="1" applyFill="1" applyBorder="1" applyAlignment="1">
      <alignment horizontal="center" vertical="center" wrapText="1"/>
    </xf>
    <xf numFmtId="44" fontId="9" fillId="6" borderId="11" xfId="2" applyFont="1" applyFill="1" applyBorder="1" applyAlignment="1">
      <alignment horizontal="center" vertical="center" wrapText="1"/>
    </xf>
    <xf numFmtId="44" fontId="8" fillId="6" borderId="11" xfId="2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vertical="center" wrapText="1"/>
    </xf>
    <xf numFmtId="0" fontId="0" fillId="6" borderId="11" xfId="0" applyFont="1" applyFill="1" applyBorder="1"/>
    <xf numFmtId="0" fontId="0" fillId="6" borderId="11" xfId="0" applyFont="1" applyFill="1" applyBorder="1" applyAlignment="1">
      <alignment vertical="center"/>
    </xf>
    <xf numFmtId="0" fontId="10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wrapText="1"/>
    </xf>
    <xf numFmtId="0" fontId="6" fillId="5" borderId="2" xfId="0" applyFont="1" applyFill="1" applyBorder="1" applyAlignment="1">
      <alignment horizontal="center" vertical="center" wrapText="1"/>
    </xf>
    <xf numFmtId="10" fontId="12" fillId="6" borderId="11" xfId="0" applyNumberFormat="1" applyFont="1" applyFill="1" applyBorder="1" applyAlignment="1">
      <alignment horizontal="center" vertical="center" wrapText="1"/>
    </xf>
    <xf numFmtId="10" fontId="17" fillId="6" borderId="11" xfId="0" applyNumberFormat="1" applyFont="1" applyFill="1" applyBorder="1" applyAlignment="1">
      <alignment horizontal="center" vertical="center" wrapText="1"/>
    </xf>
    <xf numFmtId="44" fontId="12" fillId="6" borderId="11" xfId="0" applyNumberFormat="1" applyFont="1" applyFill="1" applyBorder="1" applyAlignment="1">
      <alignment horizontal="center" vertical="center" wrapText="1"/>
    </xf>
    <xf numFmtId="44" fontId="17" fillId="6" borderId="11" xfId="2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vertical="center" wrapText="1"/>
    </xf>
    <xf numFmtId="0" fontId="0" fillId="0" borderId="11" xfId="0" applyBorder="1"/>
    <xf numFmtId="44" fontId="12" fillId="6" borderId="11" xfId="2" applyFont="1" applyFill="1" applyBorder="1" applyAlignment="1">
      <alignment horizontal="center" vertical="center" wrapText="1"/>
    </xf>
    <xf numFmtId="44" fontId="6" fillId="5" borderId="1" xfId="0" applyNumberFormat="1" applyFont="1" applyFill="1" applyBorder="1" applyAlignment="1">
      <alignment horizontal="center" vertical="center" wrapText="1"/>
    </xf>
    <xf numFmtId="44" fontId="0" fillId="6" borderId="9" xfId="0" applyNumberFormat="1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8" fontId="0" fillId="6" borderId="1" xfId="0" applyNumberFormat="1" applyFont="1" applyFill="1" applyBorder="1" applyAlignment="1">
      <alignment horizontal="center" vertical="center" wrapText="1"/>
    </xf>
    <xf numFmtId="0" fontId="0" fillId="0" borderId="12" xfId="0" applyBorder="1"/>
    <xf numFmtId="3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vertical="center"/>
    </xf>
    <xf numFmtId="0" fontId="0" fillId="6" borderId="8" xfId="0" applyFont="1" applyFill="1" applyBorder="1" applyAlignment="1">
      <alignment horizontal="justify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2" fillId="5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left" vertical="center" wrapText="1"/>
    </xf>
    <xf numFmtId="0" fontId="0" fillId="6" borderId="8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0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0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44" fontId="10" fillId="6" borderId="11" xfId="2" applyFont="1" applyFill="1" applyBorder="1" applyAlignment="1">
      <alignment horizontal="center" vertical="center" wrapText="1"/>
    </xf>
    <xf numFmtId="44" fontId="2" fillId="5" borderId="1" xfId="2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3" fontId="4" fillId="2" borderId="11" xfId="3" applyFont="1" applyFill="1" applyBorder="1" applyAlignment="1">
      <alignment horizontal="center" vertical="center" wrapText="1"/>
    </xf>
    <xf numFmtId="8" fontId="9" fillId="0" borderId="11" xfId="0" applyNumberFormat="1" applyFont="1" applyFill="1" applyBorder="1" applyAlignment="1">
      <alignment horizontal="center" vertical="center" wrapText="1"/>
    </xf>
    <xf numFmtId="8" fontId="4" fillId="0" borderId="11" xfId="0" applyNumberFormat="1" applyFont="1" applyBorder="1" applyAlignment="1">
      <alignment horizontal="center" vertical="center" wrapText="1"/>
    </xf>
    <xf numFmtId="44" fontId="0" fillId="6" borderId="11" xfId="2" applyFont="1" applyFill="1" applyBorder="1" applyAlignment="1">
      <alignment horizontal="center" vertical="center" wrapText="1"/>
    </xf>
    <xf numFmtId="8" fontId="9" fillId="0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 wrapText="1"/>
    </xf>
    <xf numFmtId="8" fontId="4" fillId="0" borderId="11" xfId="0" applyNumberFormat="1" applyFont="1" applyFill="1" applyBorder="1" applyAlignment="1">
      <alignment horizontal="center" vertical="center" wrapText="1"/>
    </xf>
    <xf numFmtId="44" fontId="1" fillId="6" borderId="11" xfId="2" applyFont="1" applyFill="1" applyBorder="1"/>
    <xf numFmtId="44" fontId="10" fillId="6" borderId="12" xfId="2" applyFont="1" applyFill="1" applyBorder="1" applyAlignment="1">
      <alignment horizontal="center" vertical="center" wrapText="1"/>
    </xf>
    <xf numFmtId="10" fontId="10" fillId="6" borderId="11" xfId="1" applyNumberFormat="1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10" fontId="9" fillId="0" borderId="11" xfId="0" applyNumberFormat="1" applyFont="1" applyFill="1" applyBorder="1" applyAlignment="1">
      <alignment horizontal="center" vertical="center" wrapText="1"/>
    </xf>
    <xf numFmtId="10" fontId="9" fillId="0" borderId="11" xfId="0" applyNumberFormat="1" applyFont="1" applyFill="1" applyBorder="1" applyAlignment="1">
      <alignment horizontal="right" vertical="center" wrapText="1"/>
    </xf>
    <xf numFmtId="10" fontId="0" fillId="6" borderId="11" xfId="1" applyNumberFormat="1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 vertical="center"/>
    </xf>
    <xf numFmtId="10" fontId="8" fillId="6" borderId="11" xfId="1" applyNumberFormat="1" applyFont="1" applyFill="1" applyBorder="1" applyAlignment="1">
      <alignment horizontal="center" vertical="center" wrapText="1"/>
    </xf>
    <xf numFmtId="10" fontId="0" fillId="6" borderId="11" xfId="1" applyNumberFormat="1" applyFont="1" applyFill="1" applyBorder="1" applyAlignment="1">
      <alignment horizontal="center"/>
    </xf>
    <xf numFmtId="10" fontId="10" fillId="0" borderId="11" xfId="1" applyNumberFormat="1" applyFont="1" applyBorder="1" applyAlignment="1">
      <alignment horizontal="right" vertical="center" wrapText="1"/>
    </xf>
    <xf numFmtId="10" fontId="8" fillId="6" borderId="11" xfId="1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right" vertical="center" wrapText="1"/>
    </xf>
    <xf numFmtId="10" fontId="8" fillId="6" borderId="12" xfId="1" applyNumberFormat="1" applyFont="1" applyFill="1" applyBorder="1" applyAlignment="1">
      <alignment horizontal="center" vertical="center"/>
    </xf>
    <xf numFmtId="0" fontId="0" fillId="0" borderId="3" xfId="0" applyBorder="1"/>
    <xf numFmtId="0" fontId="4" fillId="0" borderId="0" xfId="0" applyFont="1"/>
    <xf numFmtId="10" fontId="18" fillId="6" borderId="11" xfId="1" applyNumberFormat="1" applyFont="1" applyFill="1" applyBorder="1" applyAlignment="1">
      <alignment horizontal="center" vertical="center" wrapText="1"/>
    </xf>
    <xf numFmtId="10" fontId="9" fillId="6" borderId="11" xfId="1" applyNumberFormat="1" applyFont="1" applyFill="1" applyBorder="1" applyAlignment="1">
      <alignment horizontal="center" vertical="center" wrapText="1"/>
    </xf>
    <xf numFmtId="44" fontId="6" fillId="5" borderId="1" xfId="19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8" fillId="6" borderId="11" xfId="0" applyFont="1" applyFill="1" applyBorder="1"/>
    <xf numFmtId="0" fontId="8" fillId="6" borderId="11" xfId="0" applyFont="1" applyFill="1" applyBorder="1"/>
    <xf numFmtId="0" fontId="4" fillId="6" borderId="11" xfId="0" applyFont="1" applyFill="1" applyBorder="1"/>
    <xf numFmtId="0" fontId="18" fillId="6" borderId="11" xfId="0" applyFont="1" applyFill="1" applyBorder="1" applyAlignment="1">
      <alignment horizontal="left"/>
    </xf>
    <xf numFmtId="0" fontId="18" fillId="6" borderId="11" xfId="0" applyFont="1" applyFill="1" applyBorder="1" applyAlignment="1">
      <alignment horizontal="left" vertical="center"/>
    </xf>
    <xf numFmtId="44" fontId="10" fillId="6" borderId="11" xfId="2" applyFont="1" applyFill="1" applyBorder="1"/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F18" sqref="F18"/>
    </sheetView>
  </sheetViews>
  <sheetFormatPr baseColWidth="10" defaultRowHeight="14.4" x14ac:dyDescent="0.3"/>
  <cols>
    <col min="1" max="1" width="38.6640625" bestFit="1" customWidth="1"/>
    <col min="2" max="2" width="15.5546875" bestFit="1" customWidth="1"/>
    <col min="3" max="3" width="8" bestFit="1" customWidth="1"/>
  </cols>
  <sheetData>
    <row r="1" spans="1:5" ht="15" thickTop="1" x14ac:dyDescent="0.3">
      <c r="A1" s="36" t="s">
        <v>147</v>
      </c>
      <c r="B1" s="156" t="s">
        <v>2</v>
      </c>
      <c r="C1" s="156" t="s">
        <v>3</v>
      </c>
    </row>
    <row r="2" spans="1:5" ht="15" thickBot="1" x14ac:dyDescent="0.35">
      <c r="A2" s="37" t="s">
        <v>148</v>
      </c>
      <c r="B2" s="157"/>
      <c r="C2" s="157"/>
    </row>
    <row r="3" spans="1:5" ht="15" thickTop="1" x14ac:dyDescent="0.3">
      <c r="A3" s="38" t="s">
        <v>151</v>
      </c>
      <c r="B3" s="31">
        <v>30871941.440000001</v>
      </c>
      <c r="C3" s="27">
        <f>B3/B15</f>
        <v>0.26702880308836968</v>
      </c>
    </row>
    <row r="4" spans="1:5" ht="15" thickBot="1" x14ac:dyDescent="0.35">
      <c r="A4" s="39" t="s">
        <v>155</v>
      </c>
      <c r="B4" s="32">
        <v>19767532.760000002</v>
      </c>
      <c r="C4" s="28">
        <f>B4/B15</f>
        <v>0.17098052039168862</v>
      </c>
      <c r="E4" s="42"/>
    </row>
    <row r="5" spans="1:5" ht="15" thickTop="1" x14ac:dyDescent="0.3">
      <c r="A5" s="39" t="s">
        <v>150</v>
      </c>
      <c r="B5" s="32">
        <v>15495485.810000001</v>
      </c>
      <c r="C5" s="28">
        <f>B5/B15</f>
        <v>0.13402918106588363</v>
      </c>
    </row>
    <row r="6" spans="1:5" s="1" customFormat="1" x14ac:dyDescent="0.3">
      <c r="A6" s="39" t="s">
        <v>149</v>
      </c>
      <c r="B6" s="32">
        <v>13387884.09</v>
      </c>
      <c r="C6" s="28">
        <f>B6/B15</f>
        <v>0.11579934716404175</v>
      </c>
    </row>
    <row r="7" spans="1:5" x14ac:dyDescent="0.3">
      <c r="A7" s="39" t="s">
        <v>153</v>
      </c>
      <c r="B7" s="32">
        <v>12492745.74</v>
      </c>
      <c r="C7" s="28">
        <f>B7/B15</f>
        <v>0.10805679159255133</v>
      </c>
    </row>
    <row r="8" spans="1:5" x14ac:dyDescent="0.3">
      <c r="A8" s="39" t="s">
        <v>158</v>
      </c>
      <c r="B8" s="32">
        <v>9231000</v>
      </c>
      <c r="C8" s="28">
        <f>B8/B15</f>
        <v>7.98441162535692E-2</v>
      </c>
    </row>
    <row r="9" spans="1:5" x14ac:dyDescent="0.3">
      <c r="A9" s="39" t="s">
        <v>152</v>
      </c>
      <c r="B9" s="32">
        <v>6717937.3499999996</v>
      </c>
      <c r="C9" s="28">
        <f>B9/B15</f>
        <v>5.8107222484843957E-2</v>
      </c>
    </row>
    <row r="10" spans="1:5" x14ac:dyDescent="0.3">
      <c r="A10" s="39" t="s">
        <v>247</v>
      </c>
      <c r="B10" s="32">
        <v>2602446.09</v>
      </c>
      <c r="C10" s="28">
        <f>B10/B15</f>
        <v>2.251002146610406E-2</v>
      </c>
    </row>
    <row r="11" spans="1:5" x14ac:dyDescent="0.3">
      <c r="A11" s="39" t="s">
        <v>249</v>
      </c>
      <c r="B11" s="33">
        <v>1456074.25</v>
      </c>
      <c r="C11" s="28">
        <f>B11/B15</f>
        <v>1.259440598969002E-2</v>
      </c>
    </row>
    <row r="12" spans="1:5" x14ac:dyDescent="0.3">
      <c r="A12" s="39" t="s">
        <v>250</v>
      </c>
      <c r="B12" s="32">
        <v>1395811.65</v>
      </c>
      <c r="C12" s="28">
        <f>B12/B15</f>
        <v>1.2073160833136847E-2</v>
      </c>
    </row>
    <row r="13" spans="1:5" x14ac:dyDescent="0.3">
      <c r="A13" s="39" t="s">
        <v>248</v>
      </c>
      <c r="B13" s="32">
        <v>1277785.1299999999</v>
      </c>
      <c r="C13" s="28">
        <f>B13/B15</f>
        <v>1.1052283010161632E-2</v>
      </c>
    </row>
    <row r="14" spans="1:5" ht="15" thickBot="1" x14ac:dyDescent="0.35">
      <c r="A14" s="40" t="s">
        <v>246</v>
      </c>
      <c r="B14" s="34">
        <v>916132.6</v>
      </c>
      <c r="C14" s="29">
        <f>B14/B15</f>
        <v>7.9241466599593337E-3</v>
      </c>
    </row>
    <row r="15" spans="1:5" ht="15.6" thickTop="1" thickBot="1" x14ac:dyDescent="0.35">
      <c r="A15" s="41" t="s">
        <v>9</v>
      </c>
      <c r="B15" s="35">
        <f>SUM(B3:B14)</f>
        <v>115612776.91</v>
      </c>
      <c r="C15" s="30">
        <f>SUM(C3:C14)</f>
        <v>0.99999999999999989</v>
      </c>
    </row>
    <row r="16" spans="1:5" ht="15" thickTop="1" x14ac:dyDescent="0.3"/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selection activeCell="F7" sqref="F7"/>
    </sheetView>
  </sheetViews>
  <sheetFormatPr baseColWidth="10" defaultRowHeight="14.4" x14ac:dyDescent="0.3"/>
  <cols>
    <col min="1" max="1" width="56" style="1" bestFit="1" customWidth="1"/>
    <col min="2" max="2" width="15.5546875" bestFit="1" customWidth="1"/>
    <col min="3" max="3" width="8" bestFit="1" customWidth="1"/>
  </cols>
  <sheetData>
    <row r="1" spans="1:5" ht="15.6" thickTop="1" thickBot="1" x14ac:dyDescent="0.35">
      <c r="A1" s="43" t="s">
        <v>10</v>
      </c>
      <c r="B1" s="43" t="s">
        <v>2</v>
      </c>
      <c r="C1" s="43" t="s">
        <v>3</v>
      </c>
    </row>
    <row r="2" spans="1:5" ht="15" thickTop="1" x14ac:dyDescent="0.3">
      <c r="A2" s="54" t="s">
        <v>11</v>
      </c>
      <c r="B2" s="51">
        <f>B3+B12</f>
        <v>111354880.81001599</v>
      </c>
      <c r="C2" s="47">
        <f>C3+C12</f>
        <v>0.9631710593430447</v>
      </c>
    </row>
    <row r="3" spans="1:5" x14ac:dyDescent="0.3">
      <c r="A3" s="55" t="s">
        <v>12</v>
      </c>
      <c r="B3" s="52">
        <f>SUM(B4:B11)</f>
        <v>80681850.970003992</v>
      </c>
      <c r="C3" s="48">
        <f>SUM(C4:C11)</f>
        <v>0.69786275467457215</v>
      </c>
    </row>
    <row r="4" spans="1:5" ht="28.8" x14ac:dyDescent="0.3">
      <c r="A4" s="56" t="s">
        <v>13</v>
      </c>
      <c r="B4" s="53">
        <v>71903511.730000004</v>
      </c>
      <c r="C4" s="49">
        <f>B4/B29</f>
        <v>0.62193395619206526</v>
      </c>
    </row>
    <row r="5" spans="1:5" x14ac:dyDescent="0.3">
      <c r="A5" s="57" t="s">
        <v>14</v>
      </c>
      <c r="B5" s="32">
        <v>703656.84</v>
      </c>
      <c r="C5" s="49">
        <f>B5/B29</f>
        <v>6.0863241832487197E-3</v>
      </c>
    </row>
    <row r="6" spans="1:5" x14ac:dyDescent="0.3">
      <c r="A6" s="57" t="s">
        <v>15</v>
      </c>
      <c r="B6" s="32">
        <v>2267719.66</v>
      </c>
      <c r="C6" s="49">
        <f>B6/B29</f>
        <v>1.9614784114777548E-2</v>
      </c>
    </row>
    <row r="7" spans="1:5" x14ac:dyDescent="0.3">
      <c r="A7" s="58" t="s">
        <v>16</v>
      </c>
      <c r="B7" s="32">
        <v>9.9999999999999995E-7</v>
      </c>
      <c r="C7" s="49">
        <f>B7/B29</f>
        <v>8.6495630217262149E-15</v>
      </c>
    </row>
    <row r="8" spans="1:5" x14ac:dyDescent="0.3">
      <c r="A8" s="57" t="s">
        <v>17</v>
      </c>
      <c r="B8" s="53">
        <v>5806962.7400000002</v>
      </c>
      <c r="C8" s="49">
        <f>B8/B29</f>
        <v>5.0227690184445943E-2</v>
      </c>
    </row>
    <row r="9" spans="1:5" ht="28.8" x14ac:dyDescent="0.3">
      <c r="A9" s="59" t="s">
        <v>18</v>
      </c>
      <c r="B9" s="32">
        <v>9.9999999999999995E-7</v>
      </c>
      <c r="C9" s="49">
        <f>B9/B29</f>
        <v>8.6495630217262149E-15</v>
      </c>
    </row>
    <row r="10" spans="1:5" x14ac:dyDescent="0.3">
      <c r="A10" s="57" t="s">
        <v>8</v>
      </c>
      <c r="B10" s="33">
        <v>9.9999999999999995E-7</v>
      </c>
      <c r="C10" s="49">
        <f>B10/B29</f>
        <v>8.6495630217262149E-15</v>
      </c>
    </row>
    <row r="11" spans="1:5" x14ac:dyDescent="0.3">
      <c r="A11" s="57" t="s">
        <v>19</v>
      </c>
      <c r="B11" s="33">
        <v>9.9999999999999995E-7</v>
      </c>
      <c r="C11" s="49">
        <f>B11/B29</f>
        <v>8.6495630217262149E-15</v>
      </c>
    </row>
    <row r="12" spans="1:5" x14ac:dyDescent="0.3">
      <c r="A12" s="55" t="s">
        <v>20</v>
      </c>
      <c r="B12" s="51">
        <f>SUM(B13:B19)</f>
        <v>30673029.840011995</v>
      </c>
      <c r="C12" s="48">
        <f>SUM(C13:C19)</f>
        <v>0.26530830466847255</v>
      </c>
      <c r="E12" s="24"/>
    </row>
    <row r="13" spans="1:5" x14ac:dyDescent="0.3">
      <c r="A13" s="57" t="s">
        <v>21</v>
      </c>
      <c r="B13" s="53">
        <v>25378438.719999999</v>
      </c>
      <c r="C13" s="49">
        <f>B13/B29</f>
        <v>0.21951240510165679</v>
      </c>
    </row>
    <row r="14" spans="1:5" x14ac:dyDescent="0.3">
      <c r="A14" s="57" t="s">
        <v>22</v>
      </c>
      <c r="B14" s="53">
        <v>3491352.92</v>
      </c>
      <c r="C14" s="49">
        <f>B14/B29</f>
        <v>3.0198677112627845E-2</v>
      </c>
    </row>
    <row r="15" spans="1:5" x14ac:dyDescent="0.3">
      <c r="A15" s="57" t="s">
        <v>23</v>
      </c>
      <c r="B15" s="32">
        <v>1.0000000000000001E-5</v>
      </c>
      <c r="C15" s="49">
        <f>B15/B29</f>
        <v>8.6495630217262165E-14</v>
      </c>
    </row>
    <row r="16" spans="1:5" x14ac:dyDescent="0.3">
      <c r="A16" s="57" t="s">
        <v>24</v>
      </c>
      <c r="B16" s="32">
        <v>9.9999999999999995E-7</v>
      </c>
      <c r="C16" s="49">
        <f>B16/B29</f>
        <v>8.6495630217262149E-15</v>
      </c>
    </row>
    <row r="17" spans="1:7" ht="15" thickBot="1" x14ac:dyDescent="0.35">
      <c r="A17" s="57" t="s">
        <v>25</v>
      </c>
      <c r="B17" s="32">
        <v>7272.73</v>
      </c>
      <c r="C17" s="49">
        <f>B17/B29</f>
        <v>6.2905936474998901E-5</v>
      </c>
      <c r="G17" s="42"/>
    </row>
    <row r="18" spans="1:7" ht="15" thickTop="1" x14ac:dyDescent="0.3">
      <c r="A18" s="57" t="s">
        <v>26</v>
      </c>
      <c r="B18" s="32">
        <v>1795965.47</v>
      </c>
      <c r="C18" s="49">
        <f>B18/B29</f>
        <v>1.5534316517609142E-2</v>
      </c>
    </row>
    <row r="19" spans="1:7" x14ac:dyDescent="0.3">
      <c r="A19" s="60" t="s">
        <v>27</v>
      </c>
      <c r="B19" s="32">
        <v>9.9999999999999995E-7</v>
      </c>
      <c r="C19" s="49">
        <f>B19/B29</f>
        <v>8.6495630217262149E-15</v>
      </c>
    </row>
    <row r="20" spans="1:7" x14ac:dyDescent="0.3">
      <c r="A20" s="54" t="s">
        <v>28</v>
      </c>
      <c r="B20" s="51">
        <f>B21+B25</f>
        <v>4257896.1000049999</v>
      </c>
      <c r="C20" s="47">
        <f>C21+C25</f>
        <v>3.6828940656955522E-2</v>
      </c>
    </row>
    <row r="21" spans="1:7" x14ac:dyDescent="0.3">
      <c r="A21" s="55" t="s">
        <v>29</v>
      </c>
      <c r="B21" s="52">
        <f>SUM(B22:B24)</f>
        <v>3.0000000000000001E-6</v>
      </c>
      <c r="C21" s="48">
        <f>SUM(C22:C24)</f>
        <v>2.5948689065178643E-14</v>
      </c>
    </row>
    <row r="22" spans="1:7" x14ac:dyDescent="0.3">
      <c r="A22" s="57" t="s">
        <v>30</v>
      </c>
      <c r="B22" s="33">
        <v>9.9999999999999995E-7</v>
      </c>
      <c r="C22" s="49">
        <f>B22/B29</f>
        <v>8.6495630217262149E-15</v>
      </c>
    </row>
    <row r="23" spans="1:7" x14ac:dyDescent="0.3">
      <c r="A23" s="57" t="s">
        <v>31</v>
      </c>
      <c r="B23" s="33">
        <v>9.9999999999999995E-7</v>
      </c>
      <c r="C23" s="49">
        <f>B23/B29</f>
        <v>8.6495630217262149E-15</v>
      </c>
    </row>
    <row r="24" spans="1:7" x14ac:dyDescent="0.3">
      <c r="A24" s="57" t="s">
        <v>32</v>
      </c>
      <c r="B24" s="33">
        <v>9.9999999999999995E-7</v>
      </c>
      <c r="C24" s="49">
        <f>B24/B29</f>
        <v>8.6495630217262149E-15</v>
      </c>
    </row>
    <row r="25" spans="1:7" x14ac:dyDescent="0.3">
      <c r="A25" s="55" t="s">
        <v>33</v>
      </c>
      <c r="B25" s="52">
        <f>SUM(B26:B28)</f>
        <v>4257896.1000020001</v>
      </c>
      <c r="C25" s="48">
        <f>SUM(C26:C28)</f>
        <v>3.6828940656929571E-2</v>
      </c>
    </row>
    <row r="26" spans="1:7" x14ac:dyDescent="0.3">
      <c r="A26" s="57" t="s">
        <v>34</v>
      </c>
      <c r="B26" s="33">
        <v>9.9999999999999995E-7</v>
      </c>
      <c r="C26" s="49">
        <f>B26/B29</f>
        <v>8.6495630217262149E-15</v>
      </c>
    </row>
    <row r="27" spans="1:7" x14ac:dyDescent="0.3">
      <c r="A27" s="57" t="s">
        <v>35</v>
      </c>
      <c r="B27" s="33">
        <v>4257896.0999999996</v>
      </c>
      <c r="C27" s="49">
        <f>B27/B29</f>
        <v>3.6828940656912265E-2</v>
      </c>
    </row>
    <row r="28" spans="1:7" ht="15" thickBot="1" x14ac:dyDescent="0.35">
      <c r="A28" s="57" t="s">
        <v>36</v>
      </c>
      <c r="B28" s="33">
        <v>9.9999999999999995E-7</v>
      </c>
      <c r="C28" s="49">
        <f>B28/B29</f>
        <v>8.6495630217262149E-15</v>
      </c>
    </row>
    <row r="29" spans="1:7" ht="15.6" thickTop="1" thickBot="1" x14ac:dyDescent="0.35">
      <c r="A29" s="43" t="s">
        <v>9</v>
      </c>
      <c r="B29" s="44">
        <f>B2+B20</f>
        <v>115612776.91002099</v>
      </c>
      <c r="C29" s="50">
        <f>C2+C20</f>
        <v>1.0000000000000002</v>
      </c>
    </row>
    <row r="30" spans="1:7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workbookViewId="0">
      <selection activeCell="D5" sqref="D5"/>
    </sheetView>
  </sheetViews>
  <sheetFormatPr baseColWidth="10" defaultRowHeight="14.4" x14ac:dyDescent="0.3"/>
  <cols>
    <col min="1" max="1" width="47.109375" bestFit="1" customWidth="1"/>
    <col min="2" max="2" width="15.5546875" bestFit="1" customWidth="1"/>
    <col min="3" max="3" width="8" bestFit="1" customWidth="1"/>
  </cols>
  <sheetData>
    <row r="1" spans="1:4" ht="15.6" thickTop="1" thickBot="1" x14ac:dyDescent="0.35">
      <c r="A1" s="41" t="s">
        <v>0</v>
      </c>
      <c r="B1" s="41" t="s">
        <v>2</v>
      </c>
      <c r="C1" s="41" t="s">
        <v>3</v>
      </c>
    </row>
    <row r="2" spans="1:4" ht="15" thickTop="1" x14ac:dyDescent="0.3">
      <c r="A2" s="66" t="s">
        <v>251</v>
      </c>
      <c r="B2" s="64">
        <f>SUM(B3:B9)</f>
        <v>95253542.370004982</v>
      </c>
      <c r="C2" s="62">
        <f>SUM(C3:C9)</f>
        <v>0.8239015177721265</v>
      </c>
    </row>
    <row r="3" spans="1:4" x14ac:dyDescent="0.3">
      <c r="A3" s="67" t="s">
        <v>159</v>
      </c>
      <c r="B3" s="33">
        <v>37453422.939999998</v>
      </c>
      <c r="C3" s="28">
        <f>B3/B14</f>
        <v>0.32395574209893563</v>
      </c>
    </row>
    <row r="4" spans="1:4" x14ac:dyDescent="0.3">
      <c r="A4" s="67" t="s">
        <v>160</v>
      </c>
      <c r="B4" s="33">
        <v>9.9999999999999995E-7</v>
      </c>
      <c r="C4" s="28">
        <f>B4/B14</f>
        <v>8.6495630217272641E-15</v>
      </c>
    </row>
    <row r="5" spans="1:4" x14ac:dyDescent="0.3">
      <c r="A5" s="67" t="s">
        <v>161</v>
      </c>
      <c r="B5" s="33">
        <v>9.9999999999999995E-7</v>
      </c>
      <c r="C5" s="28">
        <f>B5/B14</f>
        <v>8.6495630217272641E-15</v>
      </c>
      <c r="D5" s="69"/>
    </row>
    <row r="6" spans="1:4" x14ac:dyDescent="0.3">
      <c r="A6" s="67" t="s">
        <v>162</v>
      </c>
      <c r="B6" s="33">
        <v>9.9999999999999995E-7</v>
      </c>
      <c r="C6" s="28">
        <f>B6/B14</f>
        <v>8.6495630217272641E-15</v>
      </c>
    </row>
    <row r="7" spans="1:4" x14ac:dyDescent="0.3">
      <c r="A7" s="67" t="s">
        <v>163</v>
      </c>
      <c r="B7" s="33">
        <v>57800119.43</v>
      </c>
      <c r="C7" s="28">
        <f>B7/B14</f>
        <v>0.49994577567314757</v>
      </c>
    </row>
    <row r="8" spans="1:4" x14ac:dyDescent="0.3">
      <c r="A8" s="67" t="s">
        <v>164</v>
      </c>
      <c r="B8" s="33">
        <v>9.9999999999999995E-7</v>
      </c>
      <c r="C8" s="28">
        <f>B8/B14</f>
        <v>8.6495630217272641E-15</v>
      </c>
    </row>
    <row r="9" spans="1:4" x14ac:dyDescent="0.3">
      <c r="A9" s="67" t="s">
        <v>252</v>
      </c>
      <c r="B9" s="33">
        <v>9.9999999999999995E-7</v>
      </c>
      <c r="C9" s="28">
        <f>B9/B14</f>
        <v>8.6495630217272641E-15</v>
      </c>
    </row>
    <row r="10" spans="1:4" x14ac:dyDescent="0.3">
      <c r="A10" s="68" t="s">
        <v>253</v>
      </c>
      <c r="B10" s="65">
        <f>SUM(B11:B13)</f>
        <v>20359234.540001996</v>
      </c>
      <c r="C10" s="63">
        <f>SUM(C11:C13)</f>
        <v>0.1760984822278738</v>
      </c>
    </row>
    <row r="11" spans="1:4" x14ac:dyDescent="0.3">
      <c r="A11" s="67" t="s">
        <v>163</v>
      </c>
      <c r="B11" s="33">
        <v>20359234.539999999</v>
      </c>
      <c r="C11" s="28">
        <f>B11/B14</f>
        <v>0.17609848222785648</v>
      </c>
    </row>
    <row r="12" spans="1:4" x14ac:dyDescent="0.3">
      <c r="A12" s="67" t="s">
        <v>164</v>
      </c>
      <c r="B12" s="33">
        <v>9.9999999999999995E-7</v>
      </c>
      <c r="C12" s="28">
        <f>B12/B14</f>
        <v>8.6495630217272641E-15</v>
      </c>
    </row>
    <row r="13" spans="1:4" ht="15" thickBot="1" x14ac:dyDescent="0.35">
      <c r="A13" s="67" t="s">
        <v>254</v>
      </c>
      <c r="B13" s="33">
        <v>9.9999999999999995E-7</v>
      </c>
      <c r="C13" s="28">
        <f>B13/B14</f>
        <v>8.6495630217272641E-15</v>
      </c>
    </row>
    <row r="14" spans="1:4" ht="15.6" thickTop="1" thickBot="1" x14ac:dyDescent="0.35">
      <c r="A14" s="41" t="s">
        <v>9</v>
      </c>
      <c r="B14" s="35">
        <f>B2+B10</f>
        <v>115612776.91000697</v>
      </c>
      <c r="C14" s="30">
        <f>SUM(C2+C10)</f>
        <v>1.0000000000000002</v>
      </c>
    </row>
    <row r="15" spans="1:4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activeCell="E4" sqref="E4"/>
    </sheetView>
  </sheetViews>
  <sheetFormatPr baseColWidth="10" defaultRowHeight="14.4" x14ac:dyDescent="0.3"/>
  <cols>
    <col min="1" max="1" width="54.109375" bestFit="1" customWidth="1"/>
    <col min="2" max="2" width="15.5546875" bestFit="1" customWidth="1"/>
    <col min="3" max="3" width="8" bestFit="1" customWidth="1"/>
  </cols>
  <sheetData>
    <row r="1" spans="1:5" ht="15.6" thickTop="1" thickBot="1" x14ac:dyDescent="0.35">
      <c r="A1" s="41" t="s">
        <v>165</v>
      </c>
      <c r="B1" s="41" t="s">
        <v>2</v>
      </c>
      <c r="C1" s="41" t="s">
        <v>3</v>
      </c>
    </row>
    <row r="2" spans="1:5" ht="15" thickTop="1" x14ac:dyDescent="0.3">
      <c r="A2" s="68" t="s">
        <v>166</v>
      </c>
      <c r="B2" s="70">
        <f>SUM(B3:B10)</f>
        <v>59269858.700011998</v>
      </c>
      <c r="C2" s="63">
        <f>SUM(C3:C10)</f>
        <v>0.51265837811451276</v>
      </c>
      <c r="E2" s="24"/>
    </row>
    <row r="3" spans="1:5" ht="15" thickBot="1" x14ac:dyDescent="0.35">
      <c r="A3" s="67" t="s">
        <v>167</v>
      </c>
      <c r="B3" s="32">
        <v>4783776.3499999996</v>
      </c>
      <c r="C3" s="28">
        <f>B3/B34</f>
        <v>4.1377575021164459E-2</v>
      </c>
      <c r="E3" s="42"/>
    </row>
    <row r="4" spans="1:5" ht="15" thickTop="1" x14ac:dyDescent="0.3">
      <c r="A4" s="67" t="s">
        <v>168</v>
      </c>
      <c r="B4" s="32">
        <v>9.9999999999999995E-7</v>
      </c>
      <c r="C4" s="28">
        <f>B4/B34</f>
        <v>8.6495630217253914E-15</v>
      </c>
    </row>
    <row r="5" spans="1:5" x14ac:dyDescent="0.3">
      <c r="A5" s="67" t="s">
        <v>169</v>
      </c>
      <c r="B5" s="32">
        <v>17368379.149999999</v>
      </c>
      <c r="C5" s="28">
        <f>B5/B34</f>
        <v>0.15022889004314627</v>
      </c>
    </row>
    <row r="6" spans="1:5" x14ac:dyDescent="0.3">
      <c r="A6" s="67" t="s">
        <v>170</v>
      </c>
      <c r="B6" s="32">
        <v>1.0000000000000001E-5</v>
      </c>
      <c r="C6" s="28">
        <f>B6/B34</f>
        <v>8.6495630217253923E-14</v>
      </c>
    </row>
    <row r="7" spans="1:5" x14ac:dyDescent="0.3">
      <c r="A7" s="67" t="s">
        <v>171</v>
      </c>
      <c r="B7" s="32">
        <v>18919771.300000001</v>
      </c>
      <c r="C7" s="28">
        <f>B7/B34</f>
        <v>0.16364775421598135</v>
      </c>
    </row>
    <row r="8" spans="1:5" x14ac:dyDescent="0.3">
      <c r="A8" s="67" t="s">
        <v>172</v>
      </c>
      <c r="B8" s="32">
        <v>9.9999999999999995E-7</v>
      </c>
      <c r="C8" s="28">
        <f>B8/B34</f>
        <v>8.6495630217253914E-15</v>
      </c>
    </row>
    <row r="9" spans="1:5" x14ac:dyDescent="0.3">
      <c r="A9" s="67" t="s">
        <v>173</v>
      </c>
      <c r="B9" s="32">
        <v>15495485.810000001</v>
      </c>
      <c r="C9" s="28">
        <f>B9/B34</f>
        <v>0.13402918106584652</v>
      </c>
    </row>
    <row r="10" spans="1:5" x14ac:dyDescent="0.3">
      <c r="A10" s="67" t="s">
        <v>85</v>
      </c>
      <c r="B10" s="32">
        <v>2702446.09</v>
      </c>
      <c r="C10" s="28">
        <f>B10/B34</f>
        <v>2.3374977768270369E-2</v>
      </c>
    </row>
    <row r="11" spans="1:5" x14ac:dyDescent="0.3">
      <c r="A11" s="68" t="s">
        <v>154</v>
      </c>
      <c r="B11" s="70">
        <f>SUM(B12:B18)</f>
        <v>50223844.130010001</v>
      </c>
      <c r="C11" s="63">
        <f>SUM(C12:C18)</f>
        <v>0.43441430499583439</v>
      </c>
      <c r="E11" s="24"/>
    </row>
    <row r="12" spans="1:5" x14ac:dyDescent="0.3">
      <c r="A12" s="67" t="s">
        <v>174</v>
      </c>
      <c r="B12" s="32">
        <v>6717937.3499999996</v>
      </c>
      <c r="C12" s="28">
        <f>B12/B34</f>
        <v>5.8107222484827865E-2</v>
      </c>
    </row>
    <row r="13" spans="1:5" x14ac:dyDescent="0.3">
      <c r="A13" s="67" t="s">
        <v>175</v>
      </c>
      <c r="B13" s="32">
        <v>32336484</v>
      </c>
      <c r="C13" s="28">
        <f>B13/B34</f>
        <v>0.27969645625901479</v>
      </c>
    </row>
    <row r="14" spans="1:5" x14ac:dyDescent="0.3">
      <c r="A14" s="67" t="s">
        <v>156</v>
      </c>
      <c r="B14" s="33">
        <v>1450577.96</v>
      </c>
      <c r="C14" s="28">
        <f>B14/B34</f>
        <v>1.2546865482945854E-2</v>
      </c>
    </row>
    <row r="15" spans="1:5" x14ac:dyDescent="0.3">
      <c r="A15" s="67" t="s">
        <v>176</v>
      </c>
      <c r="B15" s="33">
        <v>4266647.04</v>
      </c>
      <c r="C15" s="28">
        <f>B15/B34</f>
        <v>3.6904632463938096E-2</v>
      </c>
    </row>
    <row r="16" spans="1:5" x14ac:dyDescent="0.3">
      <c r="A16" s="67" t="s">
        <v>157</v>
      </c>
      <c r="B16" s="33">
        <v>1.0000000000000001E-5</v>
      </c>
      <c r="C16" s="28">
        <f>B16/B34</f>
        <v>8.6495630217253923E-14</v>
      </c>
    </row>
    <row r="17" spans="1:5" x14ac:dyDescent="0.3">
      <c r="A17" s="67" t="s">
        <v>177</v>
      </c>
      <c r="B17" s="33">
        <v>5176905.25</v>
      </c>
      <c r="C17" s="28">
        <f>B17/B34</f>
        <v>4.4777968217376042E-2</v>
      </c>
    </row>
    <row r="18" spans="1:5" x14ac:dyDescent="0.3">
      <c r="A18" s="67" t="s">
        <v>178</v>
      </c>
      <c r="B18" s="33">
        <v>275292.53000000003</v>
      </c>
      <c r="C18" s="28">
        <f>B18/B34</f>
        <v>2.3811600876452281E-3</v>
      </c>
    </row>
    <row r="19" spans="1:5" x14ac:dyDescent="0.3">
      <c r="A19" s="68" t="s">
        <v>179</v>
      </c>
      <c r="B19" s="70">
        <f>SUM(B20:B28)</f>
        <v>6119074.0800060024</v>
      </c>
      <c r="C19" s="63">
        <f>SUM(C20:C28)</f>
        <v>5.2927316889618242E-2</v>
      </c>
      <c r="E19" s="24"/>
    </row>
    <row r="20" spans="1:5" x14ac:dyDescent="0.3">
      <c r="A20" s="67" t="s">
        <v>180</v>
      </c>
      <c r="B20" s="33">
        <v>4384269.9000000004</v>
      </c>
      <c r="C20" s="28">
        <f>B20/B34</f>
        <v>3.7922018804303681E-2</v>
      </c>
    </row>
    <row r="21" spans="1:5" x14ac:dyDescent="0.3">
      <c r="A21" s="67" t="s">
        <v>181</v>
      </c>
      <c r="B21" s="33">
        <v>1395811.65</v>
      </c>
      <c r="C21" s="28">
        <f>B21/B34</f>
        <v>1.2073160833133504E-2</v>
      </c>
    </row>
    <row r="22" spans="1:5" x14ac:dyDescent="0.3">
      <c r="A22" s="67" t="s">
        <v>182</v>
      </c>
      <c r="B22" s="33">
        <v>9.9999999999999995E-7</v>
      </c>
      <c r="C22" s="28">
        <f>B22/B34</f>
        <v>8.6495630217253914E-15</v>
      </c>
    </row>
    <row r="23" spans="1:5" x14ac:dyDescent="0.3">
      <c r="A23" s="67" t="s">
        <v>183</v>
      </c>
      <c r="B23" s="33">
        <v>9.9999999999999995E-7</v>
      </c>
      <c r="C23" s="28">
        <f>B23/B34</f>
        <v>8.6495630217253914E-15</v>
      </c>
    </row>
    <row r="24" spans="1:5" x14ac:dyDescent="0.3">
      <c r="A24" s="67" t="s">
        <v>184</v>
      </c>
      <c r="B24" s="33">
        <v>9.9999999999999995E-7</v>
      </c>
      <c r="C24" s="28">
        <f>B24/B34</f>
        <v>8.6495630217253914E-15</v>
      </c>
    </row>
    <row r="25" spans="1:5" x14ac:dyDescent="0.3">
      <c r="A25" s="67" t="s">
        <v>185</v>
      </c>
      <c r="B25" s="33">
        <v>9.9999999999999995E-7</v>
      </c>
      <c r="C25" s="28">
        <f>B25/B34</f>
        <v>8.6495630217253914E-15</v>
      </c>
    </row>
    <row r="26" spans="1:5" x14ac:dyDescent="0.3">
      <c r="A26" s="67" t="s">
        <v>186</v>
      </c>
      <c r="B26" s="33">
        <v>9.9999999999999995E-7</v>
      </c>
      <c r="C26" s="28">
        <f>B26/B34</f>
        <v>8.6495630217253914E-15</v>
      </c>
    </row>
    <row r="27" spans="1:5" x14ac:dyDescent="0.3">
      <c r="A27" s="67" t="s">
        <v>187</v>
      </c>
      <c r="B27" s="33">
        <v>9.9999999999999995E-7</v>
      </c>
      <c r="C27" s="28">
        <f>B27/B34</f>
        <v>8.6495630217253914E-15</v>
      </c>
    </row>
    <row r="28" spans="1:5" x14ac:dyDescent="0.3">
      <c r="A28" s="67" t="s">
        <v>188</v>
      </c>
      <c r="B28" s="33">
        <v>338992.53</v>
      </c>
      <c r="C28" s="28">
        <f>B28/B34</f>
        <v>2.9321372521291357E-3</v>
      </c>
    </row>
    <row r="29" spans="1:5" x14ac:dyDescent="0.3">
      <c r="A29" s="68" t="s">
        <v>189</v>
      </c>
      <c r="B29" s="65">
        <f>SUM(B30:B33)</f>
        <v>3.9999999999999998E-6</v>
      </c>
      <c r="C29" s="63">
        <f>SUM(C30:C33)</f>
        <v>3.4598252086901565E-14</v>
      </c>
    </row>
    <row r="30" spans="1:5" x14ac:dyDescent="0.3">
      <c r="A30" s="57" t="s">
        <v>190</v>
      </c>
      <c r="B30" s="33">
        <v>9.9999999999999995E-7</v>
      </c>
      <c r="C30" s="28">
        <f>B30/B34</f>
        <v>8.6495630217253914E-15</v>
      </c>
    </row>
    <row r="31" spans="1:5" ht="28.8" x14ac:dyDescent="0.3">
      <c r="A31" s="56" t="s">
        <v>191</v>
      </c>
      <c r="B31" s="33">
        <v>9.9999999999999995E-7</v>
      </c>
      <c r="C31" s="28">
        <f>B31/B34</f>
        <v>8.6495630217253914E-15</v>
      </c>
    </row>
    <row r="32" spans="1:5" x14ac:dyDescent="0.3">
      <c r="A32" s="57" t="s">
        <v>192</v>
      </c>
      <c r="B32" s="33">
        <v>9.9999999999999995E-7</v>
      </c>
      <c r="C32" s="28">
        <f>B32/B34</f>
        <v>8.6495630217253914E-15</v>
      </c>
    </row>
    <row r="33" spans="1:3" ht="15" thickBot="1" x14ac:dyDescent="0.35">
      <c r="A33" s="57" t="s">
        <v>193</v>
      </c>
      <c r="B33" s="33">
        <v>9.9999999999999995E-7</v>
      </c>
      <c r="C33" s="28">
        <f>B33/B34</f>
        <v>8.6495630217253914E-15</v>
      </c>
    </row>
    <row r="34" spans="1:3" ht="15.6" thickTop="1" thickBot="1" x14ac:dyDescent="0.35">
      <c r="A34" s="41" t="s">
        <v>9</v>
      </c>
      <c r="B34" s="71">
        <f>B2+B11+B19+B29</f>
        <v>115612776.910032</v>
      </c>
      <c r="C34" s="30">
        <f>C2+C11+C19+C29</f>
        <v>1</v>
      </c>
    </row>
    <row r="35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0"/>
  <sheetViews>
    <sheetView showGridLines="0" tabSelected="1" topLeftCell="E109" zoomScaleNormal="100" workbookViewId="0">
      <selection activeCell="N121" sqref="N121"/>
    </sheetView>
  </sheetViews>
  <sheetFormatPr baseColWidth="10" defaultColWidth="4.6640625" defaultRowHeight="14.4" x14ac:dyDescent="0.3"/>
  <cols>
    <col min="1" max="1" width="3.77734375" style="12" customWidth="1"/>
    <col min="2" max="2" width="8" style="12" bestFit="1" customWidth="1"/>
    <col min="3" max="3" width="62.5546875" style="12" bestFit="1" customWidth="1"/>
    <col min="4" max="4" width="15.5546875" style="12" bestFit="1" customWidth="1"/>
    <col min="5" max="5" width="8" style="12" bestFit="1" customWidth="1"/>
    <col min="6" max="6" width="1" style="12" customWidth="1"/>
    <col min="7" max="7" width="14.33203125" style="12" bestFit="1" customWidth="1"/>
    <col min="8" max="8" width="6.109375" style="12" bestFit="1" customWidth="1"/>
    <col min="9" max="9" width="28.21875" style="12" bestFit="1" customWidth="1"/>
    <col min="10" max="10" width="8.77734375" style="12" customWidth="1"/>
    <col min="11" max="11" width="17.21875" style="12" bestFit="1" customWidth="1"/>
    <col min="12" max="12" width="11.109375" style="12" bestFit="1" customWidth="1"/>
    <col min="13" max="13" width="8.33203125" style="12" bestFit="1" customWidth="1"/>
    <col min="14" max="14" width="35.88671875" style="12" bestFit="1" customWidth="1"/>
    <col min="15" max="16384" width="4.6640625" style="12"/>
  </cols>
  <sheetData>
    <row r="1" spans="2:8" ht="15" thickBot="1" x14ac:dyDescent="0.35">
      <c r="F1" s="13"/>
    </row>
    <row r="2" spans="2:8" ht="15.6" thickTop="1" thickBot="1" x14ac:dyDescent="0.35">
      <c r="B2" s="43" t="s">
        <v>37</v>
      </c>
      <c r="C2" s="46" t="s">
        <v>38</v>
      </c>
      <c r="D2" s="43" t="s">
        <v>2</v>
      </c>
      <c r="E2" s="43" t="s">
        <v>3</v>
      </c>
      <c r="F2" s="13"/>
    </row>
    <row r="3" spans="2:8" ht="15" thickTop="1" x14ac:dyDescent="0.3">
      <c r="B3" s="112">
        <v>1000</v>
      </c>
      <c r="C3" s="82" t="s">
        <v>39</v>
      </c>
      <c r="D3" s="114">
        <f>D23</f>
        <v>52756003.220040001</v>
      </c>
      <c r="E3" s="126">
        <f>D3/D12</f>
        <v>0.45631637462545616</v>
      </c>
      <c r="F3" s="13"/>
    </row>
    <row r="4" spans="2:8" x14ac:dyDescent="0.3">
      <c r="B4" s="112">
        <v>2000</v>
      </c>
      <c r="C4" s="83" t="s">
        <v>40</v>
      </c>
      <c r="D4" s="114">
        <f>D35</f>
        <v>6011795.1000099992</v>
      </c>
      <c r="E4" s="126">
        <f>D4/D12</f>
        <v>5.1999400591164882E-2</v>
      </c>
      <c r="F4" s="14"/>
    </row>
    <row r="5" spans="2:8" ht="15" thickBot="1" x14ac:dyDescent="0.35">
      <c r="B5" s="112">
        <v>3000</v>
      </c>
      <c r="C5" s="83" t="s">
        <v>41</v>
      </c>
      <c r="D5" s="114">
        <f>D47</f>
        <v>13135713.41</v>
      </c>
      <c r="E5" s="126">
        <f>D5/D12</f>
        <v>0.1136181809749621</v>
      </c>
      <c r="F5" s="15"/>
    </row>
    <row r="6" spans="2:8" ht="15" thickTop="1" x14ac:dyDescent="0.3">
      <c r="B6" s="112">
        <v>4000</v>
      </c>
      <c r="C6" s="83" t="s">
        <v>42</v>
      </c>
      <c r="D6" s="114">
        <f>D69</f>
        <v>8306585.0500499988</v>
      </c>
      <c r="E6" s="126">
        <f>D6/D12</f>
        <v>7.1848330885630626E-2</v>
      </c>
      <c r="F6" s="15"/>
      <c r="H6" s="141"/>
    </row>
    <row r="7" spans="2:8" x14ac:dyDescent="0.3">
      <c r="B7" s="112">
        <v>5000</v>
      </c>
      <c r="C7" s="83" t="s">
        <v>43</v>
      </c>
      <c r="D7" s="114">
        <f>D87</f>
        <v>3498625.6500400002</v>
      </c>
      <c r="E7" s="126">
        <f>D7/D12</f>
        <v>3.0261583049404329E-2</v>
      </c>
      <c r="F7" s="15"/>
    </row>
    <row r="8" spans="2:8" x14ac:dyDescent="0.3">
      <c r="B8" s="112">
        <v>6000</v>
      </c>
      <c r="C8" s="83" t="s">
        <v>44</v>
      </c>
      <c r="D8" s="114">
        <f>D93</f>
        <v>25378438.719999999</v>
      </c>
      <c r="E8" s="126">
        <f>D8/D12</f>
        <v>0.21951240510133399</v>
      </c>
      <c r="F8" s="15"/>
    </row>
    <row r="9" spans="2:8" x14ac:dyDescent="0.3">
      <c r="B9" s="112">
        <v>7000</v>
      </c>
      <c r="C9" s="83" t="s">
        <v>45</v>
      </c>
      <c r="D9" s="114">
        <f>D103</f>
        <v>6.999999999999999E-6</v>
      </c>
      <c r="E9" s="126">
        <f>D9/D12</f>
        <v>6.0546941151994469E-14</v>
      </c>
      <c r="F9" s="15"/>
    </row>
    <row r="10" spans="2:8" x14ac:dyDescent="0.3">
      <c r="B10" s="112">
        <v>8000</v>
      </c>
      <c r="C10" s="83" t="s">
        <v>46</v>
      </c>
      <c r="D10" s="114">
        <f>D109</f>
        <v>3.0000000000000004E-5</v>
      </c>
      <c r="E10" s="126">
        <f>D10/D12</f>
        <v>2.5948689065140491E-13</v>
      </c>
      <c r="F10" s="15"/>
    </row>
    <row r="11" spans="2:8" ht="15" thickBot="1" x14ac:dyDescent="0.35">
      <c r="B11" s="113">
        <v>9000</v>
      </c>
      <c r="C11" s="83" t="s">
        <v>47</v>
      </c>
      <c r="D11" s="114">
        <f>D119</f>
        <v>6525615.7600140003</v>
      </c>
      <c r="E11" s="126">
        <f>D11/D12</f>
        <v>5.6443724771727911E-2</v>
      </c>
      <c r="F11" s="13"/>
    </row>
    <row r="12" spans="2:8" ht="15.6" thickTop="1" thickBot="1" x14ac:dyDescent="0.35">
      <c r="B12" s="162" t="s">
        <v>48</v>
      </c>
      <c r="C12" s="163"/>
      <c r="D12" s="115">
        <f>SUM(D3:D11)</f>
        <v>115612776.910191</v>
      </c>
      <c r="E12" s="127">
        <f>SUM(E3:E11)</f>
        <v>0.99999999999999989</v>
      </c>
      <c r="F12" s="13"/>
    </row>
    <row r="13" spans="2:8" ht="15.6" thickTop="1" thickBot="1" x14ac:dyDescent="0.35">
      <c r="B13" s="84"/>
      <c r="C13" s="85"/>
      <c r="D13" s="116"/>
      <c r="E13" s="69"/>
      <c r="F13" s="15"/>
    </row>
    <row r="14" spans="2:8" ht="16.2" customHeight="1" thickTop="1" thickBot="1" x14ac:dyDescent="0.35">
      <c r="B14" s="158" t="s">
        <v>49</v>
      </c>
      <c r="C14" s="159"/>
      <c r="D14" s="43" t="s">
        <v>2</v>
      </c>
      <c r="E14" s="43" t="s">
        <v>3</v>
      </c>
      <c r="F14" s="17"/>
    </row>
    <row r="15" spans="2:8" ht="15" thickTop="1" x14ac:dyDescent="0.3">
      <c r="B15" s="81">
        <v>1100</v>
      </c>
      <c r="C15" s="82" t="s">
        <v>56</v>
      </c>
      <c r="D15" s="114">
        <v>37955770.380000003</v>
      </c>
      <c r="E15" s="126">
        <f>D15/D23</f>
        <v>0.71945879261721724</v>
      </c>
    </row>
    <row r="16" spans="2:8" x14ac:dyDescent="0.3">
      <c r="B16" s="81">
        <v>1200</v>
      </c>
      <c r="C16" s="83" t="s">
        <v>57</v>
      </c>
      <c r="D16" s="114">
        <v>1.0000000000000001E-5</v>
      </c>
      <c r="E16" s="126">
        <f>D16/D23</f>
        <v>1.8955188774045302E-13</v>
      </c>
      <c r="G16" s="16"/>
      <c r="H16" s="16"/>
    </row>
    <row r="17" spans="2:9" x14ac:dyDescent="0.3">
      <c r="B17" s="81">
        <v>1300</v>
      </c>
      <c r="C17" s="83" t="s">
        <v>58</v>
      </c>
      <c r="D17" s="114">
        <v>8116848.2199999997</v>
      </c>
      <c r="E17" s="126">
        <f>D17/D23</f>
        <v>0.15385639026037359</v>
      </c>
      <c r="G17" s="11"/>
      <c r="H17" s="11"/>
      <c r="I17" s="11"/>
    </row>
    <row r="18" spans="2:9" x14ac:dyDescent="0.3">
      <c r="B18" s="81">
        <v>1400</v>
      </c>
      <c r="C18" s="83" t="s">
        <v>59</v>
      </c>
      <c r="D18" s="114">
        <v>3401276.56</v>
      </c>
      <c r="E18" s="126">
        <f>D18/D23</f>
        <v>6.4471839267535427E-2</v>
      </c>
      <c r="G18" s="9"/>
      <c r="H18" s="3"/>
      <c r="I18" s="4"/>
    </row>
    <row r="19" spans="2:9" x14ac:dyDescent="0.3">
      <c r="B19" s="81">
        <v>1500</v>
      </c>
      <c r="C19" s="83" t="s">
        <v>60</v>
      </c>
      <c r="D19" s="114">
        <v>3282108.06</v>
      </c>
      <c r="E19" s="126">
        <f>D19/D23</f>
        <v>6.22129778541156E-2</v>
      </c>
    </row>
    <row r="20" spans="2:9" x14ac:dyDescent="0.3">
      <c r="B20" s="81">
        <v>1600</v>
      </c>
      <c r="C20" s="83" t="s">
        <v>61</v>
      </c>
      <c r="D20" s="114">
        <v>1.0000000000000001E-5</v>
      </c>
      <c r="E20" s="126">
        <f>D20/D23</f>
        <v>1.8955188774045302E-13</v>
      </c>
    </row>
    <row r="21" spans="2:9" x14ac:dyDescent="0.3">
      <c r="B21" s="81">
        <v>1700</v>
      </c>
      <c r="C21" s="83" t="s">
        <v>62</v>
      </c>
      <c r="D21" s="114">
        <v>1.0000000000000001E-5</v>
      </c>
      <c r="E21" s="126">
        <f>D21/D23</f>
        <v>1.8955188774045302E-13</v>
      </c>
    </row>
    <row r="22" spans="2:9" ht="15" thickBot="1" x14ac:dyDescent="0.35">
      <c r="B22" s="81">
        <v>1800</v>
      </c>
      <c r="C22" s="83" t="s">
        <v>63</v>
      </c>
      <c r="D22" s="114">
        <v>1.0000000000000001E-5</v>
      </c>
      <c r="E22" s="126">
        <f>D22/D23</f>
        <v>1.8955188774045302E-13</v>
      </c>
    </row>
    <row r="23" spans="2:9" ht="15.6" thickTop="1" thickBot="1" x14ac:dyDescent="0.35">
      <c r="B23" s="78"/>
      <c r="C23" s="86" t="s">
        <v>64</v>
      </c>
      <c r="D23" s="115">
        <f>SUM(D15:D22)</f>
        <v>52756003.220040001</v>
      </c>
      <c r="E23" s="127">
        <f>SUM(E15:E22)</f>
        <v>0.99999999999999989</v>
      </c>
    </row>
    <row r="24" spans="2:9" ht="15.6" thickTop="1" thickBot="1" x14ac:dyDescent="0.35">
      <c r="B24" s="87"/>
      <c r="C24" s="88"/>
      <c r="D24" s="117"/>
      <c r="E24" s="128"/>
    </row>
    <row r="25" spans="2:9" ht="15.6" thickTop="1" thickBot="1" x14ac:dyDescent="0.35">
      <c r="B25" s="158" t="s">
        <v>65</v>
      </c>
      <c r="C25" s="159"/>
      <c r="D25" s="43" t="s">
        <v>2</v>
      </c>
      <c r="E25" s="43" t="s">
        <v>3</v>
      </c>
    </row>
    <row r="26" spans="2:9" ht="15" customHeight="1" thickTop="1" x14ac:dyDescent="0.3">
      <c r="B26" s="81">
        <v>2100</v>
      </c>
      <c r="C26" s="89" t="s">
        <v>66</v>
      </c>
      <c r="D26" s="114">
        <v>625701.92000000004</v>
      </c>
      <c r="E26" s="126">
        <f>D26/D35</f>
        <v>0.1040790495336342</v>
      </c>
    </row>
    <row r="27" spans="2:9" x14ac:dyDescent="0.3">
      <c r="B27" s="81">
        <v>2200</v>
      </c>
      <c r="C27" s="83" t="s">
        <v>67</v>
      </c>
      <c r="D27" s="114">
        <v>170485.92</v>
      </c>
      <c r="E27" s="126">
        <f>D27/D35</f>
        <v>2.835857130255761E-2</v>
      </c>
    </row>
    <row r="28" spans="2:9" x14ac:dyDescent="0.3">
      <c r="B28" s="81">
        <v>2300</v>
      </c>
      <c r="C28" s="83" t="s">
        <v>68</v>
      </c>
      <c r="D28" s="114">
        <v>3000</v>
      </c>
      <c r="E28" s="126">
        <f>D28/D35</f>
        <v>4.9901900349115524E-4</v>
      </c>
    </row>
    <row r="29" spans="2:9" x14ac:dyDescent="0.3">
      <c r="B29" s="81">
        <v>2400</v>
      </c>
      <c r="C29" s="83" t="s">
        <v>69</v>
      </c>
      <c r="D29" s="114">
        <v>815908.1</v>
      </c>
      <c r="E29" s="126">
        <f>D29/D35</f>
        <v>0.13571788233412063</v>
      </c>
    </row>
    <row r="30" spans="2:9" x14ac:dyDescent="0.3">
      <c r="B30" s="81">
        <v>2500</v>
      </c>
      <c r="C30" s="83" t="s">
        <v>70</v>
      </c>
      <c r="D30" s="114">
        <v>278209.07</v>
      </c>
      <c r="E30" s="126">
        <f>D30/D35</f>
        <v>4.6277204291200358E-2</v>
      </c>
    </row>
    <row r="31" spans="2:9" x14ac:dyDescent="0.3">
      <c r="B31" s="81">
        <v>2600</v>
      </c>
      <c r="C31" s="83" t="s">
        <v>71</v>
      </c>
      <c r="D31" s="114">
        <v>2718689.04</v>
      </c>
      <c r="E31" s="126">
        <f>D31/D35</f>
        <v>0.45222583184770854</v>
      </c>
    </row>
    <row r="32" spans="2:9" x14ac:dyDescent="0.3">
      <c r="B32" s="81">
        <v>2700</v>
      </c>
      <c r="C32" s="83" t="s">
        <v>72</v>
      </c>
      <c r="D32" s="114">
        <v>313534.25</v>
      </c>
      <c r="E32" s="126">
        <f>D32/D35</f>
        <v>5.215318299844892E-2</v>
      </c>
    </row>
    <row r="33" spans="2:9" x14ac:dyDescent="0.3">
      <c r="B33" s="81">
        <v>2800</v>
      </c>
      <c r="C33" s="83" t="s">
        <v>73</v>
      </c>
      <c r="D33" s="114">
        <v>1.0000000000000001E-5</v>
      </c>
      <c r="E33" s="126">
        <f>D33/D35</f>
        <v>1.6633966783038511E-12</v>
      </c>
    </row>
    <row r="34" spans="2:9" ht="15" thickBot="1" x14ac:dyDescent="0.35">
      <c r="B34" s="81">
        <v>2900</v>
      </c>
      <c r="C34" s="83" t="s">
        <v>74</v>
      </c>
      <c r="D34" s="114">
        <v>1086266.8</v>
      </c>
      <c r="E34" s="126">
        <f>D34/D35</f>
        <v>0.18068925868717536</v>
      </c>
    </row>
    <row r="35" spans="2:9" ht="15.6" thickTop="1" thickBot="1" x14ac:dyDescent="0.35">
      <c r="B35" s="78"/>
      <c r="C35" s="46" t="s">
        <v>75</v>
      </c>
      <c r="D35" s="115">
        <f>SUM(D26:D34)</f>
        <v>6011795.1000099992</v>
      </c>
      <c r="E35" s="127">
        <f>SUM(E26:E34)</f>
        <v>1.0000000000000002</v>
      </c>
    </row>
    <row r="36" spans="2:9" ht="15.6" thickTop="1" thickBot="1" x14ac:dyDescent="0.35">
      <c r="B36" s="90"/>
      <c r="C36" s="91"/>
      <c r="D36" s="118"/>
      <c r="E36" s="129"/>
    </row>
    <row r="37" spans="2:9" ht="15.6" thickTop="1" thickBot="1" x14ac:dyDescent="0.35">
      <c r="B37" s="158" t="s">
        <v>76</v>
      </c>
      <c r="C37" s="159"/>
      <c r="D37" s="43" t="s">
        <v>2</v>
      </c>
      <c r="E37" s="43" t="s">
        <v>3</v>
      </c>
    </row>
    <row r="38" spans="2:9" ht="15" thickTop="1" x14ac:dyDescent="0.3">
      <c r="B38" s="81">
        <v>3100</v>
      </c>
      <c r="C38" s="92" t="s">
        <v>77</v>
      </c>
      <c r="D38" s="114">
        <v>6946251.3600000003</v>
      </c>
      <c r="E38" s="126">
        <f>D38/D47</f>
        <v>0.52880655531902321</v>
      </c>
    </row>
    <row r="39" spans="2:9" x14ac:dyDescent="0.3">
      <c r="B39" s="81">
        <v>3200</v>
      </c>
      <c r="C39" s="92" t="s">
        <v>78</v>
      </c>
      <c r="D39" s="114">
        <v>267611.62</v>
      </c>
      <c r="E39" s="126">
        <f>D39/D47</f>
        <v>2.0372827241820893E-2</v>
      </c>
    </row>
    <row r="40" spans="2:9" x14ac:dyDescent="0.3">
      <c r="B40" s="81">
        <v>3300</v>
      </c>
      <c r="C40" s="92" t="s">
        <v>79</v>
      </c>
      <c r="D40" s="114">
        <v>992587.91</v>
      </c>
      <c r="E40" s="126">
        <f>D40/D47</f>
        <v>7.5564065614004597E-2</v>
      </c>
    </row>
    <row r="41" spans="2:9" x14ac:dyDescent="0.3">
      <c r="B41" s="81">
        <v>3400</v>
      </c>
      <c r="C41" s="92" t="s">
        <v>80</v>
      </c>
      <c r="D41" s="114">
        <v>180095.48</v>
      </c>
      <c r="E41" s="126">
        <f>D41/D47</f>
        <v>1.3710369157635269E-2</v>
      </c>
    </row>
    <row r="42" spans="2:9" x14ac:dyDescent="0.3">
      <c r="B42" s="81">
        <v>3500</v>
      </c>
      <c r="C42" s="92" t="s">
        <v>81</v>
      </c>
      <c r="D42" s="114">
        <v>1521922.35</v>
      </c>
      <c r="E42" s="126">
        <f>D42/D47</f>
        <v>0.11586141555443695</v>
      </c>
    </row>
    <row r="43" spans="2:9" x14ac:dyDescent="0.3">
      <c r="B43" s="81">
        <v>3600</v>
      </c>
      <c r="C43" s="92" t="s">
        <v>82</v>
      </c>
      <c r="D43" s="114">
        <v>1245127.27</v>
      </c>
      <c r="E43" s="126">
        <f>D43/D47</f>
        <v>9.4789466786943249E-2</v>
      </c>
    </row>
    <row r="44" spans="2:9" x14ac:dyDescent="0.3">
      <c r="B44" s="81">
        <v>3700</v>
      </c>
      <c r="C44" s="92" t="s">
        <v>83</v>
      </c>
      <c r="D44" s="114">
        <v>352696.9</v>
      </c>
      <c r="E44" s="126">
        <f>D44/D47</f>
        <v>2.6850227999911883E-2</v>
      </c>
    </row>
    <row r="45" spans="2:9" x14ac:dyDescent="0.3">
      <c r="B45" s="81">
        <v>3800</v>
      </c>
      <c r="C45" s="92" t="s">
        <v>84</v>
      </c>
      <c r="D45" s="114">
        <v>1413146.76</v>
      </c>
      <c r="E45" s="126">
        <f>D45/D47</f>
        <v>0.10758051092407321</v>
      </c>
    </row>
    <row r="46" spans="2:9" ht="15" thickBot="1" x14ac:dyDescent="0.35">
      <c r="B46" s="81">
        <v>3900</v>
      </c>
      <c r="C46" s="92" t="s">
        <v>85</v>
      </c>
      <c r="D46" s="114">
        <v>216273.76</v>
      </c>
      <c r="E46" s="126">
        <f>D46/D47</f>
        <v>1.6464561402150749E-2</v>
      </c>
      <c r="I46" s="18"/>
    </row>
    <row r="47" spans="2:9" ht="15.6" thickTop="1" thickBot="1" x14ac:dyDescent="0.35">
      <c r="B47" s="78"/>
      <c r="C47" s="46" t="s">
        <v>86</v>
      </c>
      <c r="D47" s="115">
        <f>SUM(D38:D46)</f>
        <v>13135713.41</v>
      </c>
      <c r="E47" s="127">
        <f>SUM(E38:E46)</f>
        <v>1</v>
      </c>
      <c r="I47" s="19"/>
    </row>
    <row r="48" spans="2:9" ht="15.6" thickTop="1" thickBot="1" x14ac:dyDescent="0.35">
      <c r="B48" s="93"/>
      <c r="C48" s="94"/>
      <c r="D48" s="119"/>
      <c r="E48" s="130"/>
      <c r="I48" s="19"/>
    </row>
    <row r="49" spans="2:8" ht="15.6" thickTop="1" thickBot="1" x14ac:dyDescent="0.35">
      <c r="B49" s="162" t="s">
        <v>82</v>
      </c>
      <c r="C49" s="163"/>
      <c r="D49" s="43" t="s">
        <v>2</v>
      </c>
      <c r="E49" s="43" t="s">
        <v>3</v>
      </c>
    </row>
    <row r="50" spans="2:8" ht="29.4" thickTop="1" x14ac:dyDescent="0.3">
      <c r="B50" s="95">
        <v>361</v>
      </c>
      <c r="C50" s="96" t="s">
        <v>87</v>
      </c>
      <c r="D50" s="120">
        <v>1201000</v>
      </c>
      <c r="E50" s="131">
        <f>D50/D57</f>
        <v>0.96456003245468813</v>
      </c>
    </row>
    <row r="51" spans="2:8" ht="28.8" x14ac:dyDescent="0.3">
      <c r="B51" s="95">
        <v>362</v>
      </c>
      <c r="C51" s="96" t="s">
        <v>88</v>
      </c>
      <c r="D51" s="114">
        <v>1.0000000000000001E-5</v>
      </c>
      <c r="E51" s="131">
        <f>D51/D57</f>
        <v>8.0313075141939078E-12</v>
      </c>
    </row>
    <row r="52" spans="2:8" ht="28.8" x14ac:dyDescent="0.3">
      <c r="B52" s="95">
        <v>363</v>
      </c>
      <c r="C52" s="96" t="s">
        <v>89</v>
      </c>
      <c r="D52" s="114">
        <v>1.0000000000000001E-5</v>
      </c>
      <c r="E52" s="131">
        <f>D52/D57</f>
        <v>8.0313075141939078E-12</v>
      </c>
    </row>
    <row r="53" spans="2:8" x14ac:dyDescent="0.3">
      <c r="B53" s="95">
        <v>364</v>
      </c>
      <c r="C53" s="96" t="s">
        <v>90</v>
      </c>
      <c r="D53" s="120">
        <v>1.0000000000000001E-5</v>
      </c>
      <c r="E53" s="131">
        <f>D53/D57</f>
        <v>8.0313075141939078E-12</v>
      </c>
    </row>
    <row r="54" spans="2:8" x14ac:dyDescent="0.3">
      <c r="B54" s="95">
        <v>365</v>
      </c>
      <c r="C54" s="97" t="s">
        <v>91</v>
      </c>
      <c r="D54" s="114">
        <v>2000</v>
      </c>
      <c r="E54" s="131">
        <f>D54/D57</f>
        <v>1.6062615028387814E-3</v>
      </c>
    </row>
    <row r="55" spans="2:8" ht="28.8" x14ac:dyDescent="0.3">
      <c r="B55" s="95">
        <v>366</v>
      </c>
      <c r="C55" s="96" t="s">
        <v>92</v>
      </c>
      <c r="D55" s="114">
        <v>1.0000000000000001E-5</v>
      </c>
      <c r="E55" s="131">
        <f>D55/D57</f>
        <v>8.0313075141939078E-12</v>
      </c>
    </row>
    <row r="56" spans="2:8" ht="15" thickBot="1" x14ac:dyDescent="0.35">
      <c r="B56" s="95">
        <v>369</v>
      </c>
      <c r="C56" s="97" t="s">
        <v>93</v>
      </c>
      <c r="D56" s="114">
        <v>42127.27</v>
      </c>
      <c r="E56" s="131">
        <f>D56/D57</f>
        <v>3.3833706010347547E-2</v>
      </c>
    </row>
    <row r="57" spans="2:8" ht="15.6" thickTop="1" thickBot="1" x14ac:dyDescent="0.35">
      <c r="B57" s="80"/>
      <c r="C57" s="86" t="s">
        <v>94</v>
      </c>
      <c r="D57" s="115">
        <f>SUM(D50:D56)</f>
        <v>1245127.2700400003</v>
      </c>
      <c r="E57" s="132">
        <f>SUM(E50:E56)</f>
        <v>0.99999999999999989</v>
      </c>
      <c r="F57" s="10"/>
      <c r="H57" s="20"/>
    </row>
    <row r="58" spans="2:8" ht="15.6" thickTop="1" thickBot="1" x14ac:dyDescent="0.35">
      <c r="B58" s="98"/>
      <c r="C58" s="99"/>
      <c r="D58" s="121"/>
      <c r="E58" s="133"/>
    </row>
    <row r="59" spans="2:8" ht="15.6" thickTop="1" thickBot="1" x14ac:dyDescent="0.35">
      <c r="B59" s="158" t="s">
        <v>95</v>
      </c>
      <c r="C59" s="159"/>
      <c r="D59" s="43" t="s">
        <v>2</v>
      </c>
      <c r="E59" s="43" t="s">
        <v>3</v>
      </c>
    </row>
    <row r="60" spans="2:8" ht="15" thickTop="1" x14ac:dyDescent="0.3">
      <c r="B60" s="100">
        <v>4100</v>
      </c>
      <c r="C60" s="101" t="s">
        <v>96</v>
      </c>
      <c r="D60" s="114">
        <v>1.0000000000000001E-5</v>
      </c>
      <c r="E60" s="134">
        <f>D60/D69</f>
        <v>1.2038641559373197E-12</v>
      </c>
      <c r="F60" s="15"/>
      <c r="G60" s="15"/>
      <c r="H60" s="15"/>
    </row>
    <row r="61" spans="2:8" x14ac:dyDescent="0.3">
      <c r="B61" s="102">
        <v>4200</v>
      </c>
      <c r="C61" s="97" t="s">
        <v>97</v>
      </c>
      <c r="D61" s="114">
        <v>1.0000000000000001E-5</v>
      </c>
      <c r="E61" s="135">
        <f>D61/D69</f>
        <v>1.2038641559373197E-12</v>
      </c>
    </row>
    <row r="62" spans="2:8" x14ac:dyDescent="0.3">
      <c r="B62" s="81">
        <v>4300</v>
      </c>
      <c r="C62" s="92" t="s">
        <v>98</v>
      </c>
      <c r="D62" s="114">
        <v>5317867.37</v>
      </c>
      <c r="E62" s="126">
        <f>D62/D69</f>
        <v>0.6401989912771664</v>
      </c>
    </row>
    <row r="63" spans="2:8" x14ac:dyDescent="0.3">
      <c r="B63" s="81">
        <v>4400</v>
      </c>
      <c r="C63" s="92" t="s">
        <v>99</v>
      </c>
      <c r="D63" s="114">
        <v>1795965.47</v>
      </c>
      <c r="E63" s="126">
        <f>D63/D69</f>
        <v>0.21620984546341215</v>
      </c>
    </row>
    <row r="64" spans="2:8" x14ac:dyDescent="0.3">
      <c r="B64" s="81">
        <v>4500</v>
      </c>
      <c r="C64" s="92" t="s">
        <v>7</v>
      </c>
      <c r="D64" s="114">
        <v>703656.84</v>
      </c>
      <c r="E64" s="126">
        <f>D64/D69</f>
        <v>8.4710724775612159E-2</v>
      </c>
    </row>
    <row r="65" spans="2:5" x14ac:dyDescent="0.3">
      <c r="B65" s="81">
        <v>4600</v>
      </c>
      <c r="C65" s="92" t="s">
        <v>100</v>
      </c>
      <c r="D65" s="114">
        <v>1.0000000000000001E-5</v>
      </c>
      <c r="E65" s="126">
        <f>D65/D69</f>
        <v>1.2038641559373197E-12</v>
      </c>
    </row>
    <row r="66" spans="2:5" x14ac:dyDescent="0.3">
      <c r="B66" s="81">
        <v>4700</v>
      </c>
      <c r="C66" s="92" t="s">
        <v>101</v>
      </c>
      <c r="D66" s="114">
        <v>1.0000000000000001E-5</v>
      </c>
      <c r="E66" s="126">
        <f>D66/D69</f>
        <v>1.2038641559373197E-12</v>
      </c>
    </row>
    <row r="67" spans="2:5" x14ac:dyDescent="0.3">
      <c r="B67" s="81">
        <v>4800</v>
      </c>
      <c r="C67" s="92" t="s">
        <v>102</v>
      </c>
      <c r="D67" s="114">
        <v>489095.37</v>
      </c>
      <c r="E67" s="126">
        <f>D67/D69</f>
        <v>5.8880438477790106E-2</v>
      </c>
    </row>
    <row r="68" spans="2:5" ht="15" thickBot="1" x14ac:dyDescent="0.35">
      <c r="B68" s="81">
        <v>4900</v>
      </c>
      <c r="C68" s="92" t="s">
        <v>103</v>
      </c>
      <c r="D68" s="114">
        <v>1.0000000000000001E-5</v>
      </c>
      <c r="E68" s="126">
        <f>D68/D69</f>
        <v>1.2038641559373197E-12</v>
      </c>
    </row>
    <row r="69" spans="2:5" ht="15.6" thickTop="1" thickBot="1" x14ac:dyDescent="0.35">
      <c r="B69" s="78"/>
      <c r="C69" s="46" t="s">
        <v>104</v>
      </c>
      <c r="D69" s="115">
        <f>SUM(D60:D68)</f>
        <v>8306585.0500499988</v>
      </c>
      <c r="E69" s="132">
        <f>SUM(E60:E68)</f>
        <v>1</v>
      </c>
    </row>
    <row r="70" spans="2:5" ht="15.6" thickTop="1" thickBot="1" x14ac:dyDescent="0.35">
      <c r="B70" s="93"/>
      <c r="C70" s="94"/>
      <c r="D70" s="122"/>
      <c r="E70" s="136"/>
    </row>
    <row r="71" spans="2:5" ht="15.6" thickTop="1" thickBot="1" x14ac:dyDescent="0.35">
      <c r="B71" s="162" t="s">
        <v>7</v>
      </c>
      <c r="C71" s="163"/>
      <c r="D71" s="43" t="s">
        <v>2</v>
      </c>
      <c r="E71" s="43" t="s">
        <v>3</v>
      </c>
    </row>
    <row r="72" spans="2:5" ht="15" thickTop="1" x14ac:dyDescent="0.3">
      <c r="B72" s="95">
        <v>451</v>
      </c>
      <c r="C72" s="103" t="s">
        <v>105</v>
      </c>
      <c r="D72" s="114">
        <v>348100.46</v>
      </c>
      <c r="E72" s="137">
        <f>D72/D75</f>
        <v>0.49470201980137501</v>
      </c>
    </row>
    <row r="73" spans="2:5" x14ac:dyDescent="0.3">
      <c r="B73" s="95">
        <v>452</v>
      </c>
      <c r="C73" s="103" t="s">
        <v>106</v>
      </c>
      <c r="D73" s="114">
        <v>355556.38</v>
      </c>
      <c r="E73" s="137">
        <f>D73/D75</f>
        <v>0.50529798018441352</v>
      </c>
    </row>
    <row r="74" spans="2:5" ht="15" thickBot="1" x14ac:dyDescent="0.35">
      <c r="B74" s="95">
        <v>459</v>
      </c>
      <c r="C74" s="96" t="s">
        <v>107</v>
      </c>
      <c r="D74" s="114">
        <v>1.0000000000000001E-5</v>
      </c>
      <c r="E74" s="137">
        <f>D74/D75</f>
        <v>1.4211472739834214E-11</v>
      </c>
    </row>
    <row r="75" spans="2:5" ht="15.6" thickTop="1" thickBot="1" x14ac:dyDescent="0.35">
      <c r="B75" s="79"/>
      <c r="C75" s="86" t="s">
        <v>108</v>
      </c>
      <c r="D75" s="115">
        <f>SUM(D72:D74)</f>
        <v>703656.84001000004</v>
      </c>
      <c r="E75" s="132">
        <f>SUM(E72:E74)</f>
        <v>1</v>
      </c>
    </row>
    <row r="76" spans="2:5" ht="15.6" thickTop="1" thickBot="1" x14ac:dyDescent="0.35">
      <c r="B76" s="90"/>
      <c r="C76" s="91"/>
      <c r="D76" s="123"/>
      <c r="E76" s="138"/>
    </row>
    <row r="77" spans="2:5" ht="15.6" thickTop="1" thickBot="1" x14ac:dyDescent="0.35">
      <c r="B77" s="158" t="s">
        <v>109</v>
      </c>
      <c r="C77" s="159"/>
      <c r="D77" s="43" t="s">
        <v>2</v>
      </c>
      <c r="E77" s="43" t="s">
        <v>3</v>
      </c>
    </row>
    <row r="78" spans="2:5" ht="15" thickTop="1" x14ac:dyDescent="0.3">
      <c r="B78" s="81">
        <v>5100</v>
      </c>
      <c r="C78" s="96" t="s">
        <v>110</v>
      </c>
      <c r="D78" s="120">
        <v>312606.31</v>
      </c>
      <c r="E78" s="126">
        <f>D78/D87</f>
        <v>8.9351174223634339E-2</v>
      </c>
    </row>
    <row r="79" spans="2:5" x14ac:dyDescent="0.3">
      <c r="B79" s="81">
        <v>5200</v>
      </c>
      <c r="C79" s="96" t="s">
        <v>111</v>
      </c>
      <c r="D79" s="120">
        <v>1.0000000000000001E-5</v>
      </c>
      <c r="E79" s="126">
        <f>D79/D87</f>
        <v>2.858265216195871E-12</v>
      </c>
    </row>
    <row r="80" spans="2:5" x14ac:dyDescent="0.3">
      <c r="B80" s="81">
        <v>5300</v>
      </c>
      <c r="C80" s="96" t="s">
        <v>112</v>
      </c>
      <c r="D80" s="114">
        <v>1.0000000000000001E-5</v>
      </c>
      <c r="E80" s="126">
        <f>D80/D87</f>
        <v>2.858265216195871E-12</v>
      </c>
    </row>
    <row r="81" spans="2:5" x14ac:dyDescent="0.3">
      <c r="B81" s="81">
        <v>5400</v>
      </c>
      <c r="C81" s="96" t="s">
        <v>113</v>
      </c>
      <c r="D81" s="114">
        <v>1395000</v>
      </c>
      <c r="E81" s="126">
        <f>D81/D87</f>
        <v>0.39872799765932398</v>
      </c>
    </row>
    <row r="82" spans="2:5" x14ac:dyDescent="0.3">
      <c r="B82" s="81">
        <v>5500</v>
      </c>
      <c r="C82" s="96" t="s">
        <v>114</v>
      </c>
      <c r="D82" s="114">
        <v>272549.82</v>
      </c>
      <c r="E82" s="126">
        <f>D82/D87</f>
        <v>7.7901967018644561E-2</v>
      </c>
    </row>
    <row r="83" spans="2:5" x14ac:dyDescent="0.3">
      <c r="B83" s="81">
        <v>5600</v>
      </c>
      <c r="C83" s="96" t="s">
        <v>115</v>
      </c>
      <c r="D83" s="124">
        <v>1511196.79</v>
      </c>
      <c r="E83" s="126">
        <f>D83/D87</f>
        <v>0.4319401219683856</v>
      </c>
    </row>
    <row r="84" spans="2:5" x14ac:dyDescent="0.3">
      <c r="B84" s="102">
        <v>5700</v>
      </c>
      <c r="C84" s="96" t="s">
        <v>116</v>
      </c>
      <c r="D84" s="114">
        <v>1.0000000000000001E-5</v>
      </c>
      <c r="E84" s="135">
        <f>D84/D87</f>
        <v>2.858265216195871E-12</v>
      </c>
    </row>
    <row r="85" spans="2:5" x14ac:dyDescent="0.3">
      <c r="B85" s="81">
        <v>5800</v>
      </c>
      <c r="C85" s="96" t="s">
        <v>117</v>
      </c>
      <c r="D85" s="114">
        <v>7272.73</v>
      </c>
      <c r="E85" s="126">
        <f>D85/D87</f>
        <v>2.0787391185784192E-3</v>
      </c>
    </row>
    <row r="86" spans="2:5" ht="15" thickBot="1" x14ac:dyDescent="0.35">
      <c r="B86" s="102">
        <v>5900</v>
      </c>
      <c r="C86" s="96" t="s">
        <v>118</v>
      </c>
      <c r="D86" s="114">
        <v>1.0000000000000001E-5</v>
      </c>
      <c r="E86" s="135">
        <f>D86/D87</f>
        <v>2.858265216195871E-12</v>
      </c>
    </row>
    <row r="87" spans="2:5" ht="15.6" thickTop="1" thickBot="1" x14ac:dyDescent="0.35">
      <c r="B87" s="78"/>
      <c r="C87" s="46" t="s">
        <v>119</v>
      </c>
      <c r="D87" s="115">
        <f>SUM(D78:D86)</f>
        <v>3498625.6500400002</v>
      </c>
      <c r="E87" s="127">
        <f>SUM(E78:E86)</f>
        <v>1</v>
      </c>
    </row>
    <row r="88" spans="2:5" ht="15.6" thickTop="1" thickBot="1" x14ac:dyDescent="0.35">
      <c r="B88" s="90"/>
      <c r="C88" s="91"/>
      <c r="D88" s="123"/>
      <c r="E88" s="138"/>
    </row>
    <row r="89" spans="2:5" ht="15.6" thickTop="1" thickBot="1" x14ac:dyDescent="0.35">
      <c r="B89" s="158" t="s">
        <v>120</v>
      </c>
      <c r="C89" s="159"/>
      <c r="D89" s="43" t="s">
        <v>2</v>
      </c>
      <c r="E89" s="43" t="s">
        <v>3</v>
      </c>
    </row>
    <row r="90" spans="2:5" ht="15" thickTop="1" x14ac:dyDescent="0.3">
      <c r="B90" s="81">
        <v>6100</v>
      </c>
      <c r="C90" s="89" t="s">
        <v>121</v>
      </c>
      <c r="D90" s="114">
        <v>20602500</v>
      </c>
      <c r="E90" s="126">
        <f>D90/D93</f>
        <v>0.81181116881566784</v>
      </c>
    </row>
    <row r="91" spans="2:5" x14ac:dyDescent="0.3">
      <c r="B91" s="81">
        <v>6200</v>
      </c>
      <c r="C91" s="92" t="s">
        <v>122</v>
      </c>
      <c r="D91" s="124">
        <v>4595938.72</v>
      </c>
      <c r="E91" s="126">
        <f>D91/D93</f>
        <v>0.18109619629114837</v>
      </c>
    </row>
    <row r="92" spans="2:5" ht="15" thickBot="1" x14ac:dyDescent="0.35">
      <c r="B92" s="81">
        <v>6300</v>
      </c>
      <c r="C92" s="92" t="s">
        <v>123</v>
      </c>
      <c r="D92" s="114">
        <v>180000</v>
      </c>
      <c r="E92" s="126">
        <f>D92/D93</f>
        <v>7.0926348931838468E-3</v>
      </c>
    </row>
    <row r="93" spans="2:5" ht="15.6" thickTop="1" thickBot="1" x14ac:dyDescent="0.35">
      <c r="B93" s="78"/>
      <c r="C93" s="46" t="s">
        <v>124</v>
      </c>
      <c r="D93" s="115">
        <f>SUM(D90:D92)</f>
        <v>25378438.719999999</v>
      </c>
      <c r="E93" s="127">
        <f>SUM(E90:E92)</f>
        <v>1</v>
      </c>
    </row>
    <row r="94" spans="2:5" ht="15.6" thickTop="1" thickBot="1" x14ac:dyDescent="0.35">
      <c r="B94" s="93"/>
      <c r="C94" s="94"/>
      <c r="D94" s="119"/>
      <c r="E94" s="139"/>
    </row>
    <row r="95" spans="2:5" ht="15.6" thickTop="1" thickBot="1" x14ac:dyDescent="0.35">
      <c r="B95" s="158" t="s">
        <v>125</v>
      </c>
      <c r="C95" s="159"/>
      <c r="D95" s="43" t="s">
        <v>2</v>
      </c>
      <c r="E95" s="43" t="s">
        <v>3</v>
      </c>
    </row>
    <row r="96" spans="2:5" ht="15" thickTop="1" x14ac:dyDescent="0.3">
      <c r="B96" s="81">
        <v>7100</v>
      </c>
      <c r="C96" s="96" t="s">
        <v>126</v>
      </c>
      <c r="D96" s="114">
        <v>9.9999999999999995E-7</v>
      </c>
      <c r="E96" s="137">
        <v>9.9999999999999995E-7</v>
      </c>
    </row>
    <row r="97" spans="2:9" x14ac:dyDescent="0.3">
      <c r="B97" s="81">
        <v>7200</v>
      </c>
      <c r="C97" s="96" t="s">
        <v>127</v>
      </c>
      <c r="D97" s="114">
        <v>9.9999999999999995E-7</v>
      </c>
      <c r="E97" s="137">
        <v>9.9999999999999995E-7</v>
      </c>
    </row>
    <row r="98" spans="2:9" x14ac:dyDescent="0.3">
      <c r="B98" s="81">
        <v>7300</v>
      </c>
      <c r="C98" s="96" t="s">
        <v>128</v>
      </c>
      <c r="D98" s="114">
        <v>9.9999999999999995E-7</v>
      </c>
      <c r="E98" s="137">
        <v>9.9999999999999995E-7</v>
      </c>
    </row>
    <row r="99" spans="2:9" x14ac:dyDescent="0.3">
      <c r="B99" s="81">
        <v>7400</v>
      </c>
      <c r="C99" s="96" t="s">
        <v>129</v>
      </c>
      <c r="D99" s="114">
        <v>9.9999999999999995E-7</v>
      </c>
      <c r="E99" s="137">
        <v>9.9999999999999995E-7</v>
      </c>
    </row>
    <row r="100" spans="2:9" x14ac:dyDescent="0.3">
      <c r="B100" s="81">
        <v>7500</v>
      </c>
      <c r="C100" s="96" t="s">
        <v>130</v>
      </c>
      <c r="D100" s="114">
        <v>9.9999999999999995E-7</v>
      </c>
      <c r="E100" s="137">
        <v>9.9999999999999995E-7</v>
      </c>
    </row>
    <row r="101" spans="2:9" x14ac:dyDescent="0.3">
      <c r="B101" s="81">
        <v>7600</v>
      </c>
      <c r="C101" s="96" t="s">
        <v>131</v>
      </c>
      <c r="D101" s="114">
        <v>9.9999999999999995E-7</v>
      </c>
      <c r="E101" s="137">
        <v>9.9999999999999995E-7</v>
      </c>
    </row>
    <row r="102" spans="2:9" ht="15" thickBot="1" x14ac:dyDescent="0.35">
      <c r="B102" s="104">
        <v>7900</v>
      </c>
      <c r="C102" s="105" t="s">
        <v>132</v>
      </c>
      <c r="D102" s="125">
        <v>9.9999999999999995E-7</v>
      </c>
      <c r="E102" s="140">
        <v>9.9999999999999995E-7</v>
      </c>
    </row>
    <row r="103" spans="2:9" ht="15.6" thickTop="1" thickBot="1" x14ac:dyDescent="0.35">
      <c r="B103" s="78"/>
      <c r="C103" s="46" t="s">
        <v>133</v>
      </c>
      <c r="D103" s="115">
        <v>6.999999999999999E-6</v>
      </c>
      <c r="E103" s="127">
        <v>6.999999999999999E-6</v>
      </c>
    </row>
    <row r="104" spans="2:9" ht="15.6" thickTop="1" thickBot="1" x14ac:dyDescent="0.35">
      <c r="B104" s="93"/>
      <c r="C104" s="94"/>
      <c r="D104" s="119"/>
      <c r="E104" s="139"/>
    </row>
    <row r="105" spans="2:9" ht="15.6" thickTop="1" thickBot="1" x14ac:dyDescent="0.35">
      <c r="B105" s="158" t="s">
        <v>134</v>
      </c>
      <c r="C105" s="159"/>
      <c r="D105" s="43" t="s">
        <v>2</v>
      </c>
      <c r="E105" s="43" t="s">
        <v>3</v>
      </c>
    </row>
    <row r="106" spans="2:9" ht="15" thickTop="1" x14ac:dyDescent="0.3">
      <c r="B106" s="81">
        <v>8100</v>
      </c>
      <c r="C106" s="96" t="s">
        <v>8</v>
      </c>
      <c r="D106" s="114">
        <v>1.0000000000000001E-5</v>
      </c>
      <c r="E106" s="137">
        <v>1.0000000000000001E-5</v>
      </c>
    </row>
    <row r="107" spans="2:9" x14ac:dyDescent="0.3">
      <c r="B107" s="81">
        <v>8300</v>
      </c>
      <c r="C107" s="96" t="s">
        <v>135</v>
      </c>
      <c r="D107" s="114">
        <v>1.0000000000000001E-5</v>
      </c>
      <c r="E107" s="137">
        <v>1.0000000000000001E-5</v>
      </c>
    </row>
    <row r="108" spans="2:9" ht="15" thickBot="1" x14ac:dyDescent="0.35">
      <c r="B108" s="81">
        <v>8500</v>
      </c>
      <c r="C108" s="96" t="s">
        <v>136</v>
      </c>
      <c r="D108" s="114">
        <v>1.0000000000000001E-5</v>
      </c>
      <c r="E108" s="137">
        <v>1.0000000000000001E-5</v>
      </c>
    </row>
    <row r="109" spans="2:9" ht="15.6" thickTop="1" thickBot="1" x14ac:dyDescent="0.35">
      <c r="B109" s="78"/>
      <c r="C109" s="46" t="s">
        <v>137</v>
      </c>
      <c r="D109" s="115">
        <v>3.0000000000000004E-5</v>
      </c>
      <c r="E109" s="127">
        <v>3.0000000000000004E-5</v>
      </c>
    </row>
    <row r="110" spans="2:9" ht="15.6" thickTop="1" thickBot="1" x14ac:dyDescent="0.35">
      <c r="B110" s="93"/>
      <c r="C110" s="94"/>
      <c r="D110" s="119"/>
      <c r="E110" s="139"/>
      <c r="H110" s="161"/>
      <c r="I110" s="161"/>
    </row>
    <row r="111" spans="2:9" ht="15.6" thickTop="1" thickBot="1" x14ac:dyDescent="0.35">
      <c r="B111" s="158" t="s">
        <v>138</v>
      </c>
      <c r="C111" s="159"/>
      <c r="D111" s="43" t="s">
        <v>2</v>
      </c>
      <c r="E111" s="43" t="s">
        <v>3</v>
      </c>
      <c r="H111" s="21"/>
    </row>
    <row r="112" spans="2:9" ht="15" thickTop="1" x14ac:dyDescent="0.3">
      <c r="B112" s="81">
        <v>9100</v>
      </c>
      <c r="C112" s="89" t="s">
        <v>139</v>
      </c>
      <c r="D112" s="114">
        <v>4257896.0999999996</v>
      </c>
      <c r="E112" s="137">
        <f>D112/D119</f>
        <v>0.65248955142140708</v>
      </c>
    </row>
    <row r="113" spans="2:14" x14ac:dyDescent="0.3">
      <c r="B113" s="81">
        <v>9200</v>
      </c>
      <c r="C113" s="92" t="s">
        <v>140</v>
      </c>
      <c r="D113" s="114">
        <v>2267719.66</v>
      </c>
      <c r="E113" s="137">
        <f>D113/D119</f>
        <v>0.34751044857644742</v>
      </c>
    </row>
    <row r="114" spans="2:14" x14ac:dyDescent="0.3">
      <c r="B114" s="81">
        <v>9300</v>
      </c>
      <c r="C114" s="92" t="s">
        <v>141</v>
      </c>
      <c r="D114" s="114">
        <v>9.9999999999999995E-7</v>
      </c>
      <c r="E114" s="137">
        <f>D114/D119</f>
        <v>1.532422436097976E-13</v>
      </c>
    </row>
    <row r="115" spans="2:14" x14ac:dyDescent="0.3">
      <c r="B115" s="81">
        <v>9400</v>
      </c>
      <c r="C115" s="92" t="s">
        <v>142</v>
      </c>
      <c r="D115" s="114">
        <v>9.9999999999999995E-7</v>
      </c>
      <c r="E115" s="137">
        <f>D115/D119</f>
        <v>1.532422436097976E-13</v>
      </c>
    </row>
    <row r="116" spans="2:14" x14ac:dyDescent="0.3">
      <c r="B116" s="81">
        <v>9500</v>
      </c>
      <c r="C116" s="92" t="s">
        <v>143</v>
      </c>
      <c r="D116" s="114">
        <v>9.9999999999999995E-7</v>
      </c>
      <c r="E116" s="137">
        <f>D116/D119</f>
        <v>1.532422436097976E-13</v>
      </c>
    </row>
    <row r="117" spans="2:14" x14ac:dyDescent="0.3">
      <c r="B117" s="81">
        <v>9600</v>
      </c>
      <c r="C117" s="92" t="s">
        <v>144</v>
      </c>
      <c r="D117" s="114">
        <v>9.9999999999999995E-7</v>
      </c>
      <c r="E117" s="137">
        <f>D117/D119</f>
        <v>1.532422436097976E-13</v>
      </c>
    </row>
    <row r="118" spans="2:14" ht="15" thickBot="1" x14ac:dyDescent="0.35">
      <c r="B118" s="81">
        <v>9900</v>
      </c>
      <c r="C118" s="92" t="s">
        <v>145</v>
      </c>
      <c r="D118" s="114">
        <v>1.0000000000000001E-5</v>
      </c>
      <c r="E118" s="137">
        <f>D118/D119</f>
        <v>1.5324224360979762E-12</v>
      </c>
    </row>
    <row r="119" spans="2:14" ht="15.6" thickTop="1" thickBot="1" x14ac:dyDescent="0.35">
      <c r="B119" s="45"/>
      <c r="C119" s="46" t="s">
        <v>146</v>
      </c>
      <c r="D119" s="115">
        <f>SUM(D112:D118)</f>
        <v>6525615.7600140003</v>
      </c>
      <c r="E119" s="127">
        <f>SUM(E112:E118)</f>
        <v>0.99999999999999978</v>
      </c>
    </row>
    <row r="120" spans="2:14" ht="15.6" thickTop="1" thickBot="1" x14ac:dyDescent="0.35">
      <c r="B120" s="93"/>
      <c r="C120" s="94"/>
      <c r="D120" s="2"/>
      <c r="E120" s="5"/>
    </row>
    <row r="121" spans="2:14" ht="15.6" thickTop="1" thickBot="1" x14ac:dyDescent="0.35">
      <c r="B121" s="93"/>
      <c r="C121" s="94"/>
      <c r="D121" s="2"/>
      <c r="E121" s="5"/>
      <c r="G121" s="45" t="s">
        <v>50</v>
      </c>
      <c r="H121" s="45" t="s">
        <v>51</v>
      </c>
      <c r="I121" s="43" t="s">
        <v>52</v>
      </c>
      <c r="K121" s="43" t="s">
        <v>53</v>
      </c>
      <c r="L121" s="43" t="s">
        <v>54</v>
      </c>
      <c r="M121" s="43" t="s">
        <v>55</v>
      </c>
      <c r="N121" s="43" t="s">
        <v>256</v>
      </c>
    </row>
    <row r="122" spans="2:14" ht="15.6" thickTop="1" thickBot="1" x14ac:dyDescent="0.35">
      <c r="B122" s="93"/>
      <c r="C122" s="94"/>
      <c r="D122" s="2"/>
      <c r="E122" s="5"/>
      <c r="G122" s="72">
        <f>D23</f>
        <v>52756003.220040001</v>
      </c>
      <c r="H122" s="73">
        <v>370</v>
      </c>
      <c r="I122" s="74">
        <f>G122/H122</f>
        <v>142583.79248659461</v>
      </c>
      <c r="J122" s="16"/>
      <c r="K122" s="76">
        <v>36</v>
      </c>
      <c r="L122" s="76">
        <v>35</v>
      </c>
      <c r="M122" s="76">
        <v>1</v>
      </c>
      <c r="N122" s="77" t="s">
        <v>255</v>
      </c>
    </row>
    <row r="123" spans="2:14" ht="15.6" thickTop="1" thickBot="1" x14ac:dyDescent="0.35">
      <c r="B123" s="93"/>
      <c r="C123" s="94"/>
      <c r="D123" s="2"/>
      <c r="E123" s="5"/>
      <c r="I123" s="75"/>
    </row>
    <row r="124" spans="2:14" ht="15" thickTop="1" x14ac:dyDescent="0.3">
      <c r="B124" s="93"/>
      <c r="C124" s="94"/>
      <c r="D124" s="2"/>
      <c r="E124" s="5"/>
    </row>
    <row r="125" spans="2:14" x14ac:dyDescent="0.3">
      <c r="B125" s="93"/>
      <c r="C125" s="94"/>
      <c r="D125" s="2"/>
      <c r="E125" s="5"/>
    </row>
    <row r="126" spans="2:14" x14ac:dyDescent="0.3">
      <c r="B126" s="93"/>
      <c r="C126" s="94"/>
      <c r="D126" s="2"/>
      <c r="E126" s="5"/>
    </row>
    <row r="127" spans="2:14" x14ac:dyDescent="0.3">
      <c r="B127" s="93"/>
      <c r="C127" s="94"/>
      <c r="D127" s="2"/>
      <c r="E127" s="5"/>
    </row>
    <row r="128" spans="2:14" x14ac:dyDescent="0.3">
      <c r="B128" s="93"/>
      <c r="C128" s="94"/>
      <c r="D128" s="2"/>
      <c r="E128" s="5"/>
    </row>
    <row r="129" spans="2:8" x14ac:dyDescent="0.3">
      <c r="B129" s="93"/>
      <c r="C129" s="94"/>
      <c r="D129" s="2"/>
      <c r="E129" s="5"/>
    </row>
    <row r="130" spans="2:8" x14ac:dyDescent="0.3">
      <c r="B130" s="93"/>
      <c r="C130" s="94"/>
      <c r="D130" s="2"/>
      <c r="E130" s="5"/>
    </row>
    <row r="131" spans="2:8" x14ac:dyDescent="0.3">
      <c r="B131" s="93"/>
      <c r="C131" s="94"/>
      <c r="D131" s="2"/>
      <c r="E131" s="5"/>
    </row>
    <row r="132" spans="2:8" x14ac:dyDescent="0.3">
      <c r="B132" s="93"/>
      <c r="C132" s="94"/>
      <c r="D132" s="2"/>
      <c r="E132" s="5"/>
    </row>
    <row r="133" spans="2:8" x14ac:dyDescent="0.3">
      <c r="B133" s="93"/>
      <c r="C133" s="94"/>
      <c r="D133" s="2"/>
      <c r="E133" s="5"/>
      <c r="F133" s="6"/>
      <c r="G133" s="7"/>
      <c r="H133" s="8"/>
    </row>
    <row r="134" spans="2:8" x14ac:dyDescent="0.3">
      <c r="B134" s="93"/>
      <c r="C134" s="94"/>
      <c r="D134" s="2"/>
      <c r="E134" s="5"/>
    </row>
    <row r="135" spans="2:8" x14ac:dyDescent="0.3">
      <c r="B135" s="93"/>
      <c r="C135" s="94"/>
      <c r="D135" s="2"/>
      <c r="E135" s="5"/>
    </row>
    <row r="136" spans="2:8" x14ac:dyDescent="0.3">
      <c r="B136" s="93"/>
      <c r="C136" s="94"/>
      <c r="D136" s="2"/>
      <c r="E136" s="5"/>
    </row>
    <row r="137" spans="2:8" x14ac:dyDescent="0.3">
      <c r="B137" s="93"/>
      <c r="C137" s="94"/>
      <c r="D137" s="2"/>
      <c r="E137" s="5"/>
    </row>
    <row r="138" spans="2:8" x14ac:dyDescent="0.3">
      <c r="B138" s="93"/>
      <c r="C138" s="94"/>
      <c r="D138" s="2"/>
      <c r="E138" s="5"/>
    </row>
    <row r="139" spans="2:8" x14ac:dyDescent="0.3">
      <c r="B139" s="93"/>
      <c r="C139" s="94"/>
      <c r="D139" s="2"/>
      <c r="E139" s="5"/>
    </row>
    <row r="140" spans="2:8" x14ac:dyDescent="0.3">
      <c r="B140" s="93"/>
      <c r="C140" s="94"/>
      <c r="D140" s="2"/>
      <c r="E140" s="5"/>
    </row>
    <row r="141" spans="2:8" x14ac:dyDescent="0.3">
      <c r="B141" s="93"/>
      <c r="C141" s="94"/>
      <c r="D141" s="2"/>
      <c r="E141" s="5"/>
    </row>
    <row r="142" spans="2:8" x14ac:dyDescent="0.3">
      <c r="B142" s="106"/>
      <c r="C142" s="107"/>
      <c r="D142" s="6"/>
      <c r="E142" s="6"/>
    </row>
    <row r="143" spans="2:8" x14ac:dyDescent="0.3">
      <c r="B143" s="108"/>
      <c r="C143" s="109"/>
    </row>
    <row r="144" spans="2:8" x14ac:dyDescent="0.3">
      <c r="B144" s="108"/>
      <c r="C144" s="109"/>
    </row>
    <row r="145" spans="2:5" x14ac:dyDescent="0.3">
      <c r="B145" s="108"/>
      <c r="C145" s="109"/>
    </row>
    <row r="146" spans="2:5" x14ac:dyDescent="0.3">
      <c r="B146" s="108"/>
      <c r="C146" s="109"/>
    </row>
    <row r="147" spans="2:5" x14ac:dyDescent="0.3">
      <c r="B147" s="108"/>
      <c r="C147" s="109"/>
    </row>
    <row r="148" spans="2:5" x14ac:dyDescent="0.3">
      <c r="B148" s="108"/>
      <c r="C148" s="109"/>
      <c r="D148" s="11"/>
      <c r="E148" s="11"/>
    </row>
    <row r="149" spans="2:5" x14ac:dyDescent="0.3">
      <c r="B149" s="108"/>
      <c r="C149" s="109"/>
      <c r="D149" s="160"/>
      <c r="E149" s="160"/>
    </row>
    <row r="150" spans="2:5" x14ac:dyDescent="0.3">
      <c r="B150" s="108"/>
      <c r="C150" s="109"/>
      <c r="D150" s="22"/>
      <c r="E150" s="15"/>
    </row>
    <row r="151" spans="2:5" x14ac:dyDescent="0.3">
      <c r="B151" s="108"/>
      <c r="C151" s="109"/>
      <c r="D151" s="22"/>
      <c r="E151" s="15"/>
    </row>
    <row r="152" spans="2:5" x14ac:dyDescent="0.3">
      <c r="B152" s="108"/>
      <c r="C152" s="109"/>
      <c r="D152" s="23"/>
      <c r="E152" s="15"/>
    </row>
    <row r="153" spans="2:5" x14ac:dyDescent="0.3">
      <c r="B153" s="108"/>
      <c r="C153" s="109"/>
    </row>
    <row r="154" spans="2:5" x14ac:dyDescent="0.3">
      <c r="B154" s="108"/>
      <c r="C154" s="109"/>
    </row>
    <row r="155" spans="2:5" x14ac:dyDescent="0.3">
      <c r="B155" s="108"/>
      <c r="C155" s="109"/>
    </row>
    <row r="156" spans="2:5" x14ac:dyDescent="0.3">
      <c r="B156" s="108"/>
      <c r="C156" s="109"/>
    </row>
    <row r="157" spans="2:5" x14ac:dyDescent="0.3">
      <c r="B157" s="108"/>
      <c r="C157" s="109"/>
    </row>
    <row r="158" spans="2:5" x14ac:dyDescent="0.3">
      <c r="B158" s="108"/>
      <c r="C158" s="109"/>
    </row>
    <row r="159" spans="2:5" x14ac:dyDescent="0.3">
      <c r="B159" s="108"/>
      <c r="C159" s="109"/>
    </row>
    <row r="160" spans="2:5" x14ac:dyDescent="0.3">
      <c r="B160" s="108"/>
      <c r="C160" s="109"/>
    </row>
    <row r="161" spans="2:3" x14ac:dyDescent="0.3">
      <c r="B161" s="108"/>
      <c r="C161" s="109"/>
    </row>
    <row r="162" spans="2:3" x14ac:dyDescent="0.3">
      <c r="B162" s="108"/>
      <c r="C162" s="109"/>
    </row>
    <row r="163" spans="2:3" x14ac:dyDescent="0.3">
      <c r="B163" s="108"/>
      <c r="C163" s="109"/>
    </row>
    <row r="164" spans="2:3" x14ac:dyDescent="0.3">
      <c r="B164" s="108"/>
      <c r="C164" s="109"/>
    </row>
    <row r="165" spans="2:3" x14ac:dyDescent="0.3">
      <c r="B165" s="108"/>
      <c r="C165" s="109"/>
    </row>
    <row r="166" spans="2:3" x14ac:dyDescent="0.3">
      <c r="B166" s="108"/>
      <c r="C166" s="109"/>
    </row>
    <row r="167" spans="2:3" x14ac:dyDescent="0.3">
      <c r="B167" s="108"/>
      <c r="C167" s="109"/>
    </row>
    <row r="168" spans="2:3" x14ac:dyDescent="0.3">
      <c r="B168" s="108"/>
      <c r="C168" s="109"/>
    </row>
    <row r="169" spans="2:3" x14ac:dyDescent="0.3">
      <c r="B169" s="108"/>
      <c r="C169" s="109"/>
    </row>
    <row r="170" spans="2:3" x14ac:dyDescent="0.3">
      <c r="B170" s="108"/>
      <c r="C170" s="109"/>
    </row>
    <row r="171" spans="2:3" x14ac:dyDescent="0.3">
      <c r="B171" s="108"/>
      <c r="C171" s="109"/>
    </row>
    <row r="172" spans="2:3" x14ac:dyDescent="0.3">
      <c r="B172" s="108"/>
      <c r="C172" s="109"/>
    </row>
    <row r="173" spans="2:3" x14ac:dyDescent="0.3">
      <c r="B173" s="108"/>
      <c r="C173" s="109"/>
    </row>
    <row r="174" spans="2:3" x14ac:dyDescent="0.3">
      <c r="B174" s="108"/>
      <c r="C174" s="109"/>
    </row>
    <row r="175" spans="2:3" x14ac:dyDescent="0.3">
      <c r="B175" s="108"/>
      <c r="C175" s="109"/>
    </row>
    <row r="176" spans="2:3" x14ac:dyDescent="0.3">
      <c r="B176" s="108"/>
      <c r="C176" s="109"/>
    </row>
    <row r="177" spans="2:3" x14ac:dyDescent="0.3">
      <c r="B177" s="108"/>
      <c r="C177" s="109"/>
    </row>
    <row r="178" spans="2:3" x14ac:dyDescent="0.3">
      <c r="B178" s="108"/>
      <c r="C178" s="109"/>
    </row>
    <row r="179" spans="2:3" x14ac:dyDescent="0.3">
      <c r="B179" s="108"/>
      <c r="C179" s="109"/>
    </row>
    <row r="180" spans="2:3" x14ac:dyDescent="0.3">
      <c r="B180" s="108"/>
      <c r="C180" s="109"/>
    </row>
    <row r="181" spans="2:3" x14ac:dyDescent="0.3">
      <c r="B181" s="108"/>
      <c r="C181" s="109"/>
    </row>
    <row r="182" spans="2:3" x14ac:dyDescent="0.3">
      <c r="B182" s="108"/>
      <c r="C182" s="109"/>
    </row>
    <row r="183" spans="2:3" x14ac:dyDescent="0.3">
      <c r="B183" s="108"/>
      <c r="C183" s="109"/>
    </row>
    <row r="184" spans="2:3" x14ac:dyDescent="0.3">
      <c r="B184" s="108"/>
      <c r="C184" s="109"/>
    </row>
    <row r="185" spans="2:3" x14ac:dyDescent="0.3">
      <c r="B185" s="108"/>
      <c r="C185" s="109"/>
    </row>
    <row r="186" spans="2:3" x14ac:dyDescent="0.3">
      <c r="B186" s="108"/>
      <c r="C186" s="109"/>
    </row>
    <row r="187" spans="2:3" x14ac:dyDescent="0.3">
      <c r="B187" s="108"/>
      <c r="C187" s="109"/>
    </row>
    <row r="188" spans="2:3" x14ac:dyDescent="0.3">
      <c r="B188" s="108"/>
      <c r="C188" s="109"/>
    </row>
    <row r="189" spans="2:3" x14ac:dyDescent="0.3">
      <c r="B189" s="108"/>
      <c r="C189" s="109"/>
    </row>
    <row r="190" spans="2:3" x14ac:dyDescent="0.3">
      <c r="B190" s="108"/>
      <c r="C190" s="109"/>
    </row>
    <row r="191" spans="2:3" x14ac:dyDescent="0.3">
      <c r="B191" s="108"/>
      <c r="C191" s="109"/>
    </row>
    <row r="192" spans="2:3" x14ac:dyDescent="0.3">
      <c r="B192" s="108"/>
      <c r="C192" s="109"/>
    </row>
    <row r="193" spans="2:3" x14ac:dyDescent="0.3">
      <c r="B193" s="108"/>
      <c r="C193" s="109"/>
    </row>
    <row r="194" spans="2:3" x14ac:dyDescent="0.3">
      <c r="B194" s="108"/>
      <c r="C194" s="109"/>
    </row>
    <row r="195" spans="2:3" x14ac:dyDescent="0.3">
      <c r="B195" s="108"/>
      <c r="C195" s="109"/>
    </row>
    <row r="196" spans="2:3" x14ac:dyDescent="0.3">
      <c r="B196" s="108"/>
      <c r="C196" s="109"/>
    </row>
    <row r="197" spans="2:3" x14ac:dyDescent="0.3">
      <c r="B197" s="108"/>
      <c r="C197" s="109"/>
    </row>
    <row r="198" spans="2:3" x14ac:dyDescent="0.3">
      <c r="B198" s="108"/>
      <c r="C198" s="109"/>
    </row>
    <row r="199" spans="2:3" x14ac:dyDescent="0.3">
      <c r="B199" s="108"/>
      <c r="C199" s="109"/>
    </row>
    <row r="200" spans="2:3" x14ac:dyDescent="0.3">
      <c r="B200" s="108"/>
      <c r="C200" s="109"/>
    </row>
    <row r="201" spans="2:3" x14ac:dyDescent="0.3">
      <c r="B201" s="108"/>
      <c r="C201" s="109"/>
    </row>
    <row r="202" spans="2:3" x14ac:dyDescent="0.3">
      <c r="B202" s="108"/>
      <c r="C202" s="109"/>
    </row>
    <row r="203" spans="2:3" x14ac:dyDescent="0.3">
      <c r="B203" s="108"/>
      <c r="C203" s="109"/>
    </row>
    <row r="204" spans="2:3" x14ac:dyDescent="0.3">
      <c r="B204" s="108"/>
      <c r="C204" s="109"/>
    </row>
    <row r="205" spans="2:3" x14ac:dyDescent="0.3">
      <c r="B205" s="108"/>
      <c r="C205" s="109"/>
    </row>
    <row r="206" spans="2:3" x14ac:dyDescent="0.3">
      <c r="B206" s="108"/>
      <c r="C206" s="109"/>
    </row>
    <row r="207" spans="2:3" x14ac:dyDescent="0.3">
      <c r="B207" s="108"/>
      <c r="C207" s="109"/>
    </row>
    <row r="208" spans="2:3" x14ac:dyDescent="0.3">
      <c r="B208" s="108"/>
      <c r="C208" s="109"/>
    </row>
    <row r="209" spans="2:3" x14ac:dyDescent="0.3">
      <c r="B209" s="108"/>
      <c r="C209" s="109"/>
    </row>
    <row r="210" spans="2:3" x14ac:dyDescent="0.3">
      <c r="B210" s="108"/>
      <c r="C210" s="109"/>
    </row>
    <row r="211" spans="2:3" x14ac:dyDescent="0.3">
      <c r="B211" s="108"/>
      <c r="C211" s="109"/>
    </row>
    <row r="212" spans="2:3" x14ac:dyDescent="0.3">
      <c r="B212" s="108"/>
      <c r="C212" s="109"/>
    </row>
    <row r="213" spans="2:3" x14ac:dyDescent="0.3">
      <c r="B213" s="108"/>
      <c r="C213" s="109"/>
    </row>
    <row r="214" spans="2:3" x14ac:dyDescent="0.3">
      <c r="B214" s="108"/>
      <c r="C214" s="109"/>
    </row>
    <row r="215" spans="2:3" x14ac:dyDescent="0.3">
      <c r="B215" s="108"/>
      <c r="C215" s="109"/>
    </row>
    <row r="216" spans="2:3" x14ac:dyDescent="0.3">
      <c r="B216" s="108"/>
      <c r="C216" s="109"/>
    </row>
    <row r="217" spans="2:3" x14ac:dyDescent="0.3">
      <c r="B217" s="108"/>
      <c r="C217" s="109"/>
    </row>
    <row r="218" spans="2:3" x14ac:dyDescent="0.3">
      <c r="B218" s="108"/>
      <c r="C218" s="109"/>
    </row>
    <row r="219" spans="2:3" ht="15" thickBot="1" x14ac:dyDescent="0.35">
      <c r="B219" s="110"/>
      <c r="C219" s="111"/>
    </row>
    <row r="220" spans="2:3" ht="15" thickTop="1" x14ac:dyDescent="0.3"/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G8" sqref="G8"/>
    </sheetView>
  </sheetViews>
  <sheetFormatPr baseColWidth="10" defaultRowHeight="14.4" x14ac:dyDescent="0.3"/>
  <cols>
    <col min="1" max="1" width="63" bestFit="1" customWidth="1"/>
    <col min="2" max="2" width="8.6640625" bestFit="1" customWidth="1"/>
    <col min="3" max="3" width="15.5546875" bestFit="1" customWidth="1"/>
    <col min="4" max="4" width="8" bestFit="1" customWidth="1"/>
  </cols>
  <sheetData>
    <row r="1" spans="1:4" ht="15.6" thickTop="1" thickBot="1" x14ac:dyDescent="0.35">
      <c r="A1" s="41" t="s">
        <v>245</v>
      </c>
      <c r="B1" s="41" t="s">
        <v>194</v>
      </c>
      <c r="C1" s="41" t="s">
        <v>2</v>
      </c>
      <c r="D1" s="41" t="s">
        <v>3</v>
      </c>
    </row>
    <row r="2" spans="1:4" ht="15" thickTop="1" x14ac:dyDescent="0.3">
      <c r="A2" s="150" t="s">
        <v>195</v>
      </c>
      <c r="B2" s="146"/>
      <c r="C2" s="51">
        <f>SUM(C3:C4)</f>
        <v>32381765.620000001</v>
      </c>
      <c r="D2" s="143">
        <f>SUM(D3:D4)</f>
        <v>0.28008812248496462</v>
      </c>
    </row>
    <row r="3" spans="1:4" x14ac:dyDescent="0.3">
      <c r="A3" s="151" t="s">
        <v>196</v>
      </c>
      <c r="B3" s="147" t="s">
        <v>197</v>
      </c>
      <c r="C3" s="33">
        <v>32042773.100000001</v>
      </c>
      <c r="D3" s="134">
        <f>C3/C31</f>
        <v>0.27715598531933078</v>
      </c>
    </row>
    <row r="4" spans="1:4" x14ac:dyDescent="0.3">
      <c r="A4" s="151" t="s">
        <v>198</v>
      </c>
      <c r="B4" s="147" t="s">
        <v>199</v>
      </c>
      <c r="C4" s="33">
        <v>338992.52</v>
      </c>
      <c r="D4" s="134">
        <f>C4/C31</f>
        <v>2.9321371656338613E-3</v>
      </c>
    </row>
    <row r="5" spans="1:4" x14ac:dyDescent="0.3">
      <c r="A5" s="55" t="s">
        <v>200</v>
      </c>
      <c r="B5" s="55"/>
      <c r="C5" s="52">
        <f>SUM(C6:C13)</f>
        <v>83231011.290004984</v>
      </c>
      <c r="D5" s="144">
        <f>SUM(D6:D13)</f>
        <v>0.71991187751492336</v>
      </c>
    </row>
    <row r="6" spans="1:4" x14ac:dyDescent="0.3">
      <c r="A6" s="59" t="s">
        <v>201</v>
      </c>
      <c r="B6" s="148" t="s">
        <v>202</v>
      </c>
      <c r="C6" s="114">
        <v>69127896.569999993</v>
      </c>
      <c r="D6" s="126">
        <f>C6/C31</f>
        <v>0.59792609794160212</v>
      </c>
    </row>
    <row r="7" spans="1:4" x14ac:dyDescent="0.3">
      <c r="A7" s="59" t="s">
        <v>203</v>
      </c>
      <c r="B7" s="148" t="s">
        <v>204</v>
      </c>
      <c r="C7" s="33">
        <v>9.9999999999999995E-7</v>
      </c>
      <c r="D7" s="126">
        <f>C7/C31</f>
        <v>8.6495630217264406E-15</v>
      </c>
    </row>
    <row r="8" spans="1:4" x14ac:dyDescent="0.3">
      <c r="A8" s="57" t="s">
        <v>205</v>
      </c>
      <c r="B8" s="148" t="s">
        <v>206</v>
      </c>
      <c r="C8" s="33">
        <v>9.9999999999999995E-7</v>
      </c>
      <c r="D8" s="126">
        <f>C8/C31</f>
        <v>8.6495630217264406E-15</v>
      </c>
    </row>
    <row r="9" spans="1:4" x14ac:dyDescent="0.3">
      <c r="A9" s="57" t="s">
        <v>207</v>
      </c>
      <c r="B9" s="148" t="s">
        <v>208</v>
      </c>
      <c r="C9" s="33">
        <v>9718844.8200000003</v>
      </c>
      <c r="D9" s="126">
        <f>C9/C31</f>
        <v>8.4063760768969584E-2</v>
      </c>
    </row>
    <row r="10" spans="1:4" x14ac:dyDescent="0.3">
      <c r="A10" s="57" t="s">
        <v>209</v>
      </c>
      <c r="B10" s="148" t="s">
        <v>210</v>
      </c>
      <c r="C10" s="33">
        <v>4384269.9000000004</v>
      </c>
      <c r="D10" s="126">
        <f>C10/C31</f>
        <v>3.7922018804308288E-2</v>
      </c>
    </row>
    <row r="11" spans="1:4" x14ac:dyDescent="0.3">
      <c r="A11" s="58" t="s">
        <v>211</v>
      </c>
      <c r="B11" s="148" t="s">
        <v>212</v>
      </c>
      <c r="C11" s="33">
        <v>9.9999999999999995E-7</v>
      </c>
      <c r="D11" s="126">
        <f>C11/C31</f>
        <v>8.6495630217264406E-15</v>
      </c>
    </row>
    <row r="12" spans="1:4" x14ac:dyDescent="0.3">
      <c r="A12" s="57" t="s">
        <v>213</v>
      </c>
      <c r="B12" s="148" t="s">
        <v>214</v>
      </c>
      <c r="C12" s="33">
        <v>9.9999999999999995E-7</v>
      </c>
      <c r="D12" s="126">
        <f>C12/C31</f>
        <v>8.6495630217264406E-15</v>
      </c>
    </row>
    <row r="13" spans="1:4" x14ac:dyDescent="0.3">
      <c r="A13" s="57" t="s">
        <v>215</v>
      </c>
      <c r="B13" s="148" t="s">
        <v>216</v>
      </c>
      <c r="C13" s="33">
        <v>9.9999999999999995E-7</v>
      </c>
      <c r="D13" s="126">
        <f>C13/C31</f>
        <v>8.6495630217264406E-15</v>
      </c>
    </row>
    <row r="14" spans="1:4" x14ac:dyDescent="0.3">
      <c r="A14" s="152" t="s">
        <v>217</v>
      </c>
      <c r="B14" s="149"/>
      <c r="C14" s="52">
        <f>SUM(C15:C17)</f>
        <v>3.0000000000000001E-6</v>
      </c>
      <c r="D14" s="144">
        <f>SUM(D15:D17)</f>
        <v>2.5948689065179322E-14</v>
      </c>
    </row>
    <row r="15" spans="1:4" x14ac:dyDescent="0.3">
      <c r="A15" s="57" t="s">
        <v>218</v>
      </c>
      <c r="B15" s="148" t="s">
        <v>219</v>
      </c>
      <c r="C15" s="33">
        <v>9.9999999999999995E-7</v>
      </c>
      <c r="D15" s="126">
        <f>C15/C31</f>
        <v>8.6495630217264406E-15</v>
      </c>
    </row>
    <row r="16" spans="1:4" x14ac:dyDescent="0.3">
      <c r="A16" s="59" t="s">
        <v>220</v>
      </c>
      <c r="B16" s="148" t="s">
        <v>221</v>
      </c>
      <c r="C16" s="33">
        <v>9.9999999999999995E-7</v>
      </c>
      <c r="D16" s="126">
        <f>C16/C31</f>
        <v>8.6495630217264406E-15</v>
      </c>
    </row>
    <row r="17" spans="1:5" x14ac:dyDescent="0.3">
      <c r="A17" s="57" t="s">
        <v>222</v>
      </c>
      <c r="B17" s="148" t="s">
        <v>223</v>
      </c>
      <c r="C17" s="33">
        <v>9.9999999999999995E-7</v>
      </c>
      <c r="D17" s="126">
        <f>C17/C31</f>
        <v>8.6495630217264406E-15</v>
      </c>
    </row>
    <row r="18" spans="1:5" x14ac:dyDescent="0.3">
      <c r="A18" s="152" t="s">
        <v>224</v>
      </c>
      <c r="B18" s="149"/>
      <c r="C18" s="52">
        <f>SUM(C19:C20)</f>
        <v>1.9999999999999999E-6</v>
      </c>
      <c r="D18" s="144">
        <f>SUM(D19:D20)</f>
        <v>1.7299126043452881E-14</v>
      </c>
      <c r="E18" s="142"/>
    </row>
    <row r="19" spans="1:5" x14ac:dyDescent="0.3">
      <c r="A19" s="57" t="s">
        <v>225</v>
      </c>
      <c r="B19" s="148" t="s">
        <v>226</v>
      </c>
      <c r="C19" s="33">
        <v>9.9999999999999995E-7</v>
      </c>
      <c r="D19" s="126">
        <f>C19/C31</f>
        <v>8.6495630217264406E-15</v>
      </c>
    </row>
    <row r="20" spans="1:5" x14ac:dyDescent="0.3">
      <c r="A20" s="57" t="s">
        <v>227</v>
      </c>
      <c r="B20" s="148" t="s">
        <v>228</v>
      </c>
      <c r="C20" s="33">
        <v>9.9999999999999995E-7</v>
      </c>
      <c r="D20" s="126">
        <f>C20/C31</f>
        <v>8.6495630217264406E-15</v>
      </c>
    </row>
    <row r="21" spans="1:5" x14ac:dyDescent="0.3">
      <c r="A21" s="152" t="s">
        <v>229</v>
      </c>
      <c r="B21" s="149"/>
      <c r="C21" s="52">
        <f>SUM(C22:C25)</f>
        <v>3.9999999999999998E-6</v>
      </c>
      <c r="D21" s="144">
        <f>SUM(D22:D25)</f>
        <v>3.4598252086905762E-14</v>
      </c>
    </row>
    <row r="22" spans="1:5" x14ac:dyDescent="0.3">
      <c r="A22" s="59" t="s">
        <v>7</v>
      </c>
      <c r="B22" s="148" t="s">
        <v>230</v>
      </c>
      <c r="C22" s="33">
        <v>9.9999999999999995E-7</v>
      </c>
      <c r="D22" s="126">
        <f>C22/C31</f>
        <v>8.6495630217264406E-15</v>
      </c>
    </row>
    <row r="23" spans="1:5" x14ac:dyDescent="0.3">
      <c r="A23" s="57" t="s">
        <v>231</v>
      </c>
      <c r="B23" s="148" t="s">
        <v>232</v>
      </c>
      <c r="C23" s="33">
        <v>9.9999999999999995E-7</v>
      </c>
      <c r="D23" s="126">
        <f>C23/C31</f>
        <v>8.6495630217264406E-15</v>
      </c>
    </row>
    <row r="24" spans="1:5" x14ac:dyDescent="0.3">
      <c r="A24" s="58" t="s">
        <v>233</v>
      </c>
      <c r="B24" s="148" t="s">
        <v>234</v>
      </c>
      <c r="C24" s="33">
        <v>9.9999999999999995E-7</v>
      </c>
      <c r="D24" s="126">
        <f>C24/C31</f>
        <v>8.6495630217264406E-15</v>
      </c>
    </row>
    <row r="25" spans="1:5" x14ac:dyDescent="0.3">
      <c r="A25" s="57" t="s">
        <v>235</v>
      </c>
      <c r="B25" s="148" t="s">
        <v>236</v>
      </c>
      <c r="C25" s="33">
        <v>9.9999999999999995E-7</v>
      </c>
      <c r="D25" s="126">
        <f>C25/C31</f>
        <v>8.6495630217264406E-15</v>
      </c>
    </row>
    <row r="26" spans="1:5" x14ac:dyDescent="0.3">
      <c r="A26" s="152" t="s">
        <v>237</v>
      </c>
      <c r="B26" s="149"/>
      <c r="C26" s="52">
        <f>SUM(C27:C27)</f>
        <v>9.9999999999999995E-7</v>
      </c>
      <c r="D26" s="144">
        <f>D27</f>
        <v>8.6495630217264406E-15</v>
      </c>
    </row>
    <row r="27" spans="1:5" x14ac:dyDescent="0.3">
      <c r="A27" s="57" t="s">
        <v>238</v>
      </c>
      <c r="B27" s="148" t="s">
        <v>239</v>
      </c>
      <c r="C27" s="33">
        <v>9.9999999999999995E-7</v>
      </c>
      <c r="D27" s="126">
        <f>C27/C31</f>
        <v>8.6495630217264406E-15</v>
      </c>
    </row>
    <row r="28" spans="1:5" x14ac:dyDescent="0.3">
      <c r="A28" s="153" t="s">
        <v>240</v>
      </c>
      <c r="B28" s="146" t="s">
        <v>241</v>
      </c>
      <c r="C28" s="51">
        <v>9.9999999999999995E-7</v>
      </c>
      <c r="D28" s="47">
        <v>3.1946434957568974E-14</v>
      </c>
    </row>
    <row r="29" spans="1:5" x14ac:dyDescent="0.3">
      <c r="A29" s="154" t="s">
        <v>242</v>
      </c>
      <c r="B29" s="146" t="s">
        <v>243</v>
      </c>
      <c r="C29" s="51">
        <v>9.9999999999999995E-7</v>
      </c>
      <c r="D29" s="47">
        <v>3.1946434957568974E-14</v>
      </c>
    </row>
    <row r="30" spans="1:5" ht="15" thickBot="1" x14ac:dyDescent="0.35">
      <c r="A30" s="153" t="s">
        <v>193</v>
      </c>
      <c r="B30" s="146" t="s">
        <v>244</v>
      </c>
      <c r="C30" s="51">
        <v>9.9999999999999995E-7</v>
      </c>
      <c r="D30" s="47">
        <v>3.1946434957568974E-14</v>
      </c>
    </row>
    <row r="31" spans="1:5" ht="15.6" thickTop="1" thickBot="1" x14ac:dyDescent="0.35">
      <c r="A31" s="41" t="s">
        <v>9</v>
      </c>
      <c r="B31" s="41"/>
      <c r="C31" s="145">
        <f>C2+C5+C14+C18+C21+C26+C28+C29+C30</f>
        <v>115612776.91001797</v>
      </c>
      <c r="D31" s="30">
        <f>D2+D5+D14+D18+D21+D26+D28+D29+D30</f>
        <v>1.0000000000000704</v>
      </c>
    </row>
    <row r="32" spans="1:5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activeCell="F10" sqref="F10"/>
    </sheetView>
  </sheetViews>
  <sheetFormatPr baseColWidth="10" defaultRowHeight="14.4" x14ac:dyDescent="0.3"/>
  <cols>
    <col min="1" max="1" width="43" bestFit="1" customWidth="1"/>
    <col min="2" max="2" width="15.5546875" bestFit="1" customWidth="1"/>
    <col min="3" max="3" width="8" bestFit="1" customWidth="1"/>
  </cols>
  <sheetData>
    <row r="1" spans="1:6" ht="15.6" thickTop="1" thickBot="1" x14ac:dyDescent="0.35">
      <c r="A1" s="41" t="s">
        <v>1</v>
      </c>
      <c r="B1" s="41" t="s">
        <v>2</v>
      </c>
      <c r="C1" s="61" t="s">
        <v>3</v>
      </c>
    </row>
    <row r="2" spans="1:6" ht="15" thickTop="1" x14ac:dyDescent="0.3">
      <c r="A2" s="67" t="s">
        <v>4</v>
      </c>
      <c r="B2" s="155">
        <v>79506439.939999998</v>
      </c>
      <c r="C2" s="25">
        <f>B2/B7</f>
        <v>0.68769596289423907</v>
      </c>
    </row>
    <row r="3" spans="1:6" x14ac:dyDescent="0.3">
      <c r="A3" s="67" t="s">
        <v>5</v>
      </c>
      <c r="B3" s="124">
        <v>28877064.370000001</v>
      </c>
      <c r="C3" s="25">
        <f>B3/B7</f>
        <v>0.24977398815080282</v>
      </c>
    </row>
    <row r="4" spans="1:6" x14ac:dyDescent="0.3">
      <c r="A4" s="67" t="s">
        <v>6</v>
      </c>
      <c r="B4" s="114">
        <v>6525615.7599999998</v>
      </c>
      <c r="C4" s="25">
        <f>B4/B7</f>
        <v>5.6443724771699566E-2</v>
      </c>
    </row>
    <row r="5" spans="1:6" x14ac:dyDescent="0.3">
      <c r="A5" s="67" t="s">
        <v>7</v>
      </c>
      <c r="B5" s="114">
        <v>703656.84</v>
      </c>
      <c r="C5" s="25">
        <f>B5/B7</f>
        <v>6.0863241832497719E-3</v>
      </c>
    </row>
    <row r="6" spans="1:6" ht="15" thickBot="1" x14ac:dyDescent="0.35">
      <c r="A6" s="67" t="s">
        <v>8</v>
      </c>
      <c r="B6" s="33">
        <v>9.9999999999999995E-7</v>
      </c>
      <c r="C6" s="25">
        <f>B6/B7</f>
        <v>8.6495630217277106E-15</v>
      </c>
    </row>
    <row r="7" spans="1:6" ht="15.6" thickTop="1" thickBot="1" x14ac:dyDescent="0.35">
      <c r="A7" s="41" t="s">
        <v>9</v>
      </c>
      <c r="B7" s="71">
        <f>SUM(B2:B6)</f>
        <v>115612776.91000101</v>
      </c>
      <c r="C7" s="26">
        <f>SUM(C2:C6)</f>
        <v>0.99999999999999989</v>
      </c>
    </row>
    <row r="8" spans="1:6" ht="15.6" thickTop="1" thickBot="1" x14ac:dyDescent="0.35">
      <c r="B8" s="75"/>
    </row>
    <row r="9" spans="1:6" ht="15.6" thickTop="1" thickBot="1" x14ac:dyDescent="0.35">
      <c r="F9" s="42"/>
    </row>
    <row r="10" spans="1:6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Luis Fernando Rosales Castillo</cp:lastModifiedBy>
  <dcterms:created xsi:type="dcterms:W3CDTF">2016-08-08T19:39:29Z</dcterms:created>
  <dcterms:modified xsi:type="dcterms:W3CDTF">2017-07-05T21:11:22Z</dcterms:modified>
</cp:coreProperties>
</file>