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C12" i="5"/>
  <c r="C11" i="5"/>
  <c r="C10" i="5"/>
  <c r="C9" i="5"/>
  <c r="C8" i="5"/>
  <c r="C7" i="5"/>
  <c r="C6" i="5"/>
  <c r="C5" i="5"/>
  <c r="C4" i="5"/>
  <c r="C3" i="5"/>
  <c r="B14" i="5"/>
  <c r="B10" i="6" l="1"/>
  <c r="B2" i="6"/>
  <c r="B14" i="6" s="1"/>
  <c r="C11" i="6" l="1"/>
  <c r="C8" i="6"/>
  <c r="C4" i="6"/>
  <c r="C7" i="6"/>
  <c r="C3" i="6"/>
  <c r="C6" i="6"/>
  <c r="C12" i="6"/>
  <c r="C9" i="6"/>
  <c r="C5" i="6"/>
  <c r="C13" i="6"/>
  <c r="C2" i="6" l="1"/>
  <c r="C10" i="6"/>
  <c r="C14" i="6" l="1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D2" i="8" s="1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14" i="8" l="1"/>
  <c r="D5" i="8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D31" i="8" l="1"/>
  <c r="E119" i="3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5" i="1" l="1"/>
  <c r="C4" i="1"/>
  <c r="C3" i="1"/>
  <c r="C6" i="1"/>
  <c r="C2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<sst xmlns="http://schemas.openxmlformats.org/spreadsheetml/2006/main" count="305" uniqueCount="255">
  <si>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</si>
  <si>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</si>
  <si>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</si>
  <si>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</si>
  <si>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</si>
  <si>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</si>
  <si>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</si>
  <si>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</si>
  <si>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</si>
  <si>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</si>
  <si>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</si>
  <si>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</si>
  <si>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</si>
  <si>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</si>
  <si>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</si>
  <si>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</si>
  <si>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</si>
  <si>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</si>
  <si>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</si>
  <si>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</si>
  <si>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</si>
  <si>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</si>
  <si>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</si>
  <si>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</si>
  <si>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</si>
  <si>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</si>
  <si>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</si>
  <si>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</si>
  <si>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</si>
  <si>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</si>
  <si>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</si>
  <si>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</si>
  <si>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</si>
  <si>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</si>
  <si>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</si>
  <si>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</si>
  <si>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</si>
  <si>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</si>
  <si>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</si>
  <si>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</si>
  <si>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</si>
  <si>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</si>
  <si>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</si>
  <si>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</si>
  <si>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</si>
  <si>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</si>
  <si>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</si>
  <si>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</si>
  <si>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</si>
  <si>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</si>
  <si>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</si>
  <si>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</si>
  <si>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</si>
  <si>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</si>
  <si>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</si>
  <si>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</si>
  <si>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</si>
  <si>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</si>
  <si>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</si>
  <si>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</si>
  <si>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</si>
  <si>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</si>
  <si>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</si>
  <si>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</si>
  <si>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</si>
  <si>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</si>
  <si>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</si>
  <si>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</si>
  <si>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</si>
  <si>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</si>
  <si>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</si>
  <si>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</si>
  <si>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</si>
  <si>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</si>
  <si>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</si>
  <si>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</si>
  <si>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</si>
  <si>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</si>
  <si>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</si>
  <si>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</si>
  <si>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</si>
  <si>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</si>
  <si>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</si>
  <si>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</si>
  <si>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</si>
  <si>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</si>
  <si>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</si>
  <si>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</si>
  <si>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</si>
  <si>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</si>
  <si>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</si>
  <si>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</si>
  <si>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</si>
  <si>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</si>
  <si>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</si>
  <si>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</si>
  <si>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</si>
  <si>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</si>
  <si>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</si>
  <si>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</si>
  <si>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</si>
  <si>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</si>
  <si>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</si>
  <si>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</si>
  <si>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</si>
  <si>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</si>
  <si>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</si>
  <si>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</si>
  <si>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</si>
  <si>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</si>
  <si>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</si>
  <si>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</si>
  <si>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</si>
  <si>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</si>
  <si>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</si>
  <si>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</si>
  <si>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</si>
  <si>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</si>
  <si>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</si>
  <si>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</si>
  <si>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</si>
  <si>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</si>
  <si>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</si>
  <si>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</si>
  <si>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</si>
  <si>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</si>
  <si>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</si>
  <si>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</si>
  <si>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</si>
  <si>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</si>
  <si>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</si>
  <si>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</si>
  <si>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</si>
  <si>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</si>
  <si>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</si>
  <si>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</si>
  <si>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</si>
  <si>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</si>
  <si>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</si>
  <si>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</si>
  <si>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</si>
  <si>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</si>
  <si>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</si>
  <si>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</si>
  <si>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</si>
  <si>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</si>
  <si>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</si>
  <si>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</si>
  <si>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</si>
  <si>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</si>
  <si>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</si>
  <si>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</si>
  <si>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</si>
  <si>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</si>
  <si>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</si>
  <si>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</si>
  <si>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</si>
  <si>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</si>
  <si>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</si>
  <si>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</si>
  <si>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</si>
  <si>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</si>
  <si>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</si>
  <si>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</si>
  <si>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</si>
  <si>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</si>
  <si>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</si>
  <si>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</si>
  <si>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</si>
  <si>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</si>
  <si>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</si>
  <si>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</si>
  <si>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</si>
  <si>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</si>
  <si>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</si>
  <si>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</si>
  <si>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</si>
  <si>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</si>
  <si>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</si>
  <si>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</si>
  <si>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</si>
  <si>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</si>
  <si>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</si>
  <si>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</si>
  <si>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</si>
  <si>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</si>
  <si>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</si>
  <si>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</si>
  <si>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</si>
  <si>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</si>
  <si>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</si>
  <si>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</si>
  <si>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</si>
  <si>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</si>
  <si>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</si>
  <si>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</si>
  <si>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</si>
  <si>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</si>
  <si>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</si>
  <si>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</si>
  <si>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</si>
  <si>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</si>
  <si>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</si>
  <si>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</si>
  <si>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</si>
  <si>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</si>
  <si>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</si>
  <si>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</si>
  <si>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</si>
  <si>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</si>
  <si>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</si>
  <si>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</si>
  <si>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</si>
  <si>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</si>
  <si>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</si>
  <si>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</si>
  <si>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</si>
  <si>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</si>
  <si>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</si>
  <si>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</si>
  <si>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</si>
  <si>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</si>
  <si>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</si>
  <si>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</si>
  <si>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</si>
  <si>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</si>
  <si>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</si>
  <si>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</si>
  <si>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</si>
  <si>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</si>
  <si>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</si>
  <si>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</si>
  <si>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</si>
  <si>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</si>
  <si>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</si>
  <si>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</si>
  <si>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</si>
  <si>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</si>
  <si>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</si>
  <si>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</si>
  <si>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</si>
  <si>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</si>
  <si>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</si>
  <si>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</si>
  <si>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DIF Municipal</t>
  </si>
  <si>
    <t>Policía Preventiva Municipal</t>
  </si>
  <si>
    <t>Planeación y Urbanismo Obras Públicas</t>
  </si>
  <si>
    <t>Secretaría Técnica</t>
  </si>
  <si>
    <t>Desarrollo Económico y Turístico</t>
  </si>
  <si>
    <t>No Etiquetado</t>
  </si>
  <si>
    <t>Otros Recursos de Libre Disposición</t>
  </si>
  <si>
    <t>Etiquetado</t>
  </si>
  <si>
    <t>Otros Recursos de Transferencias Federales Etiquetadas</t>
  </si>
  <si>
    <t>De $2,400.00 a $39,300.00 mensuales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</si>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</sst>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5" borderId="7" xfId="0" applyFont="1" applyFill="1" applyBorder="1" applyAlignment="1">
      <alignment horizontal="center" vertical="center" wrapText="1"/>
    </xf>
    <xf numFmtId="10" fontId="7" fillId="6" borderId="8" xfId="0" applyNumberFormat="1" applyFont="1" applyFill="1" applyBorder="1" applyAlignment="1">
      <alignment horizontal="center" vertical="center" wrapText="1"/>
    </xf>
    <xf numFmtId="10" fontId="7" fillId="6" borderId="9" xfId="0" applyNumberFormat="1" applyFont="1" applyFill="1" applyBorder="1" applyAlignment="1">
      <alignment horizontal="center" vertical="center" wrapText="1"/>
    </xf>
    <xf numFmtId="10" fontId="7" fillId="6" borderId="6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8" xfId="2" applyFont="1" applyFill="1" applyBorder="1" applyAlignment="1">
      <alignment horizontal="center" vertical="center" wrapText="1"/>
    </xf>
    <xf numFmtId="44" fontId="11" fillId="6" borderId="9" xfId="2" applyFont="1" applyFill="1" applyBorder="1" applyAlignment="1">
      <alignment horizontal="center" vertical="center" wrapText="1"/>
    </xf>
    <xf numFmtId="44" fontId="11" fillId="6" borderId="6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9" xfId="0" applyNumberFormat="1" applyFont="1" applyFill="1" applyBorder="1" applyAlignment="1">
      <alignment horizontal="center" vertical="center" wrapText="1"/>
    </xf>
    <xf numFmtId="10" fontId="9" fillId="6" borderId="9" xfId="0" applyNumberFormat="1" applyFont="1" applyFill="1" applyBorder="1" applyAlignment="1">
      <alignment horizontal="center" vertical="center" wrapText="1"/>
    </xf>
    <xf numFmtId="10" fontId="10" fillId="6" borderId="9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9" xfId="2" applyFont="1" applyFill="1" applyBorder="1" applyAlignment="1">
      <alignment horizontal="center" vertical="center" wrapText="1"/>
    </xf>
    <xf numFmtId="44" fontId="9" fillId="6" borderId="9" xfId="2" applyFont="1" applyFill="1" applyBorder="1" applyAlignment="1">
      <alignment horizontal="center" vertical="center" wrapText="1"/>
    </xf>
    <xf numFmtId="44" fontId="8" fillId="6" borderId="9" xfId="2" applyFont="1" applyFill="1" applyBorder="1" applyAlignment="1">
      <alignment horizontal="center" vertical="center" wrapText="1"/>
    </xf>
    <xf numFmtId="44" fontId="7" fillId="6" borderId="9" xfId="2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vertical="center" wrapText="1"/>
    </xf>
    <xf numFmtId="0" fontId="0" fillId="6" borderId="9" xfId="0" applyFont="1" applyFill="1" applyBorder="1"/>
    <xf numFmtId="0" fontId="0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wrapText="1"/>
    </xf>
    <xf numFmtId="0" fontId="0" fillId="0" borderId="5" xfId="0" applyBorder="1"/>
    <xf numFmtId="10" fontId="12" fillId="6" borderId="9" xfId="0" applyNumberFormat="1" applyFont="1" applyFill="1" applyBorder="1" applyAlignment="1">
      <alignment horizontal="center" vertical="center" wrapText="1"/>
    </xf>
    <xf numFmtId="10" fontId="17" fillId="6" borderId="9" xfId="0" applyNumberFormat="1" applyFont="1" applyFill="1" applyBorder="1" applyAlignment="1">
      <alignment horizontal="center" vertical="center" wrapText="1"/>
    </xf>
    <xf numFmtId="44" fontId="12" fillId="6" borderId="9" xfId="0" applyNumberFormat="1" applyFont="1" applyFill="1" applyBorder="1" applyAlignment="1">
      <alignment horizontal="center" vertical="center" wrapText="1"/>
    </xf>
    <xf numFmtId="44" fontId="17" fillId="6" borderId="9" xfId="2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44" fontId="12" fillId="6" borderId="9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4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0" fontId="10" fillId="6" borderId="9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9" xfId="0" applyBorder="1"/>
    <xf numFmtId="10" fontId="4" fillId="2" borderId="9" xfId="0" applyNumberFormat="1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right" vertical="center" wrapText="1"/>
    </xf>
    <xf numFmtId="10" fontId="0" fillId="6" borderId="9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10" fontId="8" fillId="6" borderId="9" xfId="1" applyNumberFormat="1" applyFont="1" applyFill="1" applyBorder="1" applyAlignment="1">
      <alignment horizontal="center" vertical="center" wrapText="1"/>
    </xf>
    <xf numFmtId="10" fontId="0" fillId="6" borderId="9" xfId="1" applyNumberFormat="1" applyFont="1" applyFill="1" applyBorder="1" applyAlignment="1">
      <alignment horizontal="center"/>
    </xf>
    <xf numFmtId="10" fontId="10" fillId="0" borderId="9" xfId="1" applyNumberFormat="1" applyFont="1" applyBorder="1" applyAlignment="1">
      <alignment horizontal="right" vertical="center" wrapText="1"/>
    </xf>
    <xf numFmtId="10" fontId="8" fillId="6" borderId="9" xfId="1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44" fontId="10" fillId="6" borderId="9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3" fontId="4" fillId="2" borderId="9" xfId="3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44" fontId="0" fillId="6" borderId="9" xfId="2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44" fontId="1" fillId="6" borderId="9" xfId="2" applyFont="1" applyFill="1" applyBorder="1"/>
    <xf numFmtId="0" fontId="0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10" fontId="18" fillId="6" borderId="9" xfId="1" applyNumberFormat="1" applyFont="1" applyFill="1" applyBorder="1" applyAlignment="1">
      <alignment horizontal="center" vertical="center" wrapText="1"/>
    </xf>
    <xf numFmtId="10" fontId="9" fillId="6" borderId="9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8" fillId="6" borderId="9" xfId="0" applyFont="1" applyFill="1" applyBorder="1"/>
    <xf numFmtId="0" fontId="4" fillId="6" borderId="9" xfId="0" applyFont="1" applyFill="1" applyBorder="1"/>
    <xf numFmtId="0" fontId="18" fillId="6" borderId="9" xfId="0" applyFont="1" applyFill="1" applyBorder="1" applyAlignment="1">
      <alignment horizontal="left"/>
    </xf>
    <xf numFmtId="0" fontId="18" fillId="6" borderId="9" xfId="0" applyFont="1" applyFill="1" applyBorder="1" applyAlignment="1">
      <alignment horizontal="left" vertical="center"/>
    </xf>
    <xf numFmtId="44" fontId="10" fillId="6" borderId="9" xfId="2" applyFont="1" applyFill="1" applyBorder="1"/>
    <xf numFmtId="0" fontId="7" fillId="6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G9" sqref="G9"/>
    </sheetView>
  </sheetViews>
  <sheetFormatPr baseColWidth="10" defaultRowHeight="14.4" x14ac:dyDescent="0.3"/>
  <cols>
    <col min="1" max="1" width="38.6640625" bestFit="1" customWidth="1"/>
    <col min="2" max="2" width="15.5546875" bestFit="1" customWidth="1"/>
    <col min="3" max="3" width="8" bestFit="1" customWidth="1"/>
  </cols>
  <sheetData>
    <row r="1" spans="1:3" ht="15" thickTop="1" x14ac:dyDescent="0.3">
      <c r="A1" s="36" t="s">
        <v>147</v>
      </c>
      <c r="B1" s="148" t="s">
        <v>2</v>
      </c>
      <c r="C1" s="148" t="s">
        <v>3</v>
      </c>
    </row>
    <row r="2" spans="1:3" ht="15" thickBot="1" x14ac:dyDescent="0.35">
      <c r="A2" s="37" t="s">
        <v>148</v>
      </c>
      <c r="B2" s="149"/>
      <c r="C2" s="149"/>
    </row>
    <row r="3" spans="1:3" ht="15" thickTop="1" x14ac:dyDescent="0.3">
      <c r="A3" s="38" t="s">
        <v>246</v>
      </c>
      <c r="B3" s="32">
        <v>174101155.65000001</v>
      </c>
      <c r="C3" s="28">
        <f>B3/B14</f>
        <v>0.34191638807267644</v>
      </c>
    </row>
    <row r="4" spans="1:3" x14ac:dyDescent="0.3">
      <c r="A4" s="39" t="s">
        <v>153</v>
      </c>
      <c r="B4" s="33">
        <v>121411483.38</v>
      </c>
      <c r="C4" s="29">
        <f>B4/B14</f>
        <v>0.23843940445340392</v>
      </c>
    </row>
    <row r="5" spans="1:3" x14ac:dyDescent="0.3">
      <c r="A5" s="39" t="s">
        <v>149</v>
      </c>
      <c r="B5" s="33">
        <v>87562118.349999994</v>
      </c>
      <c r="C5" s="29">
        <f>B5/B14</f>
        <v>0.1719628059127373</v>
      </c>
    </row>
    <row r="6" spans="1:3" x14ac:dyDescent="0.3">
      <c r="A6" s="39" t="s">
        <v>245</v>
      </c>
      <c r="B6" s="33">
        <v>59414337.43</v>
      </c>
      <c r="C6" s="29">
        <f>B6/B14</f>
        <v>0.11668351986494596</v>
      </c>
    </row>
    <row r="7" spans="1:3" x14ac:dyDescent="0.3">
      <c r="A7" s="39" t="s">
        <v>152</v>
      </c>
      <c r="B7" s="33">
        <v>28830173.940000001</v>
      </c>
      <c r="C7" s="29">
        <f>B7/B14</f>
        <v>5.6619434283874628E-2</v>
      </c>
    </row>
    <row r="8" spans="1:3" x14ac:dyDescent="0.3">
      <c r="A8" s="39" t="s">
        <v>151</v>
      </c>
      <c r="B8" s="33">
        <v>14667073.359999999</v>
      </c>
      <c r="C8" s="29">
        <f>B8/B14</f>
        <v>2.880459195187527E-2</v>
      </c>
    </row>
    <row r="9" spans="1:3" x14ac:dyDescent="0.3">
      <c r="A9" s="39" t="s">
        <v>150</v>
      </c>
      <c r="B9" s="33">
        <v>9267603.1600000001</v>
      </c>
      <c r="C9" s="29">
        <f>B9/B14</f>
        <v>1.8200599454539706E-2</v>
      </c>
    </row>
    <row r="10" spans="1:3" x14ac:dyDescent="0.3">
      <c r="A10" s="39" t="s">
        <v>247</v>
      </c>
      <c r="B10" s="33">
        <v>5251898.8099999996</v>
      </c>
      <c r="C10" s="29">
        <f>B10/B14</f>
        <v>1.0314177783221322E-2</v>
      </c>
    </row>
    <row r="11" spans="1:3" x14ac:dyDescent="0.3">
      <c r="A11" s="39" t="s">
        <v>243</v>
      </c>
      <c r="B11" s="33">
        <v>3628383.11</v>
      </c>
      <c r="C11" s="29">
        <f>B11/B14</f>
        <v>7.1257634269190134E-3</v>
      </c>
    </row>
    <row r="12" spans="1:3" x14ac:dyDescent="0.3">
      <c r="A12" s="39" t="s">
        <v>248</v>
      </c>
      <c r="B12" s="33">
        <v>2995597.39</v>
      </c>
      <c r="C12" s="29">
        <f>B12/B14</f>
        <v>5.8830387189835786E-3</v>
      </c>
    </row>
    <row r="13" spans="1:3" ht="15" thickBot="1" x14ac:dyDescent="0.35">
      <c r="A13" s="40" t="s">
        <v>244</v>
      </c>
      <c r="B13" s="34">
        <v>2062368.96</v>
      </c>
      <c r="C13" s="30">
        <f>B13/B14</f>
        <v>4.0502760768228252E-3</v>
      </c>
    </row>
    <row r="14" spans="1:3" ht="15.6" thickTop="1" thickBot="1" x14ac:dyDescent="0.35">
      <c r="A14" s="41" t="s">
        <v>9</v>
      </c>
      <c r="B14" s="35">
        <f>SUM(B3:B13)</f>
        <v>509192193.54000002</v>
      </c>
      <c r="C14" s="31">
        <f>SUM(C3:C13)</f>
        <v>0.99999999999999989</v>
      </c>
    </row>
    <row r="15" spans="1:3" ht="15" thickTop="1" x14ac:dyDescent="0.3"/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E14" sqref="E14"/>
    </sheetView>
  </sheetViews>
  <sheetFormatPr baseColWidth="10" defaultRowHeight="14.4" x14ac:dyDescent="0.3"/>
  <cols>
    <col min="1" max="1" width="56" style="1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42" t="s">
        <v>10</v>
      </c>
      <c r="B1" s="42" t="s">
        <v>2</v>
      </c>
      <c r="C1" s="42" t="s">
        <v>3</v>
      </c>
    </row>
    <row r="2" spans="1:5" ht="15" thickTop="1" x14ac:dyDescent="0.3">
      <c r="A2" s="54" t="s">
        <v>11</v>
      </c>
      <c r="B2" s="50">
        <f>B3+B12</f>
        <v>501165779.45000601</v>
      </c>
      <c r="C2" s="46">
        <f>C3+C12</f>
        <v>0.98423696554693096</v>
      </c>
    </row>
    <row r="3" spans="1:5" x14ac:dyDescent="0.3">
      <c r="A3" s="55" t="s">
        <v>12</v>
      </c>
      <c r="B3" s="51">
        <f>SUM(B4:B11)</f>
        <v>364444180.91000402</v>
      </c>
      <c r="C3" s="47">
        <f>SUM(C4:C11)</f>
        <v>0.71573010256954572</v>
      </c>
    </row>
    <row r="4" spans="1:5" ht="28.8" x14ac:dyDescent="0.3">
      <c r="A4" s="56" t="s">
        <v>13</v>
      </c>
      <c r="B4" s="52">
        <v>340689688.36000001</v>
      </c>
      <c r="C4" s="48">
        <f>B4/B29</f>
        <v>0.66907877355984935</v>
      </c>
    </row>
    <row r="5" spans="1:5" x14ac:dyDescent="0.3">
      <c r="A5" s="57" t="s">
        <v>14</v>
      </c>
      <c r="B5" s="33">
        <v>12677458.689999999</v>
      </c>
      <c r="C5" s="48">
        <f>B5/B29</f>
        <v>2.4897197660992496E-2</v>
      </c>
    </row>
    <row r="6" spans="1:5" x14ac:dyDescent="0.3">
      <c r="A6" s="57" t="s">
        <v>15</v>
      </c>
      <c r="B6" s="33">
        <v>2460890.59</v>
      </c>
      <c r="C6" s="48">
        <f>B6/B29</f>
        <v>4.8329307110766412E-3</v>
      </c>
    </row>
    <row r="7" spans="1:5" x14ac:dyDescent="0.3">
      <c r="A7" s="58" t="s">
        <v>16</v>
      </c>
      <c r="B7" s="33">
        <v>9.9999999999999995E-7</v>
      </c>
      <c r="C7" s="48">
        <f>B7/B29</f>
        <v>1.9638949942413492E-15</v>
      </c>
      <c r="E7" s="61"/>
    </row>
    <row r="8" spans="1:5" x14ac:dyDescent="0.3">
      <c r="A8" s="57" t="s">
        <v>17</v>
      </c>
      <c r="B8" s="52">
        <v>8616143.2699999996</v>
      </c>
      <c r="C8" s="48">
        <f>B8/B29</f>
        <v>1.6921200637619292E-2</v>
      </c>
    </row>
    <row r="9" spans="1:5" ht="28.8" x14ac:dyDescent="0.3">
      <c r="A9" s="59" t="s">
        <v>18</v>
      </c>
      <c r="B9" s="33">
        <v>9.9999999999999995E-7</v>
      </c>
      <c r="C9" s="48">
        <f>B9/B29</f>
        <v>1.9638949942413492E-15</v>
      </c>
    </row>
    <row r="10" spans="1:5" x14ac:dyDescent="0.3">
      <c r="A10" s="57" t="s">
        <v>8</v>
      </c>
      <c r="B10" s="53">
        <v>9.9999999999999995E-7</v>
      </c>
      <c r="C10" s="48">
        <f>B10/B29</f>
        <v>1.9638949942413492E-15</v>
      </c>
    </row>
    <row r="11" spans="1:5" x14ac:dyDescent="0.3">
      <c r="A11" s="57" t="s">
        <v>19</v>
      </c>
      <c r="B11" s="53">
        <v>9.9999999999999995E-7</v>
      </c>
      <c r="C11" s="48">
        <f>B11/B29</f>
        <v>1.9638949942413492E-15</v>
      </c>
    </row>
    <row r="12" spans="1:5" x14ac:dyDescent="0.3">
      <c r="A12" s="55" t="s">
        <v>20</v>
      </c>
      <c r="B12" s="50">
        <f>SUM(B13:B19)</f>
        <v>136721598.54000199</v>
      </c>
      <c r="C12" s="47">
        <f>SUM(C13:C19)</f>
        <v>0.2685068629773853</v>
      </c>
      <c r="E12" s="26"/>
    </row>
    <row r="13" spans="1:5" x14ac:dyDescent="0.3">
      <c r="A13" s="57" t="s">
        <v>21</v>
      </c>
      <c r="B13" s="52">
        <v>112707534.34999999</v>
      </c>
      <c r="C13" s="48">
        <f>B13/B29</f>
        <v>0.22134576252324994</v>
      </c>
    </row>
    <row r="14" spans="1:5" x14ac:dyDescent="0.3">
      <c r="A14" s="57" t="s">
        <v>22</v>
      </c>
      <c r="B14" s="52">
        <v>6089660.0199999996</v>
      </c>
      <c r="C14" s="48">
        <f>B14/B29</f>
        <v>1.1959452829909675E-2</v>
      </c>
    </row>
    <row r="15" spans="1:5" x14ac:dyDescent="0.3">
      <c r="A15" s="57" t="s">
        <v>23</v>
      </c>
      <c r="B15" s="33">
        <v>813022.64</v>
      </c>
      <c r="C15" s="48">
        <f>B15/B29</f>
        <v>1.5966910929008868E-3</v>
      </c>
    </row>
    <row r="16" spans="1:5" x14ac:dyDescent="0.3">
      <c r="A16" s="57" t="s">
        <v>24</v>
      </c>
      <c r="B16" s="33">
        <v>10760.16</v>
      </c>
      <c r="C16" s="48">
        <f>B16/B29</f>
        <v>2.1131824361236E-5</v>
      </c>
    </row>
    <row r="17" spans="1:3" x14ac:dyDescent="0.3">
      <c r="A17" s="57" t="s">
        <v>25</v>
      </c>
      <c r="B17" s="33">
        <v>9.9999999999999995E-7</v>
      </c>
      <c r="C17" s="48">
        <f>B17/B29</f>
        <v>1.9638949942413492E-15</v>
      </c>
    </row>
    <row r="18" spans="1:3" x14ac:dyDescent="0.3">
      <c r="A18" s="57" t="s">
        <v>26</v>
      </c>
      <c r="B18" s="33">
        <v>17100621.370000001</v>
      </c>
      <c r="C18" s="48">
        <f>B18/B29</f>
        <v>3.3583824706959649E-2</v>
      </c>
    </row>
    <row r="19" spans="1:3" x14ac:dyDescent="0.3">
      <c r="A19" s="60" t="s">
        <v>27</v>
      </c>
      <c r="B19" s="33">
        <v>9.9999999999999995E-7</v>
      </c>
      <c r="C19" s="48">
        <f>B19/B29</f>
        <v>1.9638949942413492E-15</v>
      </c>
    </row>
    <row r="20" spans="1:3" x14ac:dyDescent="0.3">
      <c r="A20" s="54" t="s">
        <v>28</v>
      </c>
      <c r="B20" s="50">
        <f>B21+B25</f>
        <v>8026414.0900050001</v>
      </c>
      <c r="C20" s="46">
        <f>C21+C25</f>
        <v>1.5763034453069053E-2</v>
      </c>
    </row>
    <row r="21" spans="1:3" x14ac:dyDescent="0.3">
      <c r="A21" s="55" t="s">
        <v>29</v>
      </c>
      <c r="B21" s="51">
        <f>SUM(B22:B24)</f>
        <v>3.0000000000000001E-6</v>
      </c>
      <c r="C21" s="47">
        <f>SUM(C22:C24)</f>
        <v>5.8916849827240474E-15</v>
      </c>
    </row>
    <row r="22" spans="1:3" x14ac:dyDescent="0.3">
      <c r="A22" s="57" t="s">
        <v>30</v>
      </c>
      <c r="B22" s="53">
        <v>9.9999999999999995E-7</v>
      </c>
      <c r="C22" s="48">
        <f>B22/B29</f>
        <v>1.9638949942413492E-15</v>
      </c>
    </row>
    <row r="23" spans="1:3" x14ac:dyDescent="0.3">
      <c r="A23" s="57" t="s">
        <v>31</v>
      </c>
      <c r="B23" s="53">
        <v>9.9999999999999995E-7</v>
      </c>
      <c r="C23" s="48">
        <f>B23/B29</f>
        <v>1.9638949942413492E-15</v>
      </c>
    </row>
    <row r="24" spans="1:3" x14ac:dyDescent="0.3">
      <c r="A24" s="57" t="s">
        <v>32</v>
      </c>
      <c r="B24" s="53">
        <v>9.9999999999999995E-7</v>
      </c>
      <c r="C24" s="48">
        <f>B24/B29</f>
        <v>1.9638949942413492E-15</v>
      </c>
    </row>
    <row r="25" spans="1:3" x14ac:dyDescent="0.3">
      <c r="A25" s="55" t="s">
        <v>33</v>
      </c>
      <c r="B25" s="51">
        <f>SUM(B26:B28)</f>
        <v>8026414.0900020003</v>
      </c>
      <c r="C25" s="47">
        <f>SUM(C26:C28)</f>
        <v>1.5763034453063162E-2</v>
      </c>
    </row>
    <row r="26" spans="1:3" x14ac:dyDescent="0.3">
      <c r="A26" s="57" t="s">
        <v>34</v>
      </c>
      <c r="B26" s="53">
        <v>9.9999999999999995E-7</v>
      </c>
      <c r="C26" s="48">
        <f>B26/B29</f>
        <v>1.9638949942413492E-15</v>
      </c>
    </row>
    <row r="27" spans="1:3" x14ac:dyDescent="0.3">
      <c r="A27" s="57" t="s">
        <v>35</v>
      </c>
      <c r="B27" s="53">
        <v>8026414.0899999999</v>
      </c>
      <c r="C27" s="48">
        <f>B27/B29</f>
        <v>1.5763034453059235E-2</v>
      </c>
    </row>
    <row r="28" spans="1:3" ht="15" thickBot="1" x14ac:dyDescent="0.35">
      <c r="A28" s="57" t="s">
        <v>36</v>
      </c>
      <c r="B28" s="53">
        <v>9.9999999999999995E-7</v>
      </c>
      <c r="C28" s="48">
        <f>B28/B29</f>
        <v>1.9638949942413492E-15</v>
      </c>
    </row>
    <row r="29" spans="1:3" ht="15.6" thickTop="1" thickBot="1" x14ac:dyDescent="0.35">
      <c r="A29" s="42" t="s">
        <v>9</v>
      </c>
      <c r="B29" s="43">
        <f>B2+B20</f>
        <v>509192193.54001099</v>
      </c>
      <c r="C29" s="49">
        <f>C2+C20</f>
        <v>1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E7" sqref="E7"/>
    </sheetView>
  </sheetViews>
  <sheetFormatPr baseColWidth="10" defaultRowHeight="14.4" x14ac:dyDescent="0.3"/>
  <cols>
    <col min="1" max="1" width="47.109375" bestFit="1" customWidth="1"/>
    <col min="2" max="2" width="15.5546875" bestFit="1" customWidth="1"/>
    <col min="3" max="3" width="8" bestFit="1" customWidth="1"/>
  </cols>
  <sheetData>
    <row r="1" spans="1:3" ht="15.6" thickTop="1" thickBot="1" x14ac:dyDescent="0.35">
      <c r="A1" s="41" t="s">
        <v>0</v>
      </c>
      <c r="B1" s="41" t="s">
        <v>2</v>
      </c>
      <c r="C1" s="41" t="s">
        <v>3</v>
      </c>
    </row>
    <row r="2" spans="1:3" ht="15" thickTop="1" x14ac:dyDescent="0.3">
      <c r="A2" s="66" t="s">
        <v>249</v>
      </c>
      <c r="B2" s="64">
        <f>SUM(B3:B9)</f>
        <v>354605119.92000401</v>
      </c>
      <c r="C2" s="62">
        <f>SUM(C3:C9)</f>
        <v>0.69640721994325605</v>
      </c>
    </row>
    <row r="3" spans="1:3" x14ac:dyDescent="0.3">
      <c r="A3" s="67" t="s">
        <v>156</v>
      </c>
      <c r="B3" s="53">
        <v>108784785.31999999</v>
      </c>
      <c r="C3" s="29">
        <f>B3/B14</f>
        <v>0.2136418953395699</v>
      </c>
    </row>
    <row r="4" spans="1:3" x14ac:dyDescent="0.3">
      <c r="A4" s="67" t="s">
        <v>157</v>
      </c>
      <c r="B4" s="53">
        <v>9.9999999999999995E-7</v>
      </c>
      <c r="C4" s="29">
        <f>B4/B14</f>
        <v>1.9638949942413686E-15</v>
      </c>
    </row>
    <row r="5" spans="1:3" x14ac:dyDescent="0.3">
      <c r="A5" s="67" t="s">
        <v>158</v>
      </c>
      <c r="B5" s="53">
        <v>9.9999999999999995E-7</v>
      </c>
      <c r="C5" s="29">
        <f>B5/B14</f>
        <v>1.9638949942413686E-15</v>
      </c>
    </row>
    <row r="6" spans="1:3" x14ac:dyDescent="0.3">
      <c r="A6" s="67" t="s">
        <v>159</v>
      </c>
      <c r="B6" s="53">
        <v>9.9999999999999995E-7</v>
      </c>
      <c r="C6" s="29">
        <f>B6/B14</f>
        <v>1.9638949942413686E-15</v>
      </c>
    </row>
    <row r="7" spans="1:3" x14ac:dyDescent="0.3">
      <c r="A7" s="67" t="s">
        <v>160</v>
      </c>
      <c r="B7" s="53">
        <v>243698584.59999999</v>
      </c>
      <c r="C7" s="29">
        <f>B7/B14</f>
        <v>0.47859843039964667</v>
      </c>
    </row>
    <row r="8" spans="1:3" x14ac:dyDescent="0.3">
      <c r="A8" s="67" t="s">
        <v>161</v>
      </c>
      <c r="B8" s="53">
        <v>2121750</v>
      </c>
      <c r="C8" s="29">
        <f>B8/B14</f>
        <v>4.166894204031624E-3</v>
      </c>
    </row>
    <row r="9" spans="1:3" x14ac:dyDescent="0.3">
      <c r="A9" s="67" t="s">
        <v>250</v>
      </c>
      <c r="B9" s="53">
        <v>9.9999999999999995E-7</v>
      </c>
      <c r="C9" s="29">
        <f>B9/B14</f>
        <v>1.9638949942413686E-15</v>
      </c>
    </row>
    <row r="10" spans="1:3" x14ac:dyDescent="0.3">
      <c r="A10" s="68" t="s">
        <v>251</v>
      </c>
      <c r="B10" s="65">
        <f>SUM(B11:B13)</f>
        <v>154587073.62000203</v>
      </c>
      <c r="C10" s="63">
        <f>SUM(C11:C13)</f>
        <v>0.30359278005674384</v>
      </c>
    </row>
    <row r="11" spans="1:3" x14ac:dyDescent="0.3">
      <c r="A11" s="67" t="s">
        <v>160</v>
      </c>
      <c r="B11" s="53">
        <v>154587073.62</v>
      </c>
      <c r="C11" s="29">
        <f>B11/B14</f>
        <v>0.30359278005673995</v>
      </c>
    </row>
    <row r="12" spans="1:3" x14ac:dyDescent="0.3">
      <c r="A12" s="67" t="s">
        <v>161</v>
      </c>
      <c r="B12" s="53">
        <v>9.9999999999999995E-7</v>
      </c>
      <c r="C12" s="29">
        <f>B12/B14</f>
        <v>1.9638949942413686E-15</v>
      </c>
    </row>
    <row r="13" spans="1:3" ht="15" thickBot="1" x14ac:dyDescent="0.35">
      <c r="A13" s="67" t="s">
        <v>252</v>
      </c>
      <c r="B13" s="53">
        <v>9.9999999999999995E-7</v>
      </c>
      <c r="C13" s="29">
        <f>B13/B14</f>
        <v>1.9638949942413686E-15</v>
      </c>
    </row>
    <row r="14" spans="1:3" ht="15.6" thickTop="1" thickBot="1" x14ac:dyDescent="0.35">
      <c r="A14" s="41" t="s">
        <v>9</v>
      </c>
      <c r="B14" s="35">
        <f>B2+B10</f>
        <v>509192193.54000604</v>
      </c>
      <c r="C14" s="31">
        <f>SUM(C2+C10)</f>
        <v>0.99999999999999989</v>
      </c>
    </row>
    <row r="15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E3" sqref="E3"/>
    </sheetView>
  </sheetViews>
  <sheetFormatPr baseColWidth="10" defaultRowHeight="14.4" x14ac:dyDescent="0.3"/>
  <cols>
    <col min="1" max="1" width="54.109375" bestFit="1" customWidth="1"/>
    <col min="2" max="2" width="15.5546875" bestFit="1" customWidth="1"/>
    <col min="3" max="3" width="8" bestFit="1" customWidth="1"/>
  </cols>
  <sheetData>
    <row r="1" spans="1:5" ht="15.6" thickTop="1" thickBot="1" x14ac:dyDescent="0.35">
      <c r="A1" s="41" t="s">
        <v>162</v>
      </c>
      <c r="B1" s="41" t="s">
        <v>2</v>
      </c>
      <c r="C1" s="41" t="s">
        <v>3</v>
      </c>
    </row>
    <row r="2" spans="1:5" ht="15" thickTop="1" x14ac:dyDescent="0.3">
      <c r="A2" s="68" t="s">
        <v>163</v>
      </c>
      <c r="B2" s="69">
        <f>SUM(B3:B10)</f>
        <v>301590955.99001199</v>
      </c>
      <c r="C2" s="63">
        <f>SUM(C3:C10)</f>
        <v>0.59229296877723492</v>
      </c>
      <c r="E2" s="26"/>
    </row>
    <row r="3" spans="1:5" ht="15" thickBot="1" x14ac:dyDescent="0.35">
      <c r="A3" s="67" t="s">
        <v>164</v>
      </c>
      <c r="B3" s="33">
        <v>3516223.08</v>
      </c>
      <c r="C3" s="29">
        <f>B3/B34</f>
        <v>6.9054929054477516E-3</v>
      </c>
      <c r="E3" s="71"/>
    </row>
    <row r="4" spans="1:5" ht="15" thickTop="1" x14ac:dyDescent="0.3">
      <c r="A4" s="67" t="s">
        <v>165</v>
      </c>
      <c r="B4" s="33">
        <v>9.9999999999999995E-7</v>
      </c>
      <c r="C4" s="29">
        <f>B4/B34</f>
        <v>1.963894994241307E-15</v>
      </c>
    </row>
    <row r="5" spans="1:5" x14ac:dyDescent="0.3">
      <c r="A5" s="67" t="s">
        <v>166</v>
      </c>
      <c r="B5" s="33">
        <v>107618016.70999999</v>
      </c>
      <c r="C5" s="29">
        <f>B5/B34</f>
        <v>0.21135048430694633</v>
      </c>
    </row>
    <row r="6" spans="1:5" x14ac:dyDescent="0.3">
      <c r="A6" s="67" t="s">
        <v>167</v>
      </c>
      <c r="B6" s="33">
        <v>1.0000000000000001E-5</v>
      </c>
      <c r="C6" s="29">
        <f>B6/B34</f>
        <v>1.9638949942413074E-14</v>
      </c>
    </row>
    <row r="7" spans="1:5" x14ac:dyDescent="0.3">
      <c r="A7" s="67" t="s">
        <v>168</v>
      </c>
      <c r="B7" s="33">
        <v>121411483.38</v>
      </c>
      <c r="C7" s="29">
        <f>B7/B34</f>
        <v>0.23843940445339365</v>
      </c>
    </row>
    <row r="8" spans="1:5" x14ac:dyDescent="0.3">
      <c r="A8" s="67" t="s">
        <v>169</v>
      </c>
      <c r="B8" s="33">
        <v>9.9999999999999995E-7</v>
      </c>
      <c r="C8" s="29">
        <f>B8/B34</f>
        <v>1.963894994241307E-15</v>
      </c>
    </row>
    <row r="9" spans="1:5" x14ac:dyDescent="0.3">
      <c r="A9" s="67" t="s">
        <v>170</v>
      </c>
      <c r="B9" s="33">
        <v>67625861.359999999</v>
      </c>
      <c r="C9" s="29">
        <f>B9/B34</f>
        <v>0.13281009060616064</v>
      </c>
    </row>
    <row r="10" spans="1:5" x14ac:dyDescent="0.3">
      <c r="A10" s="67" t="s">
        <v>85</v>
      </c>
      <c r="B10" s="33">
        <v>1419371.46</v>
      </c>
      <c r="C10" s="29">
        <f>B10/B34</f>
        <v>2.7874965052629755E-3</v>
      </c>
    </row>
    <row r="11" spans="1:5" x14ac:dyDescent="0.3">
      <c r="A11" s="68" t="s">
        <v>152</v>
      </c>
      <c r="B11" s="69">
        <f>SUM(B12:B18)</f>
        <v>203453579.47999996</v>
      </c>
      <c r="C11" s="63">
        <f>SUM(C12:C18)</f>
        <v>0.39956146630124795</v>
      </c>
      <c r="E11" s="26"/>
    </row>
    <row r="12" spans="1:5" x14ac:dyDescent="0.3">
      <c r="A12" s="67" t="s">
        <v>171</v>
      </c>
      <c r="B12" s="33">
        <v>452485.66</v>
      </c>
      <c r="C12" s="29">
        <f>B12/B34</f>
        <v>8.88634322639974E-4</v>
      </c>
    </row>
    <row r="13" spans="1:5" x14ac:dyDescent="0.3">
      <c r="A13" s="67" t="s">
        <v>172</v>
      </c>
      <c r="B13" s="33">
        <v>177199860.66999999</v>
      </c>
      <c r="C13" s="29">
        <f>B13/B34</f>
        <v>0.34800191935007008</v>
      </c>
    </row>
    <row r="14" spans="1:5" x14ac:dyDescent="0.3">
      <c r="A14" s="67" t="s">
        <v>154</v>
      </c>
      <c r="B14" s="53">
        <v>3374462.46</v>
      </c>
      <c r="C14" s="29">
        <f>B14/B34</f>
        <v>6.6270899334492069E-3</v>
      </c>
    </row>
    <row r="15" spans="1:5" x14ac:dyDescent="0.3">
      <c r="A15" s="67" t="s">
        <v>173</v>
      </c>
      <c r="B15" s="53">
        <v>14383525.67</v>
      </c>
      <c r="C15" s="29">
        <f>B15/B34</f>
        <v>2.8247734062854343E-2</v>
      </c>
    </row>
    <row r="16" spans="1:5" x14ac:dyDescent="0.3">
      <c r="A16" s="67" t="s">
        <v>155</v>
      </c>
      <c r="B16" s="53">
        <v>398387.13</v>
      </c>
      <c r="C16" s="29">
        <f>B16/B34</f>
        <v>7.8239049037716096E-4</v>
      </c>
    </row>
    <row r="17" spans="1:5" x14ac:dyDescent="0.3">
      <c r="A17" s="67" t="s">
        <v>174</v>
      </c>
      <c r="B17" s="53">
        <v>7203821.5</v>
      </c>
      <c r="C17" s="29">
        <f>B17/B34</f>
        <v>1.4147548983257905E-2</v>
      </c>
    </row>
    <row r="18" spans="1:5" x14ac:dyDescent="0.3">
      <c r="A18" s="67" t="s">
        <v>175</v>
      </c>
      <c r="B18" s="53">
        <v>441036.39</v>
      </c>
      <c r="C18" s="29">
        <f>B18/B34</f>
        <v>8.6614915859925697E-4</v>
      </c>
    </row>
    <row r="19" spans="1:5" x14ac:dyDescent="0.3">
      <c r="A19" s="68" t="s">
        <v>176</v>
      </c>
      <c r="B19" s="69">
        <f>SUM(B20:B28)</f>
        <v>4147658.0700059985</v>
      </c>
      <c r="C19" s="63">
        <f>SUM(C20:C28)</f>
        <v>8.145564921509342E-3</v>
      </c>
      <c r="E19" s="26"/>
    </row>
    <row r="20" spans="1:5" x14ac:dyDescent="0.3">
      <c r="A20" s="67" t="s">
        <v>177</v>
      </c>
      <c r="B20" s="53">
        <v>1655499.66</v>
      </c>
      <c r="C20" s="29">
        <f>B20/B34</f>
        <v>3.251227495242186E-3</v>
      </c>
    </row>
    <row r="21" spans="1:5" x14ac:dyDescent="0.3">
      <c r="A21" s="67" t="s">
        <v>178</v>
      </c>
      <c r="B21" s="53">
        <v>1152060.68</v>
      </c>
      <c r="C21" s="29">
        <f>B21/B34</f>
        <v>2.2625262025142362E-3</v>
      </c>
    </row>
    <row r="22" spans="1:5" x14ac:dyDescent="0.3">
      <c r="A22" s="67" t="s">
        <v>179</v>
      </c>
      <c r="B22" s="53">
        <v>9.9999999999999995E-7</v>
      </c>
      <c r="C22" s="29">
        <f>B22/B34</f>
        <v>1.963894994241307E-15</v>
      </c>
    </row>
    <row r="23" spans="1:5" x14ac:dyDescent="0.3">
      <c r="A23" s="67" t="s">
        <v>180</v>
      </c>
      <c r="B23" s="53">
        <v>9.9999999999999995E-7</v>
      </c>
      <c r="C23" s="29">
        <f>B23/B34</f>
        <v>1.963894994241307E-15</v>
      </c>
    </row>
    <row r="24" spans="1:5" x14ac:dyDescent="0.3">
      <c r="A24" s="67" t="s">
        <v>181</v>
      </c>
      <c r="B24" s="53">
        <v>9.9999999999999995E-7</v>
      </c>
      <c r="C24" s="29">
        <f>B24/B34</f>
        <v>1.963894994241307E-15</v>
      </c>
    </row>
    <row r="25" spans="1:5" x14ac:dyDescent="0.3">
      <c r="A25" s="67" t="s">
        <v>182</v>
      </c>
      <c r="B25" s="53">
        <v>9.9999999999999995E-7</v>
      </c>
      <c r="C25" s="29">
        <f>B25/B34</f>
        <v>1.963894994241307E-15</v>
      </c>
    </row>
    <row r="26" spans="1:5" x14ac:dyDescent="0.3">
      <c r="A26" s="67" t="s">
        <v>183</v>
      </c>
      <c r="B26" s="53">
        <v>1340097.73</v>
      </c>
      <c r="C26" s="29">
        <f>B26/B34</f>
        <v>2.6318112237411389E-3</v>
      </c>
    </row>
    <row r="27" spans="1:5" x14ac:dyDescent="0.3">
      <c r="A27" s="67" t="s">
        <v>184</v>
      </c>
      <c r="B27" s="53">
        <v>9.9999999999999995E-7</v>
      </c>
      <c r="C27" s="29">
        <f>B27/B34</f>
        <v>1.963894994241307E-15</v>
      </c>
    </row>
    <row r="28" spans="1:5" x14ac:dyDescent="0.3">
      <c r="A28" s="67" t="s">
        <v>185</v>
      </c>
      <c r="B28" s="53">
        <v>9.9999999999999995E-7</v>
      </c>
      <c r="C28" s="29">
        <f>B28/B34</f>
        <v>1.963894994241307E-15</v>
      </c>
    </row>
    <row r="29" spans="1:5" x14ac:dyDescent="0.3">
      <c r="A29" s="68" t="s">
        <v>186</v>
      </c>
      <c r="B29" s="65">
        <f>SUM(B30:B33)</f>
        <v>3.9999999999999998E-6</v>
      </c>
      <c r="C29" s="63">
        <f>SUM(C30:C33)</f>
        <v>7.8555799769652282E-15</v>
      </c>
    </row>
    <row r="30" spans="1:5" x14ac:dyDescent="0.3">
      <c r="A30" s="57" t="s">
        <v>187</v>
      </c>
      <c r="B30" s="53">
        <v>9.9999999999999995E-7</v>
      </c>
      <c r="C30" s="29">
        <f>B30/B34</f>
        <v>1.963894994241307E-15</v>
      </c>
    </row>
    <row r="31" spans="1:5" ht="28.8" x14ac:dyDescent="0.3">
      <c r="A31" s="56" t="s">
        <v>188</v>
      </c>
      <c r="B31" s="53">
        <v>9.9999999999999995E-7</v>
      </c>
      <c r="C31" s="29">
        <f>B31/B34</f>
        <v>1.963894994241307E-15</v>
      </c>
    </row>
    <row r="32" spans="1:5" x14ac:dyDescent="0.3">
      <c r="A32" s="57" t="s">
        <v>189</v>
      </c>
      <c r="B32" s="53">
        <v>9.9999999999999995E-7</v>
      </c>
      <c r="C32" s="29">
        <f>B32/B34</f>
        <v>1.963894994241307E-15</v>
      </c>
    </row>
    <row r="33" spans="1:3" ht="15" thickBot="1" x14ac:dyDescent="0.35">
      <c r="A33" s="57" t="s">
        <v>190</v>
      </c>
      <c r="B33" s="53">
        <v>9.9999999999999995E-7</v>
      </c>
      <c r="C33" s="29">
        <f>B33/B34</f>
        <v>1.963894994241307E-15</v>
      </c>
    </row>
    <row r="34" spans="1:3" ht="15.6" thickTop="1" thickBot="1" x14ac:dyDescent="0.35">
      <c r="A34" s="41" t="s">
        <v>9</v>
      </c>
      <c r="B34" s="70">
        <f>B2+B11+B19+B29</f>
        <v>509192193.54002196</v>
      </c>
      <c r="C34" s="31">
        <f>C2+C11+C19+C29</f>
        <v>1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2"/>
  <sheetViews>
    <sheetView showGridLines="0" tabSelected="1" topLeftCell="E109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5.77734375" style="14" bestFit="1" customWidth="1"/>
    <col min="5" max="5" width="8" style="14" bestFit="1" customWidth="1"/>
    <col min="6" max="6" width="1" style="14" customWidth="1"/>
    <col min="7" max="7" width="15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2" t="s">
        <v>37</v>
      </c>
      <c r="C2" s="45" t="s">
        <v>38</v>
      </c>
      <c r="D2" s="42" t="s">
        <v>2</v>
      </c>
      <c r="E2" s="42" t="s">
        <v>3</v>
      </c>
      <c r="F2" s="15"/>
    </row>
    <row r="3" spans="2:8" ht="15" thickTop="1" x14ac:dyDescent="0.3">
      <c r="B3" s="125">
        <v>1000</v>
      </c>
      <c r="C3" s="102" t="s">
        <v>39</v>
      </c>
      <c r="D3" s="90">
        <f>D23</f>
        <v>144222401.11003006</v>
      </c>
      <c r="E3" s="75">
        <f>D3/D12</f>
        <v>0.28323765159735037</v>
      </c>
      <c r="F3" s="15"/>
    </row>
    <row r="4" spans="2:8" x14ac:dyDescent="0.3">
      <c r="B4" s="125">
        <v>2000</v>
      </c>
      <c r="C4" s="103" t="s">
        <v>40</v>
      </c>
      <c r="D4" s="90">
        <f>D35</f>
        <v>30822399.830010001</v>
      </c>
      <c r="E4" s="75">
        <f>D4/D12</f>
        <v>6.053195673663947E-2</v>
      </c>
      <c r="F4" s="16"/>
    </row>
    <row r="5" spans="2:8" x14ac:dyDescent="0.3">
      <c r="B5" s="125">
        <v>3000</v>
      </c>
      <c r="C5" s="103" t="s">
        <v>41</v>
      </c>
      <c r="D5" s="90">
        <f>D47</f>
        <v>166493015.06</v>
      </c>
      <c r="E5" s="75">
        <f>D5/D12</f>
        <v>0.32697479885236158</v>
      </c>
      <c r="F5" s="17"/>
    </row>
    <row r="6" spans="2:8" x14ac:dyDescent="0.3">
      <c r="B6" s="125">
        <v>4000</v>
      </c>
      <c r="C6" s="103" t="s">
        <v>42</v>
      </c>
      <c r="D6" s="90">
        <f>D69</f>
        <v>38394223.330049999</v>
      </c>
      <c r="E6" s="75">
        <f>D6/D12</f>
        <v>7.5402223005641492E-2</v>
      </c>
      <c r="F6" s="17"/>
    </row>
    <row r="7" spans="2:8" x14ac:dyDescent="0.3">
      <c r="B7" s="125">
        <v>5000</v>
      </c>
      <c r="C7" s="103" t="s">
        <v>43</v>
      </c>
      <c r="D7" s="90">
        <f>D87</f>
        <v>6100420.1800399981</v>
      </c>
      <c r="E7" s="75">
        <f>D7/D12</f>
        <v>1.1980584654344994E-2</v>
      </c>
      <c r="F7" s="17"/>
    </row>
    <row r="8" spans="2:8" x14ac:dyDescent="0.3">
      <c r="B8" s="125">
        <v>6000</v>
      </c>
      <c r="C8" s="103" t="s">
        <v>44</v>
      </c>
      <c r="D8" s="90">
        <f>D93</f>
        <v>112707534.35001999</v>
      </c>
      <c r="E8" s="75">
        <f>D8/D12</f>
        <v>0.22134576252320662</v>
      </c>
      <c r="F8" s="17"/>
    </row>
    <row r="9" spans="2:8" x14ac:dyDescent="0.3">
      <c r="B9" s="125">
        <v>7000</v>
      </c>
      <c r="C9" s="103" t="s">
        <v>45</v>
      </c>
      <c r="D9" s="90">
        <f>D103</f>
        <v>6.999999999999999E-6</v>
      </c>
      <c r="E9" s="75">
        <f>D9/D12</f>
        <v>1.3747264959684315E-14</v>
      </c>
      <c r="F9" s="17"/>
    </row>
    <row r="10" spans="2:8" x14ac:dyDescent="0.3">
      <c r="B10" s="125">
        <v>8000</v>
      </c>
      <c r="C10" s="103" t="s">
        <v>46</v>
      </c>
      <c r="D10" s="90">
        <f>D109</f>
        <v>3.0000000000000004E-5</v>
      </c>
      <c r="E10" s="75">
        <f>D10/D12</f>
        <v>5.8916849827218512E-14</v>
      </c>
      <c r="F10" s="17"/>
    </row>
    <row r="11" spans="2:8" ht="15" thickBot="1" x14ac:dyDescent="0.35">
      <c r="B11" s="126">
        <v>9000</v>
      </c>
      <c r="C11" s="103" t="s">
        <v>47</v>
      </c>
      <c r="D11" s="90">
        <f>D119</f>
        <v>10452199.680014001</v>
      </c>
      <c r="E11" s="75">
        <f>D11/D12</f>
        <v>2.0527022630382873E-2</v>
      </c>
      <c r="F11" s="15"/>
    </row>
    <row r="12" spans="2:8" ht="15.6" thickTop="1" thickBot="1" x14ac:dyDescent="0.35">
      <c r="B12" s="154" t="s">
        <v>48</v>
      </c>
      <c r="C12" s="155"/>
      <c r="D12" s="91">
        <f>SUM(D3:D11)</f>
        <v>509192193.54020101</v>
      </c>
      <c r="E12" s="76">
        <f>SUM(E3:E11)</f>
        <v>1.0000000000000002</v>
      </c>
      <c r="F12" s="15"/>
    </row>
    <row r="13" spans="2:8" ht="15.6" thickTop="1" thickBot="1" x14ac:dyDescent="0.35">
      <c r="B13" s="104"/>
      <c r="C13" s="105"/>
      <c r="D13" s="92"/>
      <c r="E13" s="77"/>
      <c r="F13" s="17"/>
    </row>
    <row r="14" spans="2:8" ht="16.2" customHeight="1" thickTop="1" thickBot="1" x14ac:dyDescent="0.35">
      <c r="B14" s="150" t="s">
        <v>49</v>
      </c>
      <c r="C14" s="151"/>
      <c r="D14" s="42" t="s">
        <v>2</v>
      </c>
      <c r="E14" s="42" t="s">
        <v>3</v>
      </c>
      <c r="F14" s="19"/>
    </row>
    <row r="15" spans="2:8" ht="15" thickTop="1" x14ac:dyDescent="0.3">
      <c r="B15" s="101">
        <v>1100</v>
      </c>
      <c r="C15" s="102" t="s">
        <v>56</v>
      </c>
      <c r="D15" s="90">
        <v>115404295.33</v>
      </c>
      <c r="E15" s="75">
        <f>D15/D23</f>
        <v>0.80018287340782679</v>
      </c>
    </row>
    <row r="16" spans="2:8" x14ac:dyDescent="0.3">
      <c r="B16" s="101">
        <v>1200</v>
      </c>
      <c r="C16" s="103" t="s">
        <v>57</v>
      </c>
      <c r="D16" s="90">
        <v>2823762.43</v>
      </c>
      <c r="E16" s="75">
        <f>D16/D23</f>
        <v>1.9579222147644716E-2</v>
      </c>
      <c r="G16" s="18"/>
      <c r="H16" s="18"/>
    </row>
    <row r="17" spans="2:9" x14ac:dyDescent="0.3">
      <c r="B17" s="101">
        <v>1300</v>
      </c>
      <c r="C17" s="103" t="s">
        <v>58</v>
      </c>
      <c r="D17" s="90">
        <v>15162364.99</v>
      </c>
      <c r="E17" s="75">
        <f>D17/D23</f>
        <v>0.10513183023788614</v>
      </c>
      <c r="G17" s="13"/>
      <c r="H17" s="13"/>
      <c r="I17" s="13"/>
    </row>
    <row r="18" spans="2:9" x14ac:dyDescent="0.3">
      <c r="B18" s="101">
        <v>1400</v>
      </c>
      <c r="C18" s="103" t="s">
        <v>59</v>
      </c>
      <c r="D18" s="90">
        <v>7344434.7400000002</v>
      </c>
      <c r="E18" s="75">
        <f>D18/D23</f>
        <v>5.0924368776781005E-2</v>
      </c>
      <c r="G18" s="10"/>
      <c r="H18" s="3"/>
      <c r="I18" s="4"/>
    </row>
    <row r="19" spans="2:9" x14ac:dyDescent="0.3">
      <c r="B19" s="101">
        <v>1500</v>
      </c>
      <c r="C19" s="103" t="s">
        <v>60</v>
      </c>
      <c r="D19" s="90">
        <v>3487543.62</v>
      </c>
      <c r="E19" s="75">
        <f>D19/D23</f>
        <v>2.4181705429652953E-2</v>
      </c>
    </row>
    <row r="20" spans="2:9" x14ac:dyDescent="0.3">
      <c r="B20" s="101">
        <v>1600</v>
      </c>
      <c r="C20" s="103" t="s">
        <v>61</v>
      </c>
      <c r="D20" s="90">
        <v>1.0000000000000001E-5</v>
      </c>
      <c r="E20" s="75">
        <f>D20/D23</f>
        <v>6.9337356215355247E-14</v>
      </c>
    </row>
    <row r="21" spans="2:9" x14ac:dyDescent="0.3">
      <c r="B21" s="101">
        <v>1700</v>
      </c>
      <c r="C21" s="103" t="s">
        <v>62</v>
      </c>
      <c r="D21" s="90">
        <v>1.0000000000000001E-5</v>
      </c>
      <c r="E21" s="75">
        <f>D21/D23</f>
        <v>6.9337356215355247E-14</v>
      </c>
    </row>
    <row r="22" spans="2:9" ht="15" thickBot="1" x14ac:dyDescent="0.35">
      <c r="B22" s="101">
        <v>1800</v>
      </c>
      <c r="C22" s="103" t="s">
        <v>63</v>
      </c>
      <c r="D22" s="90">
        <v>1.0000000000000001E-5</v>
      </c>
      <c r="E22" s="75">
        <f>D22/D23</f>
        <v>6.9337356215355247E-14</v>
      </c>
    </row>
    <row r="23" spans="2:9" ht="15.6" thickTop="1" thickBot="1" x14ac:dyDescent="0.35">
      <c r="B23" s="72"/>
      <c r="C23" s="106" t="s">
        <v>64</v>
      </c>
      <c r="D23" s="91">
        <f>SUM(D15:D22)</f>
        <v>144222401.11003006</v>
      </c>
      <c r="E23" s="76">
        <f>SUM(E15:E22)</f>
        <v>0.99999999999999978</v>
      </c>
    </row>
    <row r="24" spans="2:9" ht="15.6" thickTop="1" thickBot="1" x14ac:dyDescent="0.35">
      <c r="B24" s="107"/>
      <c r="C24" s="108"/>
      <c r="D24" s="93"/>
      <c r="E24" s="78"/>
    </row>
    <row r="25" spans="2:9" ht="15.6" thickTop="1" thickBot="1" x14ac:dyDescent="0.35">
      <c r="B25" s="150" t="s">
        <v>65</v>
      </c>
      <c r="C25" s="151"/>
      <c r="D25" s="42" t="s">
        <v>2</v>
      </c>
      <c r="E25" s="42" t="s">
        <v>3</v>
      </c>
    </row>
    <row r="26" spans="2:9" ht="15" customHeight="1" thickTop="1" x14ac:dyDescent="0.3">
      <c r="B26" s="101">
        <v>2100</v>
      </c>
      <c r="C26" s="109" t="s">
        <v>66</v>
      </c>
      <c r="D26" s="90">
        <v>2326426.36</v>
      </c>
      <c r="E26" s="75">
        <f>D26/D35</f>
        <v>7.547843038928112E-2</v>
      </c>
    </row>
    <row r="27" spans="2:9" x14ac:dyDescent="0.3">
      <c r="B27" s="101">
        <v>2200</v>
      </c>
      <c r="C27" s="103" t="s">
        <v>67</v>
      </c>
      <c r="D27" s="90">
        <v>1471783.31</v>
      </c>
      <c r="E27" s="75">
        <f>D27/D35</f>
        <v>4.7750445069725207E-2</v>
      </c>
    </row>
    <row r="28" spans="2:9" x14ac:dyDescent="0.3">
      <c r="B28" s="101">
        <v>2300</v>
      </c>
      <c r="C28" s="103" t="s">
        <v>68</v>
      </c>
      <c r="D28" s="90">
        <v>1.0000000000000001E-5</v>
      </c>
      <c r="E28" s="75">
        <f>D28/D35</f>
        <v>3.2443937056009425E-13</v>
      </c>
    </row>
    <row r="29" spans="2:9" x14ac:dyDescent="0.3">
      <c r="B29" s="101">
        <v>2400</v>
      </c>
      <c r="C29" s="103" t="s">
        <v>69</v>
      </c>
      <c r="D29" s="90">
        <v>2326630.9300000002</v>
      </c>
      <c r="E29" s="75">
        <f>D29/D35</f>
        <v>7.5485067445484666E-2</v>
      </c>
    </row>
    <row r="30" spans="2:9" x14ac:dyDescent="0.3">
      <c r="B30" s="101">
        <v>2500</v>
      </c>
      <c r="C30" s="103" t="s">
        <v>70</v>
      </c>
      <c r="D30" s="90">
        <v>550865.43000000005</v>
      </c>
      <c r="E30" s="75">
        <f>D30/D35</f>
        <v>1.7872243337251566E-2</v>
      </c>
    </row>
    <row r="31" spans="2:9" x14ac:dyDescent="0.3">
      <c r="B31" s="101">
        <v>2600</v>
      </c>
      <c r="C31" s="103" t="s">
        <v>71</v>
      </c>
      <c r="D31" s="90">
        <v>20528000.66</v>
      </c>
      <c r="E31" s="75">
        <f>D31/D35</f>
        <v>0.66600916129875987</v>
      </c>
    </row>
    <row r="32" spans="2:9" x14ac:dyDescent="0.3">
      <c r="B32" s="101">
        <v>2700</v>
      </c>
      <c r="C32" s="103" t="s">
        <v>72</v>
      </c>
      <c r="D32" s="90">
        <v>2126637.6</v>
      </c>
      <c r="E32" s="75">
        <f>D32/D35</f>
        <v>6.8996496435342947E-2</v>
      </c>
    </row>
    <row r="33" spans="2:9" x14ac:dyDescent="0.3">
      <c r="B33" s="101">
        <v>2800</v>
      </c>
      <c r="C33" s="103" t="s">
        <v>73</v>
      </c>
      <c r="D33" s="90">
        <v>813022.64</v>
      </c>
      <c r="E33" s="75">
        <f>D33/D35</f>
        <v>2.6377655357270609E-2</v>
      </c>
    </row>
    <row r="34" spans="2:9" ht="15" thickBot="1" x14ac:dyDescent="0.35">
      <c r="B34" s="101">
        <v>2900</v>
      </c>
      <c r="C34" s="103" t="s">
        <v>74</v>
      </c>
      <c r="D34" s="90">
        <v>679032.9</v>
      </c>
      <c r="E34" s="75">
        <f>D34/D35</f>
        <v>2.2030500666559542E-2</v>
      </c>
    </row>
    <row r="35" spans="2:9" ht="15.6" thickTop="1" thickBot="1" x14ac:dyDescent="0.35">
      <c r="B35" s="72"/>
      <c r="C35" s="45" t="s">
        <v>75</v>
      </c>
      <c r="D35" s="91">
        <f>SUM(D26:D34)</f>
        <v>30822399.830010001</v>
      </c>
      <c r="E35" s="76">
        <f>SUM(E26:E34)</f>
        <v>0.99999999999999989</v>
      </c>
    </row>
    <row r="36" spans="2:9" ht="15.6" thickTop="1" thickBot="1" x14ac:dyDescent="0.35">
      <c r="B36" s="110"/>
      <c r="C36" s="111"/>
      <c r="D36" s="94"/>
      <c r="E36" s="79"/>
    </row>
    <row r="37" spans="2:9" ht="15.6" thickTop="1" thickBot="1" x14ac:dyDescent="0.35">
      <c r="B37" s="150" t="s">
        <v>76</v>
      </c>
      <c r="C37" s="151"/>
      <c r="D37" s="42" t="s">
        <v>2</v>
      </c>
      <c r="E37" s="42" t="s">
        <v>3</v>
      </c>
    </row>
    <row r="38" spans="2:9" ht="15" thickTop="1" x14ac:dyDescent="0.3">
      <c r="B38" s="101">
        <v>3100</v>
      </c>
      <c r="C38" s="112" t="s">
        <v>77</v>
      </c>
      <c r="D38" s="90">
        <v>60130472.619999997</v>
      </c>
      <c r="E38" s="75">
        <f>D38/D47</f>
        <v>0.36115913090005874</v>
      </c>
    </row>
    <row r="39" spans="2:9" x14ac:dyDescent="0.3">
      <c r="B39" s="101">
        <v>3200</v>
      </c>
      <c r="C39" s="112" t="s">
        <v>78</v>
      </c>
      <c r="D39" s="90">
        <v>1483882.75</v>
      </c>
      <c r="E39" s="75">
        <f>D39/D47</f>
        <v>8.9125826057342098E-3</v>
      </c>
    </row>
    <row r="40" spans="2:9" x14ac:dyDescent="0.3">
      <c r="B40" s="101">
        <v>3300</v>
      </c>
      <c r="C40" s="112" t="s">
        <v>79</v>
      </c>
      <c r="D40" s="90">
        <v>8773210</v>
      </c>
      <c r="E40" s="75">
        <f>D40/D47</f>
        <v>5.2694162555938756E-2</v>
      </c>
    </row>
    <row r="41" spans="2:9" x14ac:dyDescent="0.3">
      <c r="B41" s="101">
        <v>3400</v>
      </c>
      <c r="C41" s="112" t="s">
        <v>80</v>
      </c>
      <c r="D41" s="90">
        <v>3191673.22</v>
      </c>
      <c r="E41" s="75">
        <f>D41/D47</f>
        <v>1.9170012741073848E-2</v>
      </c>
    </row>
    <row r="42" spans="2:9" x14ac:dyDescent="0.3">
      <c r="B42" s="101">
        <v>3500</v>
      </c>
      <c r="C42" s="112" t="s">
        <v>81</v>
      </c>
      <c r="D42" s="90">
        <v>39167913.780000001</v>
      </c>
      <c r="E42" s="75">
        <f>D42/D47</f>
        <v>0.23525259462617604</v>
      </c>
    </row>
    <row r="43" spans="2:9" x14ac:dyDescent="0.3">
      <c r="B43" s="101">
        <v>3600</v>
      </c>
      <c r="C43" s="112" t="s">
        <v>82</v>
      </c>
      <c r="D43" s="90">
        <v>15275765.810000001</v>
      </c>
      <c r="E43" s="75">
        <f>D43/D47</f>
        <v>9.1750190267711765E-2</v>
      </c>
    </row>
    <row r="44" spans="2:9" x14ac:dyDescent="0.3">
      <c r="B44" s="101">
        <v>3700</v>
      </c>
      <c r="C44" s="112" t="s">
        <v>83</v>
      </c>
      <c r="D44" s="90">
        <v>3280311.16</v>
      </c>
      <c r="E44" s="75">
        <f>D44/D47</f>
        <v>1.9702395075360108E-2</v>
      </c>
    </row>
    <row r="45" spans="2:9" x14ac:dyDescent="0.3">
      <c r="B45" s="101">
        <v>3800</v>
      </c>
      <c r="C45" s="112" t="s">
        <v>84</v>
      </c>
      <c r="D45" s="90">
        <v>29002326.600000001</v>
      </c>
      <c r="E45" s="75">
        <f>D45/D47</f>
        <v>0.17419545552435503</v>
      </c>
    </row>
    <row r="46" spans="2:9" ht="15" thickBot="1" x14ac:dyDescent="0.35">
      <c r="B46" s="101">
        <v>3900</v>
      </c>
      <c r="C46" s="112" t="s">
        <v>85</v>
      </c>
      <c r="D46" s="90">
        <v>6187459.1200000001</v>
      </c>
      <c r="E46" s="75">
        <f>D46/D47</f>
        <v>3.7163475703591478E-2</v>
      </c>
      <c r="I46" s="20"/>
    </row>
    <row r="47" spans="2:9" ht="15.6" thickTop="1" thickBot="1" x14ac:dyDescent="0.35">
      <c r="B47" s="72"/>
      <c r="C47" s="45" t="s">
        <v>86</v>
      </c>
      <c r="D47" s="91">
        <f>SUM(D38:D46)</f>
        <v>166493015.06</v>
      </c>
      <c r="E47" s="76">
        <f>SUM(E38:E46)</f>
        <v>0.99999999999999989</v>
      </c>
      <c r="I47" s="21"/>
    </row>
    <row r="48" spans="2:9" ht="15.6" thickTop="1" thickBot="1" x14ac:dyDescent="0.35">
      <c r="B48" s="113"/>
      <c r="C48" s="114"/>
      <c r="D48" s="95"/>
      <c r="E48" s="80"/>
      <c r="I48" s="21"/>
    </row>
    <row r="49" spans="2:8" ht="15.6" thickTop="1" thickBot="1" x14ac:dyDescent="0.35">
      <c r="B49" s="154" t="s">
        <v>82</v>
      </c>
      <c r="C49" s="155"/>
      <c r="D49" s="42" t="s">
        <v>2</v>
      </c>
      <c r="E49" s="42" t="s">
        <v>3</v>
      </c>
    </row>
    <row r="50" spans="2:8" ht="29.4" thickTop="1" x14ac:dyDescent="0.3">
      <c r="B50" s="115">
        <v>361</v>
      </c>
      <c r="C50" s="116" t="s">
        <v>87</v>
      </c>
      <c r="D50" s="96">
        <v>1.0000000000000001E-5</v>
      </c>
      <c r="E50" s="81">
        <f>D50/D57</f>
        <v>6.5463166458171326E-13</v>
      </c>
    </row>
    <row r="51" spans="2:8" ht="28.8" x14ac:dyDescent="0.3">
      <c r="B51" s="115">
        <v>362</v>
      </c>
      <c r="C51" s="116" t="s">
        <v>88</v>
      </c>
      <c r="D51" s="90">
        <v>1.0000000000000001E-5</v>
      </c>
      <c r="E51" s="81">
        <f>D51/D57</f>
        <v>6.5463166458171326E-13</v>
      </c>
    </row>
    <row r="52" spans="2:8" ht="28.8" x14ac:dyDescent="0.3">
      <c r="B52" s="115">
        <v>363</v>
      </c>
      <c r="C52" s="116" t="s">
        <v>89</v>
      </c>
      <c r="D52" s="90">
        <v>1.0000000000000001E-5</v>
      </c>
      <c r="E52" s="81">
        <f>D52/D57</f>
        <v>6.5463166458171326E-13</v>
      </c>
    </row>
    <row r="53" spans="2:8" x14ac:dyDescent="0.3">
      <c r="B53" s="115">
        <v>364</v>
      </c>
      <c r="C53" s="116" t="s">
        <v>90</v>
      </c>
      <c r="D53" s="96">
        <v>1.0000000000000001E-5</v>
      </c>
      <c r="E53" s="81">
        <f>D53/D57</f>
        <v>6.5463166458171326E-13</v>
      </c>
    </row>
    <row r="54" spans="2:8" x14ac:dyDescent="0.3">
      <c r="B54" s="115">
        <v>365</v>
      </c>
      <c r="C54" s="117" t="s">
        <v>91</v>
      </c>
      <c r="D54" s="90">
        <v>1.0000000000000001E-5</v>
      </c>
      <c r="E54" s="81">
        <f>D54/D57</f>
        <v>6.5463166458171326E-13</v>
      </c>
    </row>
    <row r="55" spans="2:8" ht="28.8" x14ac:dyDescent="0.3">
      <c r="B55" s="115">
        <v>366</v>
      </c>
      <c r="C55" s="116" t="s">
        <v>92</v>
      </c>
      <c r="D55" s="90">
        <v>1.0000000000000001E-5</v>
      </c>
      <c r="E55" s="81">
        <f>D55/D57</f>
        <v>6.5463166458171326E-13</v>
      </c>
    </row>
    <row r="56" spans="2:8" ht="15" thickBot="1" x14ac:dyDescent="0.35">
      <c r="B56" s="115">
        <v>369</v>
      </c>
      <c r="C56" s="117" t="s">
        <v>93</v>
      </c>
      <c r="D56" s="90">
        <v>15275765.810000001</v>
      </c>
      <c r="E56" s="81">
        <f>D56/D57</f>
        <v>0.99999999999607225</v>
      </c>
    </row>
    <row r="57" spans="2:8" ht="15.6" thickTop="1" thickBot="1" x14ac:dyDescent="0.35">
      <c r="B57" s="73"/>
      <c r="C57" s="106" t="s">
        <v>94</v>
      </c>
      <c r="D57" s="91">
        <f>SUM(D50:D56)</f>
        <v>15275765.81006</v>
      </c>
      <c r="E57" s="82">
        <f>SUM(E50:E56)</f>
        <v>1</v>
      </c>
      <c r="F57" s="11"/>
      <c r="H57" s="22"/>
    </row>
    <row r="58" spans="2:8" ht="15.6" thickTop="1" thickBot="1" x14ac:dyDescent="0.35">
      <c r="B58" s="118"/>
      <c r="C58" s="119"/>
      <c r="D58" s="97"/>
      <c r="E58" s="83"/>
    </row>
    <row r="59" spans="2:8" ht="15.6" thickTop="1" thickBot="1" x14ac:dyDescent="0.35">
      <c r="B59" s="150" t="s">
        <v>95</v>
      </c>
      <c r="C59" s="151"/>
      <c r="D59" s="42" t="s">
        <v>2</v>
      </c>
      <c r="E59" s="42" t="s">
        <v>3</v>
      </c>
    </row>
    <row r="60" spans="2:8" ht="15" thickTop="1" x14ac:dyDescent="0.3">
      <c r="B60" s="120">
        <v>4100</v>
      </c>
      <c r="C60" s="121" t="s">
        <v>96</v>
      </c>
      <c r="D60" s="90">
        <v>1.0000000000000001E-5</v>
      </c>
      <c r="E60" s="84">
        <f>D60/D69</f>
        <v>2.6045584811122623E-13</v>
      </c>
      <c r="F60" s="17"/>
      <c r="G60" s="17"/>
      <c r="H60" s="17"/>
    </row>
    <row r="61" spans="2:8" x14ac:dyDescent="0.3">
      <c r="B61" s="122">
        <v>4200</v>
      </c>
      <c r="C61" s="117" t="s">
        <v>97</v>
      </c>
      <c r="D61" s="90">
        <v>1.0000000000000001E-5</v>
      </c>
      <c r="E61" s="85">
        <f>D61/D69</f>
        <v>2.6045584811122623E-13</v>
      </c>
    </row>
    <row r="62" spans="2:8" x14ac:dyDescent="0.3">
      <c r="B62" s="101">
        <v>4300</v>
      </c>
      <c r="C62" s="112" t="s">
        <v>98</v>
      </c>
      <c r="D62" s="90">
        <v>2023615.06</v>
      </c>
      <c r="E62" s="75">
        <f>D62/D69</f>
        <v>5.2706237670294989E-2</v>
      </c>
    </row>
    <row r="63" spans="2:8" x14ac:dyDescent="0.3">
      <c r="B63" s="101">
        <v>4400</v>
      </c>
      <c r="C63" s="112" t="s">
        <v>99</v>
      </c>
      <c r="D63" s="90">
        <v>17100621.370000001</v>
      </c>
      <c r="E63" s="75">
        <f>D63/D69</f>
        <v>0.4453956842152309</v>
      </c>
    </row>
    <row r="64" spans="2:8" x14ac:dyDescent="0.3">
      <c r="B64" s="101">
        <v>4500</v>
      </c>
      <c r="C64" s="112" t="s">
        <v>7</v>
      </c>
      <c r="D64" s="90">
        <v>12677458.689999999</v>
      </c>
      <c r="E64" s="75">
        <f>D64/D69</f>
        <v>0.33019182549989845</v>
      </c>
    </row>
    <row r="65" spans="2:5" x14ac:dyDescent="0.3">
      <c r="B65" s="101">
        <v>4600</v>
      </c>
      <c r="C65" s="112" t="s">
        <v>100</v>
      </c>
      <c r="D65" s="90">
        <v>1.0000000000000001E-5</v>
      </c>
      <c r="E65" s="75">
        <f>D65/D69</f>
        <v>2.6045584811122623E-13</v>
      </c>
    </row>
    <row r="66" spans="2:5" x14ac:dyDescent="0.3">
      <c r="B66" s="101">
        <v>4700</v>
      </c>
      <c r="C66" s="112" t="s">
        <v>101</v>
      </c>
      <c r="D66" s="90">
        <v>1.0000000000000001E-5</v>
      </c>
      <c r="E66" s="75">
        <f>D66/D69</f>
        <v>2.6045584811122623E-13</v>
      </c>
    </row>
    <row r="67" spans="2:5" x14ac:dyDescent="0.3">
      <c r="B67" s="101">
        <v>4800</v>
      </c>
      <c r="C67" s="112" t="s">
        <v>102</v>
      </c>
      <c r="D67" s="90">
        <v>6592528.21</v>
      </c>
      <c r="E67" s="75">
        <f>D67/D69</f>
        <v>0.17170625261327338</v>
      </c>
    </row>
    <row r="68" spans="2:5" ht="15" thickBot="1" x14ac:dyDescent="0.35">
      <c r="B68" s="101">
        <v>4900</v>
      </c>
      <c r="C68" s="112" t="s">
        <v>103</v>
      </c>
      <c r="D68" s="90">
        <v>1.0000000000000001E-5</v>
      </c>
      <c r="E68" s="75">
        <f>D68/D69</f>
        <v>2.6045584811122623E-13</v>
      </c>
    </row>
    <row r="69" spans="2:5" ht="15.6" thickTop="1" thickBot="1" x14ac:dyDescent="0.35">
      <c r="B69" s="72"/>
      <c r="C69" s="45" t="s">
        <v>104</v>
      </c>
      <c r="D69" s="91">
        <f>SUM(D60:D68)</f>
        <v>38394223.330049999</v>
      </c>
      <c r="E69" s="82">
        <f>SUM(E60:E68)</f>
        <v>1</v>
      </c>
    </row>
    <row r="70" spans="2:5" ht="15.6" thickTop="1" thickBot="1" x14ac:dyDescent="0.35">
      <c r="B70" s="113"/>
      <c r="C70" s="114"/>
      <c r="D70" s="98"/>
      <c r="E70" s="86"/>
    </row>
    <row r="71" spans="2:5" ht="15.6" thickTop="1" thickBot="1" x14ac:dyDescent="0.35">
      <c r="B71" s="154" t="s">
        <v>7</v>
      </c>
      <c r="C71" s="155"/>
      <c r="D71" s="42" t="s">
        <v>2</v>
      </c>
      <c r="E71" s="42" t="s">
        <v>3</v>
      </c>
    </row>
    <row r="72" spans="2:5" ht="15" thickTop="1" x14ac:dyDescent="0.3">
      <c r="B72" s="115">
        <v>451</v>
      </c>
      <c r="C72" s="123" t="s">
        <v>105</v>
      </c>
      <c r="D72" s="90">
        <v>1.0000000000000001E-5</v>
      </c>
      <c r="E72" s="87">
        <f>D72/D75</f>
        <v>7.8880162377277089E-13</v>
      </c>
    </row>
    <row r="73" spans="2:5" x14ac:dyDescent="0.3">
      <c r="B73" s="115">
        <v>452</v>
      </c>
      <c r="C73" s="123" t="s">
        <v>106</v>
      </c>
      <c r="D73" s="90">
        <v>12677458.689999999</v>
      </c>
      <c r="E73" s="87">
        <f>D73/D75</f>
        <v>0.99999999999842226</v>
      </c>
    </row>
    <row r="74" spans="2:5" ht="15" thickBot="1" x14ac:dyDescent="0.35">
      <c r="B74" s="115">
        <v>459</v>
      </c>
      <c r="C74" s="116" t="s">
        <v>107</v>
      </c>
      <c r="D74" s="90">
        <v>1.0000000000000001E-5</v>
      </c>
      <c r="E74" s="87">
        <f>D74/D75</f>
        <v>7.8880162377277089E-13</v>
      </c>
    </row>
    <row r="75" spans="2:5" ht="15.6" thickTop="1" thickBot="1" x14ac:dyDescent="0.35">
      <c r="B75" s="74"/>
      <c r="C75" s="106" t="s">
        <v>108</v>
      </c>
      <c r="D75" s="91">
        <f>SUM(D72:D74)</f>
        <v>12677458.690020001</v>
      </c>
      <c r="E75" s="82">
        <f>SUM(E72:E74)</f>
        <v>0.99999999999999989</v>
      </c>
    </row>
    <row r="76" spans="2:5" ht="15.6" thickTop="1" thickBot="1" x14ac:dyDescent="0.35">
      <c r="B76" s="110"/>
      <c r="C76" s="111"/>
      <c r="D76" s="99"/>
      <c r="E76" s="88"/>
    </row>
    <row r="77" spans="2:5" ht="15.6" thickTop="1" thickBot="1" x14ac:dyDescent="0.35">
      <c r="B77" s="150" t="s">
        <v>109</v>
      </c>
      <c r="C77" s="151"/>
      <c r="D77" s="42" t="s">
        <v>2</v>
      </c>
      <c r="E77" s="42" t="s">
        <v>3</v>
      </c>
    </row>
    <row r="78" spans="2:5" ht="15" thickTop="1" x14ac:dyDescent="0.3">
      <c r="B78" s="101">
        <v>5100</v>
      </c>
      <c r="C78" s="116" t="s">
        <v>110</v>
      </c>
      <c r="D78" s="96">
        <v>831561.8</v>
      </c>
      <c r="E78" s="75">
        <f>D78/D87</f>
        <v>0.13631221710281402</v>
      </c>
    </row>
    <row r="79" spans="2:5" x14ac:dyDescent="0.3">
      <c r="B79" s="101">
        <v>5200</v>
      </c>
      <c r="C79" s="116" t="s">
        <v>111</v>
      </c>
      <c r="D79" s="96">
        <v>156039.48000000001</v>
      </c>
      <c r="E79" s="75">
        <f>D79/D87</f>
        <v>2.5578480726712323E-2</v>
      </c>
    </row>
    <row r="80" spans="2:5" x14ac:dyDescent="0.3">
      <c r="B80" s="101">
        <v>5300</v>
      </c>
      <c r="C80" s="116" t="s">
        <v>112</v>
      </c>
      <c r="D80" s="90">
        <v>1.0000000000000001E-5</v>
      </c>
      <c r="E80" s="75">
        <f>D80/D87</f>
        <v>1.6392313488043105E-12</v>
      </c>
    </row>
    <row r="81" spans="2:5" x14ac:dyDescent="0.3">
      <c r="B81" s="101">
        <v>5400</v>
      </c>
      <c r="C81" s="116" t="s">
        <v>113</v>
      </c>
      <c r="D81" s="90">
        <v>4358446.47</v>
      </c>
      <c r="E81" s="75">
        <f>D81/D87</f>
        <v>0.71445020857094843</v>
      </c>
    </row>
    <row r="82" spans="2:5" x14ac:dyDescent="0.3">
      <c r="B82" s="101">
        <v>5500</v>
      </c>
      <c r="C82" s="116" t="s">
        <v>114</v>
      </c>
      <c r="D82" s="90">
        <v>1.0000000000000001E-5</v>
      </c>
      <c r="E82" s="75">
        <f>D82/D87</f>
        <v>1.6392313488043105E-12</v>
      </c>
    </row>
    <row r="83" spans="2:5" x14ac:dyDescent="0.3">
      <c r="B83" s="101">
        <v>5600</v>
      </c>
      <c r="C83" s="116" t="s">
        <v>115</v>
      </c>
      <c r="D83" s="100">
        <v>539372.43000000005</v>
      </c>
      <c r="E83" s="75">
        <f>D83/D87</f>
        <v>8.8415619593675859E-2</v>
      </c>
    </row>
    <row r="84" spans="2:5" x14ac:dyDescent="0.3">
      <c r="B84" s="122">
        <v>5700</v>
      </c>
      <c r="C84" s="116" t="s">
        <v>116</v>
      </c>
      <c r="D84" s="90">
        <v>1.0000000000000001E-5</v>
      </c>
      <c r="E84" s="85">
        <f>D84/D87</f>
        <v>1.6392313488043105E-12</v>
      </c>
    </row>
    <row r="85" spans="2:5" x14ac:dyDescent="0.3">
      <c r="B85" s="101">
        <v>5800</v>
      </c>
      <c r="C85" s="116" t="s">
        <v>117</v>
      </c>
      <c r="D85" s="90">
        <v>215000</v>
      </c>
      <c r="E85" s="75">
        <f>D85/D87</f>
        <v>3.5243473999292674E-2</v>
      </c>
    </row>
    <row r="86" spans="2:5" ht="15" thickBot="1" x14ac:dyDescent="0.35">
      <c r="B86" s="122">
        <v>5900</v>
      </c>
      <c r="C86" s="116" t="s">
        <v>118</v>
      </c>
      <c r="D86" s="90">
        <v>1.0000000000000001E-5</v>
      </c>
      <c r="E86" s="85">
        <f>D86/D87</f>
        <v>1.6392313488043105E-12</v>
      </c>
    </row>
    <row r="87" spans="2:5" ht="15.6" thickTop="1" thickBot="1" x14ac:dyDescent="0.35">
      <c r="B87" s="72"/>
      <c r="C87" s="45" t="s">
        <v>119</v>
      </c>
      <c r="D87" s="91">
        <f>SUM(D78:D86)</f>
        <v>6100420.1800399981</v>
      </c>
      <c r="E87" s="76">
        <f>SUM(E78:E86)</f>
        <v>1.0000000000000002</v>
      </c>
    </row>
    <row r="88" spans="2:5" ht="15.6" thickTop="1" thickBot="1" x14ac:dyDescent="0.35">
      <c r="B88" s="110"/>
      <c r="C88" s="111"/>
      <c r="D88" s="99"/>
      <c r="E88" s="88"/>
    </row>
    <row r="89" spans="2:5" ht="15.6" thickTop="1" thickBot="1" x14ac:dyDescent="0.35">
      <c r="B89" s="150" t="s">
        <v>120</v>
      </c>
      <c r="C89" s="151"/>
      <c r="D89" s="42" t="s">
        <v>2</v>
      </c>
      <c r="E89" s="42" t="s">
        <v>3</v>
      </c>
    </row>
    <row r="90" spans="2:5" ht="15" thickTop="1" x14ac:dyDescent="0.3">
      <c r="B90" s="101">
        <v>6100</v>
      </c>
      <c r="C90" s="109" t="s">
        <v>121</v>
      </c>
      <c r="D90" s="90">
        <v>1.0000000000000001E-5</v>
      </c>
      <c r="E90" s="75">
        <f>D90/D93</f>
        <v>8.8725213071775691E-14</v>
      </c>
    </row>
    <row r="91" spans="2:5" x14ac:dyDescent="0.3">
      <c r="B91" s="101">
        <v>6200</v>
      </c>
      <c r="C91" s="112" t="s">
        <v>122</v>
      </c>
      <c r="D91" s="100">
        <v>112707534.34999999</v>
      </c>
      <c r="E91" s="75">
        <f>D91/D93</f>
        <v>0.99999999999982259</v>
      </c>
    </row>
    <row r="92" spans="2:5" ht="15" thickBot="1" x14ac:dyDescent="0.35">
      <c r="B92" s="101">
        <v>6300</v>
      </c>
      <c r="C92" s="112" t="s">
        <v>123</v>
      </c>
      <c r="D92" s="90">
        <v>1.0000000000000001E-5</v>
      </c>
      <c r="E92" s="75">
        <f>D92/D93</f>
        <v>8.8725213071775691E-14</v>
      </c>
    </row>
    <row r="93" spans="2:5" ht="15.6" thickTop="1" thickBot="1" x14ac:dyDescent="0.35">
      <c r="B93" s="72"/>
      <c r="C93" s="45" t="s">
        <v>124</v>
      </c>
      <c r="D93" s="91">
        <f>SUM(D90:D92)</f>
        <v>112707534.35001999</v>
      </c>
      <c r="E93" s="76">
        <f>SUM(E90:E92)</f>
        <v>1</v>
      </c>
    </row>
    <row r="94" spans="2:5" ht="15.6" thickTop="1" thickBot="1" x14ac:dyDescent="0.35">
      <c r="B94" s="113"/>
      <c r="C94" s="114"/>
      <c r="D94" s="95"/>
      <c r="E94" s="89"/>
    </row>
    <row r="95" spans="2:5" ht="15.6" thickTop="1" thickBot="1" x14ac:dyDescent="0.35">
      <c r="B95" s="150" t="s">
        <v>125</v>
      </c>
      <c r="C95" s="151"/>
      <c r="D95" s="42" t="s">
        <v>2</v>
      </c>
      <c r="E95" s="42" t="s">
        <v>3</v>
      </c>
    </row>
    <row r="96" spans="2:5" ht="15" thickTop="1" x14ac:dyDescent="0.3">
      <c r="B96" s="101">
        <v>7100</v>
      </c>
      <c r="C96" s="116" t="s">
        <v>126</v>
      </c>
      <c r="D96" s="90">
        <v>9.9999999999999995E-7</v>
      </c>
      <c r="E96" s="87">
        <v>9.9999999999999995E-7</v>
      </c>
    </row>
    <row r="97" spans="2:9" x14ac:dyDescent="0.3">
      <c r="B97" s="101">
        <v>7200</v>
      </c>
      <c r="C97" s="116" t="s">
        <v>127</v>
      </c>
      <c r="D97" s="90">
        <v>9.9999999999999995E-7</v>
      </c>
      <c r="E97" s="87">
        <v>9.9999999999999995E-7</v>
      </c>
    </row>
    <row r="98" spans="2:9" x14ac:dyDescent="0.3">
      <c r="B98" s="101">
        <v>7300</v>
      </c>
      <c r="C98" s="116" t="s">
        <v>128</v>
      </c>
      <c r="D98" s="90">
        <v>9.9999999999999995E-7</v>
      </c>
      <c r="E98" s="87">
        <v>9.9999999999999995E-7</v>
      </c>
    </row>
    <row r="99" spans="2:9" x14ac:dyDescent="0.3">
      <c r="B99" s="101">
        <v>7400</v>
      </c>
      <c r="C99" s="116" t="s">
        <v>129</v>
      </c>
      <c r="D99" s="90">
        <v>9.9999999999999995E-7</v>
      </c>
      <c r="E99" s="87">
        <v>9.9999999999999995E-7</v>
      </c>
    </row>
    <row r="100" spans="2:9" x14ac:dyDescent="0.3">
      <c r="B100" s="101">
        <v>7500</v>
      </c>
      <c r="C100" s="116" t="s">
        <v>130</v>
      </c>
      <c r="D100" s="90">
        <v>9.9999999999999995E-7</v>
      </c>
      <c r="E100" s="87">
        <v>9.9999999999999995E-7</v>
      </c>
    </row>
    <row r="101" spans="2:9" x14ac:dyDescent="0.3">
      <c r="B101" s="101">
        <v>7600</v>
      </c>
      <c r="C101" s="116" t="s">
        <v>131</v>
      </c>
      <c r="D101" s="90">
        <v>9.9999999999999995E-7</v>
      </c>
      <c r="E101" s="87">
        <v>9.9999999999999995E-7</v>
      </c>
    </row>
    <row r="102" spans="2:9" ht="15" thickBot="1" x14ac:dyDescent="0.35">
      <c r="B102" s="122">
        <v>7900</v>
      </c>
      <c r="C102" s="124" t="s">
        <v>132</v>
      </c>
      <c r="D102" s="90">
        <v>9.9999999999999995E-7</v>
      </c>
      <c r="E102" s="87">
        <v>9.9999999999999995E-7</v>
      </c>
    </row>
    <row r="103" spans="2:9" ht="15.6" thickTop="1" thickBot="1" x14ac:dyDescent="0.35">
      <c r="B103" s="72"/>
      <c r="C103" s="45" t="s">
        <v>133</v>
      </c>
      <c r="D103" s="91">
        <v>6.999999999999999E-6</v>
      </c>
      <c r="E103" s="76">
        <v>6.999999999999999E-6</v>
      </c>
    </row>
    <row r="104" spans="2:9" ht="15.6" thickTop="1" thickBot="1" x14ac:dyDescent="0.35">
      <c r="B104" s="113"/>
      <c r="C104" s="114"/>
      <c r="D104" s="95"/>
      <c r="E104" s="89"/>
    </row>
    <row r="105" spans="2:9" ht="15.6" thickTop="1" thickBot="1" x14ac:dyDescent="0.35">
      <c r="B105" s="150" t="s">
        <v>134</v>
      </c>
      <c r="C105" s="151"/>
      <c r="D105" s="42" t="s">
        <v>2</v>
      </c>
      <c r="E105" s="42" t="s">
        <v>3</v>
      </c>
    </row>
    <row r="106" spans="2:9" ht="15" thickTop="1" x14ac:dyDescent="0.3">
      <c r="B106" s="101">
        <v>8100</v>
      </c>
      <c r="C106" s="116" t="s">
        <v>8</v>
      </c>
      <c r="D106" s="90">
        <v>1.0000000000000001E-5</v>
      </c>
      <c r="E106" s="87">
        <v>1.0000000000000001E-5</v>
      </c>
    </row>
    <row r="107" spans="2:9" x14ac:dyDescent="0.3">
      <c r="B107" s="101">
        <v>8300</v>
      </c>
      <c r="C107" s="116" t="s">
        <v>135</v>
      </c>
      <c r="D107" s="90">
        <v>1.0000000000000001E-5</v>
      </c>
      <c r="E107" s="87">
        <v>1.0000000000000001E-5</v>
      </c>
    </row>
    <row r="108" spans="2:9" ht="15" thickBot="1" x14ac:dyDescent="0.35">
      <c r="B108" s="101">
        <v>8500</v>
      </c>
      <c r="C108" s="116" t="s">
        <v>136</v>
      </c>
      <c r="D108" s="90">
        <v>1.0000000000000001E-5</v>
      </c>
      <c r="E108" s="87">
        <v>1.0000000000000001E-5</v>
      </c>
    </row>
    <row r="109" spans="2:9" ht="15.6" thickTop="1" thickBot="1" x14ac:dyDescent="0.35">
      <c r="B109" s="72"/>
      <c r="C109" s="45" t="s">
        <v>137</v>
      </c>
      <c r="D109" s="91">
        <v>3.0000000000000004E-5</v>
      </c>
      <c r="E109" s="76">
        <v>3.0000000000000004E-5</v>
      </c>
    </row>
    <row r="110" spans="2:9" ht="15.6" thickTop="1" thickBot="1" x14ac:dyDescent="0.35">
      <c r="B110" s="113"/>
      <c r="C110" s="114"/>
      <c r="D110" s="95"/>
      <c r="E110" s="89"/>
      <c r="H110" s="153"/>
      <c r="I110" s="153"/>
    </row>
    <row r="111" spans="2:9" ht="15.6" thickTop="1" thickBot="1" x14ac:dyDescent="0.35">
      <c r="B111" s="150" t="s">
        <v>138</v>
      </c>
      <c r="C111" s="151"/>
      <c r="D111" s="42" t="s">
        <v>2</v>
      </c>
      <c r="E111" s="42" t="s">
        <v>3</v>
      </c>
      <c r="H111" s="23"/>
    </row>
    <row r="112" spans="2:9" ht="15" thickTop="1" x14ac:dyDescent="0.3">
      <c r="B112" s="101">
        <v>9100</v>
      </c>
      <c r="C112" s="109" t="s">
        <v>139</v>
      </c>
      <c r="D112" s="90">
        <v>8026414.0899999999</v>
      </c>
      <c r="E112" s="87">
        <f>D112/D119</f>
        <v>0.76791626028228044</v>
      </c>
    </row>
    <row r="113" spans="2:16" x14ac:dyDescent="0.3">
      <c r="B113" s="101">
        <v>9200</v>
      </c>
      <c r="C113" s="112" t="s">
        <v>140</v>
      </c>
      <c r="D113" s="90">
        <v>2425785.59</v>
      </c>
      <c r="E113" s="87">
        <f>D113/D119</f>
        <v>0.23208373971637999</v>
      </c>
    </row>
    <row r="114" spans="2:16" x14ac:dyDescent="0.3">
      <c r="B114" s="101">
        <v>9300</v>
      </c>
      <c r="C114" s="112" t="s">
        <v>141</v>
      </c>
      <c r="D114" s="90">
        <v>9.9999999999999995E-7</v>
      </c>
      <c r="E114" s="87">
        <f>D114/D119</f>
        <v>9.5673641014736179E-14</v>
      </c>
    </row>
    <row r="115" spans="2:16" x14ac:dyDescent="0.3">
      <c r="B115" s="101">
        <v>9400</v>
      </c>
      <c r="C115" s="112" t="s">
        <v>142</v>
      </c>
      <c r="D115" s="90">
        <v>9.9999999999999995E-7</v>
      </c>
      <c r="E115" s="87">
        <f>D115/D119</f>
        <v>9.5673641014736179E-14</v>
      </c>
    </row>
    <row r="116" spans="2:16" x14ac:dyDescent="0.3">
      <c r="B116" s="101">
        <v>9500</v>
      </c>
      <c r="C116" s="112" t="s">
        <v>143</v>
      </c>
      <c r="D116" s="90">
        <v>9.9999999999999995E-7</v>
      </c>
      <c r="E116" s="87">
        <f>D116/D119</f>
        <v>9.5673641014736179E-14</v>
      </c>
    </row>
    <row r="117" spans="2:16" x14ac:dyDescent="0.3">
      <c r="B117" s="101">
        <v>9600</v>
      </c>
      <c r="C117" s="112" t="s">
        <v>144</v>
      </c>
      <c r="D117" s="90">
        <v>9.9999999999999995E-7</v>
      </c>
      <c r="E117" s="87">
        <f>D117/D119</f>
        <v>9.5673641014736179E-14</v>
      </c>
    </row>
    <row r="118" spans="2:16" ht="15" thickBot="1" x14ac:dyDescent="0.35">
      <c r="B118" s="101">
        <v>9900</v>
      </c>
      <c r="C118" s="112" t="s">
        <v>145</v>
      </c>
      <c r="D118" s="90">
        <v>1.0000000000000001E-5</v>
      </c>
      <c r="E118" s="87">
        <f>D118/D119</f>
        <v>9.5673641014736199E-13</v>
      </c>
    </row>
    <row r="119" spans="2:16" ht="15.6" thickTop="1" thickBot="1" x14ac:dyDescent="0.35">
      <c r="B119" s="44"/>
      <c r="C119" s="45" t="s">
        <v>146</v>
      </c>
      <c r="D119" s="91">
        <f>SUM(D112:D118)</f>
        <v>10452199.680014001</v>
      </c>
      <c r="E119" s="76">
        <f>SUM(E112:E118)</f>
        <v>1</v>
      </c>
      <c r="P119" s="133"/>
    </row>
    <row r="120" spans="2:16" ht="15.6" thickTop="1" thickBot="1" x14ac:dyDescent="0.35">
      <c r="B120" s="5"/>
      <c r="C120" s="5"/>
      <c r="D120" s="2"/>
      <c r="E120" s="6"/>
    </row>
    <row r="121" spans="2:16" ht="15.6" thickTop="1" thickBot="1" x14ac:dyDescent="0.35">
      <c r="B121" s="5"/>
      <c r="C121" s="5"/>
      <c r="D121" s="2"/>
      <c r="E121" s="6"/>
      <c r="G121" s="42" t="s">
        <v>50</v>
      </c>
      <c r="H121" s="45" t="s">
        <v>51</v>
      </c>
      <c r="I121" s="42" t="s">
        <v>52</v>
      </c>
      <c r="K121" s="42" t="s">
        <v>53</v>
      </c>
      <c r="L121" s="42" t="s">
        <v>54</v>
      </c>
      <c r="M121" s="42" t="s">
        <v>55</v>
      </c>
      <c r="N121" s="42" t="s">
        <v>254</v>
      </c>
    </row>
    <row r="122" spans="2:16" ht="15.6" thickTop="1" thickBot="1" x14ac:dyDescent="0.35">
      <c r="B122" s="5"/>
      <c r="C122" s="5"/>
      <c r="D122" s="2"/>
      <c r="E122" s="6"/>
      <c r="G122" s="131">
        <f>D23</f>
        <v>144222401.11003006</v>
      </c>
      <c r="H122" s="130">
        <v>901</v>
      </c>
      <c r="I122" s="129">
        <f>G122/H122</f>
        <v>160069.25761379584</v>
      </c>
      <c r="J122" s="18"/>
      <c r="K122" s="128">
        <v>156</v>
      </c>
      <c r="L122" s="128">
        <v>106</v>
      </c>
      <c r="M122" s="128">
        <v>50</v>
      </c>
      <c r="N122" s="127" t="s">
        <v>253</v>
      </c>
    </row>
    <row r="123" spans="2:16" ht="15.6" thickTop="1" thickBot="1" x14ac:dyDescent="0.35">
      <c r="B123" s="5"/>
      <c r="C123" s="5"/>
      <c r="D123" s="2"/>
      <c r="E123" s="6"/>
      <c r="G123" s="132"/>
    </row>
    <row r="124" spans="2:16" ht="15" thickTop="1" x14ac:dyDescent="0.3">
      <c r="B124" s="5"/>
      <c r="C124" s="5"/>
      <c r="D124" s="2"/>
      <c r="E124" s="6"/>
    </row>
    <row r="125" spans="2:16" x14ac:dyDescent="0.3">
      <c r="B125" s="5"/>
      <c r="C125" s="5"/>
      <c r="D125" s="2"/>
      <c r="E125" s="6"/>
    </row>
    <row r="126" spans="2:16" x14ac:dyDescent="0.3">
      <c r="B126" s="5"/>
      <c r="C126" s="5"/>
      <c r="D126" s="2"/>
      <c r="E126" s="6"/>
    </row>
    <row r="127" spans="2:16" x14ac:dyDescent="0.3">
      <c r="B127" s="5"/>
      <c r="C127" s="5"/>
      <c r="D127" s="2"/>
      <c r="E127" s="6"/>
    </row>
    <row r="128" spans="2:16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52"/>
      <c r="E149" s="152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J12" sqref="J12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5.5546875" bestFit="1" customWidth="1"/>
    <col min="4" max="4" width="8" bestFit="1" customWidth="1"/>
  </cols>
  <sheetData>
    <row r="1" spans="1:4" ht="15.6" thickTop="1" thickBot="1" x14ac:dyDescent="0.35">
      <c r="A1" s="41" t="s">
        <v>242</v>
      </c>
      <c r="B1" s="41" t="s">
        <v>191</v>
      </c>
      <c r="C1" s="41" t="s">
        <v>2</v>
      </c>
      <c r="D1" s="41" t="s">
        <v>3</v>
      </c>
    </row>
    <row r="2" spans="1:4" ht="15" thickTop="1" x14ac:dyDescent="0.3">
      <c r="A2" s="141" t="s">
        <v>192</v>
      </c>
      <c r="B2" s="137"/>
      <c r="C2" s="50">
        <f>SUM(C3:C4)</f>
        <v>1.9999999999999999E-6</v>
      </c>
      <c r="D2" s="134">
        <f>SUM(D3:D4)</f>
        <v>3.9277899884826283E-15</v>
      </c>
    </row>
    <row r="3" spans="1:4" x14ac:dyDescent="0.3">
      <c r="A3" s="142" t="s">
        <v>193</v>
      </c>
      <c r="B3" s="138" t="s">
        <v>194</v>
      </c>
      <c r="C3" s="53">
        <v>9.9999999999999995E-7</v>
      </c>
      <c r="D3" s="84">
        <f>C3/C31</f>
        <v>1.9638949942413141E-15</v>
      </c>
    </row>
    <row r="4" spans="1:4" x14ac:dyDescent="0.3">
      <c r="A4" s="142" t="s">
        <v>195</v>
      </c>
      <c r="B4" s="138" t="s">
        <v>196</v>
      </c>
      <c r="C4" s="53">
        <v>9.9999999999999995E-7</v>
      </c>
      <c r="D4" s="84">
        <f>C4/C31</f>
        <v>1.9638949942413141E-15</v>
      </c>
    </row>
    <row r="5" spans="1:4" x14ac:dyDescent="0.3">
      <c r="A5" s="55" t="s">
        <v>197</v>
      </c>
      <c r="B5" s="55"/>
      <c r="C5" s="51">
        <f>SUM(C6:C13)</f>
        <v>509192193.54000509</v>
      </c>
      <c r="D5" s="135">
        <f>SUM(D6:D13)</f>
        <v>0.99999999999997036</v>
      </c>
    </row>
    <row r="6" spans="1:4" x14ac:dyDescent="0.3">
      <c r="A6" s="59" t="s">
        <v>198</v>
      </c>
      <c r="B6" s="139" t="s">
        <v>199</v>
      </c>
      <c r="C6" s="90">
        <v>504335872.74000001</v>
      </c>
      <c r="D6" s="75">
        <f>C6/C31</f>
        <v>0.99046269589041047</v>
      </c>
    </row>
    <row r="7" spans="1:4" x14ac:dyDescent="0.3">
      <c r="A7" s="59" t="s">
        <v>200</v>
      </c>
      <c r="B7" s="139" t="s">
        <v>201</v>
      </c>
      <c r="C7" s="53">
        <v>9.9999999999999995E-7</v>
      </c>
      <c r="D7" s="75">
        <f>C7/C31</f>
        <v>1.9638949942413141E-15</v>
      </c>
    </row>
    <row r="8" spans="1:4" x14ac:dyDescent="0.3">
      <c r="A8" s="57" t="s">
        <v>202</v>
      </c>
      <c r="B8" s="139" t="s">
        <v>203</v>
      </c>
      <c r="C8" s="53">
        <v>3516223.07</v>
      </c>
      <c r="D8" s="75">
        <f>C8/C31</f>
        <v>6.9054928858088256E-3</v>
      </c>
    </row>
    <row r="9" spans="1:4" x14ac:dyDescent="0.3">
      <c r="A9" s="57" t="s">
        <v>204</v>
      </c>
      <c r="B9" s="139" t="s">
        <v>205</v>
      </c>
      <c r="C9" s="53">
        <v>1340097.73</v>
      </c>
      <c r="D9" s="75">
        <f>C9/C31</f>
        <v>2.631811223741148E-3</v>
      </c>
    </row>
    <row r="10" spans="1:4" x14ac:dyDescent="0.3">
      <c r="A10" s="57" t="s">
        <v>206</v>
      </c>
      <c r="B10" s="139" t="s">
        <v>207</v>
      </c>
      <c r="C10" s="53">
        <v>9.9999999999999995E-7</v>
      </c>
      <c r="D10" s="75">
        <f>C10/C31</f>
        <v>1.9638949942413141E-15</v>
      </c>
    </row>
    <row r="11" spans="1:4" x14ac:dyDescent="0.3">
      <c r="A11" s="58" t="s">
        <v>208</v>
      </c>
      <c r="B11" s="139" t="s">
        <v>209</v>
      </c>
      <c r="C11" s="53">
        <v>9.9999999999999995E-7</v>
      </c>
      <c r="D11" s="75">
        <f>C11/C31</f>
        <v>1.9638949942413141E-15</v>
      </c>
    </row>
    <row r="12" spans="1:4" x14ac:dyDescent="0.3">
      <c r="A12" s="57" t="s">
        <v>210</v>
      </c>
      <c r="B12" s="139" t="s">
        <v>211</v>
      </c>
      <c r="C12" s="53">
        <v>9.9999999999999995E-7</v>
      </c>
      <c r="D12" s="75">
        <f>C12/C31</f>
        <v>1.9638949942413141E-15</v>
      </c>
    </row>
    <row r="13" spans="1:4" x14ac:dyDescent="0.3">
      <c r="A13" s="57" t="s">
        <v>212</v>
      </c>
      <c r="B13" s="139" t="s">
        <v>213</v>
      </c>
      <c r="C13" s="53">
        <v>9.9999999999999995E-7</v>
      </c>
      <c r="D13" s="75">
        <f>C13/C31</f>
        <v>1.9638949942413141E-15</v>
      </c>
    </row>
    <row r="14" spans="1:4" x14ac:dyDescent="0.3">
      <c r="A14" s="143" t="s">
        <v>214</v>
      </c>
      <c r="B14" s="140"/>
      <c r="C14" s="51">
        <f>SUM(C15:C17)</f>
        <v>3.0000000000000001E-6</v>
      </c>
      <c r="D14" s="135">
        <f>SUM(D15:D17)</f>
        <v>5.8916849827239424E-15</v>
      </c>
    </row>
    <row r="15" spans="1:4" x14ac:dyDescent="0.3">
      <c r="A15" s="57" t="s">
        <v>215</v>
      </c>
      <c r="B15" s="139" t="s">
        <v>216</v>
      </c>
      <c r="C15" s="53">
        <v>9.9999999999999995E-7</v>
      </c>
      <c r="D15" s="75">
        <f>C15/C31</f>
        <v>1.9638949942413141E-15</v>
      </c>
    </row>
    <row r="16" spans="1:4" x14ac:dyDescent="0.3">
      <c r="A16" s="59" t="s">
        <v>217</v>
      </c>
      <c r="B16" s="139" t="s">
        <v>218</v>
      </c>
      <c r="C16" s="53">
        <v>9.9999999999999995E-7</v>
      </c>
      <c r="D16" s="75">
        <f>C16/C31</f>
        <v>1.9638949942413141E-15</v>
      </c>
    </row>
    <row r="17" spans="1:4" x14ac:dyDescent="0.3">
      <c r="A17" s="57" t="s">
        <v>219</v>
      </c>
      <c r="B17" s="139" t="s">
        <v>220</v>
      </c>
      <c r="C17" s="53">
        <v>9.9999999999999995E-7</v>
      </c>
      <c r="D17" s="75">
        <f>C17/C31</f>
        <v>1.9638949942413141E-15</v>
      </c>
    </row>
    <row r="18" spans="1:4" x14ac:dyDescent="0.3">
      <c r="A18" s="143" t="s">
        <v>221</v>
      </c>
      <c r="B18" s="140"/>
      <c r="C18" s="51">
        <f>SUM(C19:C20)</f>
        <v>1.9999999999999999E-6</v>
      </c>
      <c r="D18" s="135">
        <f>SUM(D19:D20)</f>
        <v>3.9277899884826283E-15</v>
      </c>
    </row>
    <row r="19" spans="1:4" x14ac:dyDescent="0.3">
      <c r="A19" s="57" t="s">
        <v>222</v>
      </c>
      <c r="B19" s="139" t="s">
        <v>223</v>
      </c>
      <c r="C19" s="53">
        <v>9.9999999999999995E-7</v>
      </c>
      <c r="D19" s="75">
        <f>C19/C31</f>
        <v>1.9638949942413141E-15</v>
      </c>
    </row>
    <row r="20" spans="1:4" x14ac:dyDescent="0.3">
      <c r="A20" s="57" t="s">
        <v>224</v>
      </c>
      <c r="B20" s="139" t="s">
        <v>225</v>
      </c>
      <c r="C20" s="53">
        <v>9.9999999999999995E-7</v>
      </c>
      <c r="D20" s="75">
        <f>C20/C31</f>
        <v>1.9638949942413141E-15</v>
      </c>
    </row>
    <row r="21" spans="1:4" x14ac:dyDescent="0.3">
      <c r="A21" s="143" t="s">
        <v>226</v>
      </c>
      <c r="B21" s="140"/>
      <c r="C21" s="51">
        <f>SUM(C22:C25)</f>
        <v>3.9999999999999998E-6</v>
      </c>
      <c r="D21" s="135">
        <f>SUM(D22:D25)</f>
        <v>7.8555799769652566E-15</v>
      </c>
    </row>
    <row r="22" spans="1:4" x14ac:dyDescent="0.3">
      <c r="A22" s="59" t="s">
        <v>7</v>
      </c>
      <c r="B22" s="139" t="s">
        <v>227</v>
      </c>
      <c r="C22" s="53">
        <v>9.9999999999999995E-7</v>
      </c>
      <c r="D22" s="75">
        <f>C22/C31</f>
        <v>1.9638949942413141E-15</v>
      </c>
    </row>
    <row r="23" spans="1:4" x14ac:dyDescent="0.3">
      <c r="A23" s="57" t="s">
        <v>228</v>
      </c>
      <c r="B23" s="139" t="s">
        <v>229</v>
      </c>
      <c r="C23" s="53">
        <v>9.9999999999999995E-7</v>
      </c>
      <c r="D23" s="75">
        <f>C23/C31</f>
        <v>1.9638949942413141E-15</v>
      </c>
    </row>
    <row r="24" spans="1:4" x14ac:dyDescent="0.3">
      <c r="A24" s="58" t="s">
        <v>230</v>
      </c>
      <c r="B24" s="139" t="s">
        <v>231</v>
      </c>
      <c r="C24" s="53">
        <v>9.9999999999999995E-7</v>
      </c>
      <c r="D24" s="75">
        <f>C24/C31</f>
        <v>1.9638949942413141E-15</v>
      </c>
    </row>
    <row r="25" spans="1:4" x14ac:dyDescent="0.3">
      <c r="A25" s="57" t="s">
        <v>232</v>
      </c>
      <c r="B25" s="139" t="s">
        <v>233</v>
      </c>
      <c r="C25" s="53">
        <v>9.9999999999999995E-7</v>
      </c>
      <c r="D25" s="75">
        <f>C25/C31</f>
        <v>1.9638949942413141E-15</v>
      </c>
    </row>
    <row r="26" spans="1:4" x14ac:dyDescent="0.3">
      <c r="A26" s="143" t="s">
        <v>234</v>
      </c>
      <c r="B26" s="140"/>
      <c r="C26" s="51">
        <f>SUM(C27:C27)</f>
        <v>9.9999999999999995E-7</v>
      </c>
      <c r="D26" s="135">
        <f>D27</f>
        <v>1.9638949942413141E-15</v>
      </c>
    </row>
    <row r="27" spans="1:4" x14ac:dyDescent="0.3">
      <c r="A27" s="57" t="s">
        <v>235</v>
      </c>
      <c r="B27" s="139" t="s">
        <v>236</v>
      </c>
      <c r="C27" s="53">
        <v>9.9999999999999995E-7</v>
      </c>
      <c r="D27" s="75">
        <f>C27/C31</f>
        <v>1.9638949942413141E-15</v>
      </c>
    </row>
    <row r="28" spans="1:4" x14ac:dyDescent="0.3">
      <c r="A28" s="144" t="s">
        <v>237</v>
      </c>
      <c r="B28" s="137" t="s">
        <v>238</v>
      </c>
      <c r="C28" s="50">
        <v>9.9999999999999995E-7</v>
      </c>
      <c r="D28" s="46">
        <v>3.1946434957568974E-14</v>
      </c>
    </row>
    <row r="29" spans="1:4" x14ac:dyDescent="0.3">
      <c r="A29" s="145" t="s">
        <v>239</v>
      </c>
      <c r="B29" s="137" t="s">
        <v>240</v>
      </c>
      <c r="C29" s="50">
        <v>9.9999999999999995E-7</v>
      </c>
      <c r="D29" s="46">
        <v>3.1946434957568974E-14</v>
      </c>
    </row>
    <row r="30" spans="1:4" ht="15" thickBot="1" x14ac:dyDescent="0.35">
      <c r="A30" s="144" t="s">
        <v>190</v>
      </c>
      <c r="B30" s="137" t="s">
        <v>241</v>
      </c>
      <c r="C30" s="50">
        <v>9.9999999999999995E-7</v>
      </c>
      <c r="D30" s="46">
        <v>3.1946434957568974E-14</v>
      </c>
    </row>
    <row r="31" spans="1:4" ht="15.6" thickTop="1" thickBot="1" x14ac:dyDescent="0.35">
      <c r="A31" s="41" t="s">
        <v>9</v>
      </c>
      <c r="B31" s="41"/>
      <c r="C31" s="136">
        <f>C2+C5+C14+C18+C21+C26+C28+C29+C30</f>
        <v>509192193.54002017</v>
      </c>
      <c r="D31" s="31">
        <f>D2+D5+D14+D18+D21+D26+D28+D29+D30</f>
        <v>1.0000000000000897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B23" sqref="B23"/>
    </sheetView>
  </sheetViews>
  <sheetFormatPr baseColWidth="10" defaultRowHeight="14.4" x14ac:dyDescent="0.3"/>
  <cols>
    <col min="1" max="1" width="43" bestFit="1" customWidth="1"/>
    <col min="2" max="2" width="15.77734375" bestFit="1" customWidth="1"/>
    <col min="3" max="3" width="8" bestFit="1" customWidth="1"/>
  </cols>
  <sheetData>
    <row r="1" spans="1:3" ht="15.6" thickTop="1" thickBot="1" x14ac:dyDescent="0.35">
      <c r="A1" s="27" t="s">
        <v>1</v>
      </c>
      <c r="B1" s="41" t="s">
        <v>2</v>
      </c>
      <c r="C1" s="41" t="s">
        <v>3</v>
      </c>
    </row>
    <row r="2" spans="1:3" ht="15" thickTop="1" x14ac:dyDescent="0.3">
      <c r="A2" s="147" t="s">
        <v>4</v>
      </c>
      <c r="B2" s="146">
        <v>351766722.22000003</v>
      </c>
      <c r="C2" s="29">
        <f>B2/B7</f>
        <v>0.69083290490855898</v>
      </c>
    </row>
    <row r="3" spans="1:3" x14ac:dyDescent="0.3">
      <c r="A3" s="67" t="s">
        <v>5</v>
      </c>
      <c r="B3" s="100">
        <v>136721598.53999999</v>
      </c>
      <c r="C3" s="29">
        <f>B3/B7</f>
        <v>0.26850686297738668</v>
      </c>
    </row>
    <row r="4" spans="1:3" x14ac:dyDescent="0.3">
      <c r="A4" s="67" t="s">
        <v>6</v>
      </c>
      <c r="B4" s="90">
        <v>8026414.0899999999</v>
      </c>
      <c r="C4" s="29">
        <f>B4/B7</f>
        <v>1.5763034453059547E-2</v>
      </c>
    </row>
    <row r="5" spans="1:3" x14ac:dyDescent="0.3">
      <c r="A5" s="67" t="s">
        <v>7</v>
      </c>
      <c r="B5" s="90">
        <v>12677458.689999999</v>
      </c>
      <c r="C5" s="29">
        <f>B5/B7</f>
        <v>2.4897197660992985E-2</v>
      </c>
    </row>
    <row r="6" spans="1:3" ht="15" thickBot="1" x14ac:dyDescent="0.35">
      <c r="A6" s="67" t="s">
        <v>8</v>
      </c>
      <c r="B6" s="53">
        <v>9.9999999999999995E-7</v>
      </c>
      <c r="C6" s="29">
        <f>B6/B7</f>
        <v>1.9638949942413879E-15</v>
      </c>
    </row>
    <row r="7" spans="1:3" ht="15.6" thickTop="1" thickBot="1" x14ac:dyDescent="0.35">
      <c r="A7" s="41" t="s">
        <v>9</v>
      </c>
      <c r="B7" s="70">
        <f>SUM(B2:B6)</f>
        <v>509192193.54000098</v>
      </c>
      <c r="C7" s="31">
        <f>SUM(C2:C6)</f>
        <v>1.0000000000000002</v>
      </c>
    </row>
    <row r="8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2017-07-05T21:11:59Z</dcterms:modified>
</cp:coreProperties>
</file>