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C10" i="5"/>
  <c r="C9" i="5"/>
  <c r="C8" i="5"/>
  <c r="C7" i="5"/>
  <c r="C6" i="5"/>
  <c r="C5" i="5"/>
  <c r="C4" i="5"/>
  <c r="C3" i="5"/>
  <c r="B15" i="5"/>
  <c r="B10" i="6" l="1"/>
  <c r="B2" i="6"/>
  <c r="B14" i="6" l="1"/>
  <c r="C13" i="6" s="1"/>
  <c r="C5" i="6" l="1"/>
  <c r="C9" i="6"/>
  <c r="C6" i="6"/>
  <c r="C7" i="6"/>
  <c r="C4" i="6"/>
  <c r="C11" i="6"/>
  <c r="C3" i="6"/>
  <c r="C12" i="6"/>
  <c r="C8" i="6"/>
  <c r="C10" i="6" l="1"/>
  <c r="C2" i="6"/>
  <c r="C14" i="6" l="1"/>
  <c r="C26" i="8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B34" i="7" l="1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D11" i="3"/>
  <c r="C25" i="2"/>
  <c r="C21" i="2"/>
  <c r="C12" i="2"/>
  <c r="C3" i="2"/>
  <c r="D75" i="3"/>
  <c r="D31" i="8" l="1"/>
  <c r="E119" i="3"/>
  <c r="C20" i="2"/>
  <c r="C2" i="2"/>
  <c r="D93" i="3"/>
  <c r="D87" i="3"/>
  <c r="D69" i="3"/>
  <c r="D57" i="3"/>
  <c r="D47" i="3"/>
  <c r="D35" i="3"/>
  <c r="D23" i="3"/>
  <c r="B7" i="1"/>
  <c r="C3" i="1" l="1"/>
  <c r="C6" i="1"/>
  <c r="C2" i="1"/>
  <c r="C5" i="1"/>
  <c r="C4" i="1"/>
  <c r="E92" i="3"/>
  <c r="E91" i="3"/>
  <c r="E90" i="3"/>
  <c r="D8" i="3"/>
  <c r="D7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<sst xmlns="http://schemas.openxmlformats.org/spreadsheetml/2006/main" count="306" uniqueCount="256">
  <si>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</si>
  <si>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</si>
  <si>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</si>
  <si>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</si>
  <si>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</si>
  <si>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</si>
  <si>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</si>
  <si>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</si>
  <si>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</si>
  <si>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</si>
  <si>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</si>
  <si>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</si>
  <si>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</si>
  <si>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</si>
  <si>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</si>
  <si>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</si>
  <si>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</si>
  <si>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</si>
  <si>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</si>
  <si>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</si>
  <si>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</si>
  <si>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</si>
  <si>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</si>
  <si>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</si>
  <si>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</si>
  <si>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</si>
  <si>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</si>
  <si>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</si>
  <si>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</si>
  <si>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</si>
  <si>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</si>
  <si>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</si>
  <si>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</si>
  <si>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</si>
  <si>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</si>
  <si>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</si>
  <si>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</si>
  <si>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</si>
  <si>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</si>
  <si>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</si>
  <si>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</si>
  <si>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</si>
  <si>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</si>
  <si>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</si>
  <si>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</si>
  <si>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</si>
  <si>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</si>
  <si>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</si>
  <si>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</si>
  <si>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</si>
  <si>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</si>
  <si>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</si>
  <si>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</si>
  <si>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</si>
  <si>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</si>
  <si>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</si>
  <si>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</si>
  <si>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</si>
  <si>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</si>
  <si>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</si>
  <si>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</si>
  <si>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</si>
  <si>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</si>
  <si>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</si>
  <si>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</si>
  <si>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</si>
  <si>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</si>
  <si>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</si>
  <si>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</si>
  <si>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</si>
  <si>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</si>
  <si>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</si>
  <si>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</si>
  <si>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</si>
  <si>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</si>
  <si>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</si>
  <si>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</si>
  <si>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</si>
  <si>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</si>
  <si>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</si>
  <si>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</si>
  <si>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</si>
  <si>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</si>
  <si>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</si>
  <si>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</si>
  <si>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</si>
  <si>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</si>
  <si>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</si>
  <si>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</si>
  <si>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</si>
  <si>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</si>
  <si>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</si>
  <si>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</si>
  <si>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</si>
  <si>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</si>
  <si>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</si>
  <si>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</si>
  <si>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</si>
  <si>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</si>
  <si>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</si>
  <si>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</si>
  <si>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</si>
  <si>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</si>
  <si>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</si>
  <si>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</si>
  <si>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</si>
  <si>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</si>
  <si>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</si>
  <si>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</si>
  <si>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</si>
  <si>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</si>
  <si>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</si>
  <si>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</si>
  <si>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</si>
  <si>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</si>
  <si>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</si>
  <si>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</si>
  <si>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</si>
  <si>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</si>
  <si>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</si>
  <si>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</si>
  <si>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</si>
  <si>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</si>
  <si>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</si>
  <si>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</si>
  <si>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</si>
  <si>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</si>
  <si>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</si>
  <si>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</si>
  <si>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</si>
  <si>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</si>
  <si>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</si>
  <si>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</si>
  <si>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</si>
  <si>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</si>
  <si>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</si>
  <si>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</si>
  <si>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</si>
  <si>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</si>
  <si>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</si>
  <si>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</si>
  <si>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</si>
  <si>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</si>
  <si>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</si>
  <si>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</si>
  <si>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</si>
  <si>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</si>
  <si>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</si>
  <si>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</si>
  <si>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Cabildo</t>
  </si>
  <si>
    <t>Seguridad Pública</t>
  </si>
  <si>
    <t>Obras Públicas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</si>
  <si>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</si>
  <si>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</si>
  <si>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</si>
  <si>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</si>
  <si>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</si>
  <si>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</si>
  <si>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</si>
  <si>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</si>
  <si>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</si>
  <si>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</si>
  <si>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</si>
  <si>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</si>
  <si>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</si>
  <si>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</si>
  <si>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</si>
  <si>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</si>
  <si>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</si>
  <si>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</si>
  <si>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</si>
  <si>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</si>
  <si>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</si>
  <si>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</si>
  <si>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</si>
  <si>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</si>
  <si>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</si>
  <si>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</si>
  <si>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</si>
  <si>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</si>
  <si>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</si>
  <si>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</si>
  <si>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</si>
  <si>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</si>
  <si>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</si>
  <si>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</si>
  <si>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</si>
  <si>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</si>
  <si>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</si>
  <si>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</si>
  <si>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</si>
  <si>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</si>
  <si>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</si>
  <si>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</si>
  <si>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</si>
  <si>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</si>
  <si>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</si>
  <si>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</si>
  <si>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</si>
  <si>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</si>
  <si>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</si>
  <si>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</si>
  <si>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</si>
  <si>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</si>
  <si>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</si>
  <si>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</si>
  <si>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</si>
  <si>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</si>
  <si>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</si>
  <si>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</si>
  <si>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</si>
  <si>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</si>
  <si>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</si>
  <si>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</si>
  <si>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</si>
  <si>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</si>
  <si>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</si>
  <si>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</si>
  <si>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</si>
  <si>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</si>
  <si>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</si>
  <si>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</si>
  <si>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</si>
  <si>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</si>
  <si>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</si>
  <si>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</si>
  <si>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</si>
  <si>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</si>
  <si>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</si>
  <si>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</si>
  <si>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</si>
  <si>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</si>
  <si>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</si>
  <si>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</si>
  <si>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</si>
  <si>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</si>
  <si>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</si>
  <si>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</si>
  <si>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</si>
  <si>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</si>
  <si>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</si>
  <si>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</si>
  <si>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</si>
  <si>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</si>
  <si>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Contraloría</t>
  </si>
  <si>
    <t>Desarrollo Rural</t>
  </si>
  <si>
    <t>No Etiquetado</t>
  </si>
  <si>
    <t>Otros Recursos de Libre Disposición</t>
  </si>
  <si>
    <t>Etiquetado</t>
  </si>
  <si>
    <t>Otros Recursos de Transferencias Federales Etiquetadas</t>
  </si>
  <si>
    <t>Presidencia</t>
  </si>
  <si>
    <t>Servicios Primarios y Mantenimiento</t>
  </si>
  <si>
    <t>DIF Municipal</t>
  </si>
  <si>
    <t>Protección Civil</t>
  </si>
  <si>
    <t>De $13,870.00 a $13,870.00 mensuales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</si>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</sst>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6" borderId="7" xfId="0" applyNumberFormat="1" applyFont="1" applyFill="1" applyBorder="1" applyAlignment="1">
      <alignment horizontal="center" vertical="center" wrapText="1"/>
    </xf>
    <xf numFmtId="10" fontId="7" fillId="6" borderId="8" xfId="0" applyNumberFormat="1" applyFont="1" applyFill="1" applyBorder="1" applyAlignment="1">
      <alignment horizontal="center" vertical="center" wrapText="1"/>
    </xf>
    <xf numFmtId="10" fontId="7" fillId="6" borderId="9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44" fontId="11" fillId="6" borderId="7" xfId="2" applyFont="1" applyFill="1" applyBorder="1" applyAlignment="1">
      <alignment horizontal="center" vertical="center" wrapText="1"/>
    </xf>
    <xf numFmtId="44" fontId="11" fillId="6" borderId="8" xfId="2" applyFont="1" applyFill="1" applyBorder="1" applyAlignment="1">
      <alignment horizontal="center" vertical="center" wrapText="1"/>
    </xf>
    <xf numFmtId="44" fontId="11" fillId="6" borderId="9" xfId="2" applyFont="1" applyFill="1" applyBorder="1" applyAlignment="1">
      <alignment horizontal="center" vertical="center" wrapText="1"/>
    </xf>
    <xf numFmtId="44" fontId="6" fillId="5" borderId="1" xfId="2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5" borderId="1" xfId="0" applyFont="1" applyFill="1" applyBorder="1" applyAlignment="1">
      <alignment horizontal="center" vertical="center" wrapText="1"/>
    </xf>
    <xf numFmtId="44" fontId="2" fillId="5" borderId="1" xfId="19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0" fontId="18" fillId="6" borderId="8" xfId="0" applyNumberFormat="1" applyFont="1" applyFill="1" applyBorder="1" applyAlignment="1">
      <alignment horizontal="center" vertical="center" wrapText="1"/>
    </xf>
    <xf numFmtId="10" fontId="9" fillId="6" borderId="8" xfId="0" applyNumberFormat="1" applyFont="1" applyFill="1" applyBorder="1" applyAlignment="1">
      <alignment horizontal="center" vertical="center" wrapText="1"/>
    </xf>
    <xf numFmtId="10" fontId="10" fillId="6" borderId="8" xfId="0" applyNumberFormat="1" applyFont="1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44" fontId="18" fillId="6" borderId="8" xfId="2" applyFont="1" applyFill="1" applyBorder="1" applyAlignment="1">
      <alignment horizontal="center" vertical="center" wrapText="1"/>
    </xf>
    <xf numFmtId="44" fontId="9" fillId="6" borderId="8" xfId="2" applyFont="1" applyFill="1" applyBorder="1" applyAlignment="1">
      <alignment horizontal="center" vertical="center" wrapText="1"/>
    </xf>
    <xf numFmtId="44" fontId="8" fillId="6" borderId="8" xfId="2" applyFont="1" applyFill="1" applyBorder="1" applyAlignment="1">
      <alignment horizontal="center" vertical="center" wrapText="1"/>
    </xf>
    <xf numFmtId="44" fontId="7" fillId="6" borderId="8" xfId="2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vertical="center" wrapText="1"/>
    </xf>
    <xf numFmtId="0" fontId="0" fillId="6" borderId="8" xfId="0" applyFont="1" applyFill="1" applyBorder="1"/>
    <xf numFmtId="0" fontId="0" fillId="6" borderId="8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 wrapText="1"/>
    </xf>
    <xf numFmtId="0" fontId="0" fillId="6" borderId="8" xfId="0" applyFont="1" applyFill="1" applyBorder="1" applyAlignment="1">
      <alignment wrapText="1"/>
    </xf>
    <xf numFmtId="10" fontId="12" fillId="6" borderId="8" xfId="0" applyNumberFormat="1" applyFont="1" applyFill="1" applyBorder="1" applyAlignment="1">
      <alignment horizontal="center" vertical="center" wrapText="1"/>
    </xf>
    <xf numFmtId="10" fontId="17" fillId="6" borderId="8" xfId="0" applyNumberFormat="1" applyFont="1" applyFill="1" applyBorder="1" applyAlignment="1">
      <alignment horizontal="center" vertical="center" wrapText="1"/>
    </xf>
    <xf numFmtId="44" fontId="12" fillId="6" borderId="8" xfId="0" applyNumberFormat="1" applyFont="1" applyFill="1" applyBorder="1" applyAlignment="1">
      <alignment horizontal="center" vertical="center" wrapText="1"/>
    </xf>
    <xf numFmtId="44" fontId="17" fillId="6" borderId="8" xfId="2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vertical="center" wrapText="1"/>
    </xf>
    <xf numFmtId="0" fontId="17" fillId="6" borderId="8" xfId="0" applyFont="1" applyFill="1" applyBorder="1" applyAlignment="1">
      <alignment vertical="center" wrapText="1"/>
    </xf>
    <xf numFmtId="44" fontId="12" fillId="6" borderId="8" xfId="2" applyFont="1" applyFill="1" applyBorder="1" applyAlignment="1">
      <alignment horizontal="center" vertical="center" wrapText="1"/>
    </xf>
    <xf numFmtId="44" fontId="6" fillId="5" borderId="1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0" fontId="10" fillId="6" borderId="8" xfId="1" applyNumberFormat="1" applyFont="1" applyFill="1" applyBorder="1" applyAlignment="1">
      <alignment horizontal="center" vertical="center" wrapText="1"/>
    </xf>
    <xf numFmtId="10" fontId="2" fillId="5" borderId="1" xfId="1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4" fillId="2" borderId="8" xfId="0" applyNumberFormat="1" applyFont="1" applyFill="1" applyBorder="1" applyAlignment="1">
      <alignment horizontal="right" vertical="center" wrapText="1"/>
    </xf>
    <xf numFmtId="10" fontId="9" fillId="0" borderId="8" xfId="0" applyNumberFormat="1" applyFont="1" applyFill="1" applyBorder="1" applyAlignment="1">
      <alignment horizontal="center" vertical="center" wrapText="1"/>
    </xf>
    <xf numFmtId="10" fontId="9" fillId="0" borderId="8" xfId="0" applyNumberFormat="1" applyFont="1" applyFill="1" applyBorder="1" applyAlignment="1">
      <alignment horizontal="right" vertical="center" wrapText="1"/>
    </xf>
    <xf numFmtId="10" fontId="0" fillId="6" borderId="8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0" fontId="8" fillId="6" borderId="8" xfId="1" applyNumberFormat="1" applyFont="1" applyFill="1" applyBorder="1" applyAlignment="1">
      <alignment horizontal="center" vertical="center" wrapText="1"/>
    </xf>
    <xf numFmtId="10" fontId="0" fillId="6" borderId="8" xfId="1" applyNumberFormat="1" applyFont="1" applyFill="1" applyBorder="1" applyAlignment="1">
      <alignment horizontal="center"/>
    </xf>
    <xf numFmtId="10" fontId="10" fillId="0" borderId="8" xfId="1" applyNumberFormat="1" applyFont="1" applyBorder="1" applyAlignment="1">
      <alignment horizontal="right" vertical="center" wrapText="1"/>
    </xf>
    <xf numFmtId="10" fontId="8" fillId="6" borderId="8" xfId="1" applyNumberFormat="1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right" vertical="center" wrapText="1"/>
    </xf>
    <xf numFmtId="44" fontId="10" fillId="6" borderId="8" xfId="2" applyFont="1" applyFill="1" applyBorder="1" applyAlignment="1">
      <alignment horizontal="center" vertical="center" wrapText="1"/>
    </xf>
    <xf numFmtId="44" fontId="2" fillId="5" borderId="1" xfId="2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43" fontId="4" fillId="2" borderId="8" xfId="3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44" fontId="0" fillId="6" borderId="8" xfId="2" applyFont="1" applyFill="1" applyBorder="1" applyAlignment="1">
      <alignment horizontal="center" vertical="center" wrapText="1"/>
    </xf>
    <xf numFmtId="8" fontId="9" fillId="0" borderId="8" xfId="0" applyNumberFormat="1" applyFont="1" applyFill="1" applyBorder="1" applyAlignment="1">
      <alignment horizontal="center" vertical="center"/>
    </xf>
    <xf numFmtId="43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44" fontId="1" fillId="6" borderId="8" xfId="2" applyFont="1" applyFill="1" applyBorder="1"/>
    <xf numFmtId="0" fontId="0" fillId="6" borderId="4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vertical="center"/>
    </xf>
    <xf numFmtId="0" fontId="0" fillId="6" borderId="5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2" fillId="5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center" wrapText="1"/>
    </xf>
    <xf numFmtId="0" fontId="0" fillId="6" borderId="5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0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0" fontId="0" fillId="6" borderId="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44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8" fontId="0" fillId="6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/>
    </xf>
    <xf numFmtId="0" fontId="0" fillId="0" borderId="5" xfId="0" applyBorder="1"/>
    <xf numFmtId="10" fontId="18" fillId="6" borderId="8" xfId="1" applyNumberFormat="1" applyFont="1" applyFill="1" applyBorder="1" applyAlignment="1">
      <alignment horizontal="center" vertical="center" wrapText="1"/>
    </xf>
    <xf numFmtId="10" fontId="9" fillId="6" borderId="8" xfId="1" applyNumberFormat="1" applyFont="1" applyFill="1" applyBorder="1" applyAlignment="1">
      <alignment horizontal="center" vertical="center" wrapText="1"/>
    </xf>
    <xf numFmtId="44" fontId="6" fillId="5" borderId="1" xfId="19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8" fillId="6" borderId="8" xfId="0" applyFont="1" applyFill="1" applyBorder="1"/>
    <xf numFmtId="0" fontId="8" fillId="6" borderId="8" xfId="0" applyFont="1" applyFill="1" applyBorder="1"/>
    <xf numFmtId="0" fontId="4" fillId="6" borderId="8" xfId="0" applyFont="1" applyFill="1" applyBorder="1"/>
    <xf numFmtId="0" fontId="18" fillId="6" borderId="8" xfId="0" applyFont="1" applyFill="1" applyBorder="1" applyAlignment="1">
      <alignment horizontal="left"/>
    </xf>
    <xf numFmtId="0" fontId="18" fillId="6" borderId="8" xfId="0" applyFont="1" applyFill="1" applyBorder="1" applyAlignment="1">
      <alignment horizontal="left" vertical="center"/>
    </xf>
    <xf numFmtId="44" fontId="10" fillId="6" borderId="8" xfId="2" applyFont="1" applyFill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F15" sqref="F15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7" ht="15" thickTop="1" x14ac:dyDescent="0.3">
      <c r="A1" s="35" t="s">
        <v>147</v>
      </c>
      <c r="B1" s="144" t="s">
        <v>2</v>
      </c>
      <c r="C1" s="144" t="s">
        <v>3</v>
      </c>
    </row>
    <row r="2" spans="1:7" ht="15" thickBot="1" x14ac:dyDescent="0.35">
      <c r="A2" s="36" t="s">
        <v>148</v>
      </c>
      <c r="B2" s="145"/>
      <c r="C2" s="145"/>
    </row>
    <row r="3" spans="1:7" s="1" customFormat="1" ht="15.6" thickTop="1" thickBot="1" x14ac:dyDescent="0.35">
      <c r="A3" s="37" t="s">
        <v>250</v>
      </c>
      <c r="B3" s="31">
        <v>8456050</v>
      </c>
      <c r="C3" s="27">
        <f>B3/B15</f>
        <v>0.32211297855454862</v>
      </c>
      <c r="G3" s="41"/>
    </row>
    <row r="4" spans="1:7" ht="15" thickTop="1" x14ac:dyDescent="0.3">
      <c r="A4" s="38" t="s">
        <v>151</v>
      </c>
      <c r="B4" s="32">
        <v>3407670</v>
      </c>
      <c r="C4" s="28">
        <f>B4/B15</f>
        <v>0.12980702971611791</v>
      </c>
    </row>
    <row r="5" spans="1:7" x14ac:dyDescent="0.3">
      <c r="A5" s="38" t="s">
        <v>149</v>
      </c>
      <c r="B5" s="32">
        <v>2845398</v>
      </c>
      <c r="C5" s="28">
        <f>B5/B15</f>
        <v>0.10838862411565159</v>
      </c>
    </row>
    <row r="6" spans="1:7" s="1" customFormat="1" x14ac:dyDescent="0.3">
      <c r="A6" s="38" t="s">
        <v>150</v>
      </c>
      <c r="B6" s="32">
        <v>2180468</v>
      </c>
      <c r="C6" s="28">
        <f>B6/B15</f>
        <v>8.3059707797716376E-2</v>
      </c>
    </row>
    <row r="7" spans="1:7" x14ac:dyDescent="0.3">
      <c r="A7" s="38" t="s">
        <v>252</v>
      </c>
      <c r="B7" s="32">
        <v>2087800</v>
      </c>
      <c r="C7" s="28">
        <f>B7/B15</f>
        <v>7.9529742211338239E-2</v>
      </c>
    </row>
    <row r="8" spans="1:7" s="1" customFormat="1" x14ac:dyDescent="0.3">
      <c r="A8" s="38" t="s">
        <v>154</v>
      </c>
      <c r="B8" s="32">
        <v>1487000</v>
      </c>
      <c r="C8" s="28">
        <f>B8/B15</f>
        <v>5.6643704697892497E-2</v>
      </c>
    </row>
    <row r="9" spans="1:7" x14ac:dyDescent="0.3">
      <c r="A9" s="38" t="s">
        <v>153</v>
      </c>
      <c r="B9" s="32">
        <v>1481000</v>
      </c>
      <c r="C9" s="28">
        <f>B9/B15</f>
        <v>5.6415149063603759E-2</v>
      </c>
    </row>
    <row r="10" spans="1:7" s="1" customFormat="1" x14ac:dyDescent="0.3">
      <c r="A10" s="38" t="s">
        <v>251</v>
      </c>
      <c r="B10" s="32">
        <v>1010711</v>
      </c>
      <c r="C10" s="28">
        <f>B10/B15</f>
        <v>3.8500615614600955E-2</v>
      </c>
    </row>
    <row r="11" spans="1:7" x14ac:dyDescent="0.3">
      <c r="A11" s="38" t="s">
        <v>152</v>
      </c>
      <c r="B11" s="32">
        <v>974700</v>
      </c>
      <c r="C11" s="28">
        <f>B11/B15</f>
        <v>3.7128862790205656E-2</v>
      </c>
    </row>
    <row r="12" spans="1:7" s="1" customFormat="1" x14ac:dyDescent="0.3">
      <c r="A12" s="38" t="s">
        <v>245</v>
      </c>
      <c r="B12" s="32">
        <v>954237</v>
      </c>
      <c r="C12" s="28">
        <f>B12/B15</f>
        <v>3.6349373799463916E-2</v>
      </c>
    </row>
    <row r="13" spans="1:7" x14ac:dyDescent="0.3">
      <c r="A13" s="38" t="s">
        <v>244</v>
      </c>
      <c r="B13" s="32">
        <v>793500</v>
      </c>
      <c r="C13" s="28">
        <f>B13/B15</f>
        <v>3.022648263468574E-2</v>
      </c>
    </row>
    <row r="14" spans="1:7" ht="15" thickBot="1" x14ac:dyDescent="0.35">
      <c r="A14" s="39" t="s">
        <v>253</v>
      </c>
      <c r="B14" s="33">
        <v>573280</v>
      </c>
      <c r="C14" s="29">
        <f>B14/B15</f>
        <v>2.183772900417472E-2</v>
      </c>
    </row>
    <row r="15" spans="1:7" ht="15.6" thickTop="1" thickBot="1" x14ac:dyDescent="0.35">
      <c r="A15" s="40" t="s">
        <v>9</v>
      </c>
      <c r="B15" s="34">
        <f>SUM(B3:B14)</f>
        <v>26251814</v>
      </c>
      <c r="C15" s="30">
        <f>SUM(C3:C14)</f>
        <v>0.99999999999999989</v>
      </c>
    </row>
    <row r="16" spans="1:7" ht="15" thickTop="1" x14ac:dyDescent="0.3"/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F9" sqref="F9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2" t="s">
        <v>10</v>
      </c>
      <c r="B1" s="42" t="s">
        <v>2</v>
      </c>
      <c r="C1" s="42" t="s">
        <v>3</v>
      </c>
    </row>
    <row r="2" spans="1:5" ht="15" thickTop="1" x14ac:dyDescent="0.3">
      <c r="A2" s="54" t="s">
        <v>11</v>
      </c>
      <c r="B2" s="50">
        <f>B3+B12</f>
        <v>26251814.000325996</v>
      </c>
      <c r="C2" s="46">
        <f>C3+C12</f>
        <v>0.99999999999600031</v>
      </c>
    </row>
    <row r="3" spans="1:5" x14ac:dyDescent="0.3">
      <c r="A3" s="55" t="s">
        <v>12</v>
      </c>
      <c r="B3" s="51">
        <f>SUM(B4:B11)</f>
        <v>19797244.000203997</v>
      </c>
      <c r="C3" s="47">
        <f>SUM(C4:C11)</f>
        <v>0.75412860992687869</v>
      </c>
    </row>
    <row r="4" spans="1:5" ht="28.8" x14ac:dyDescent="0.3">
      <c r="A4" s="56" t="s">
        <v>13</v>
      </c>
      <c r="B4" s="52">
        <v>19397244</v>
      </c>
      <c r="C4" s="48">
        <f>B4/B29</f>
        <v>0.73889156763344199</v>
      </c>
    </row>
    <row r="5" spans="1:5" x14ac:dyDescent="0.3">
      <c r="A5" s="57" t="s">
        <v>14</v>
      </c>
      <c r="B5" s="32">
        <v>1E-4</v>
      </c>
      <c r="C5" s="48">
        <f>B5/B29</f>
        <v>3.809260571416445E-12</v>
      </c>
    </row>
    <row r="6" spans="1:5" x14ac:dyDescent="0.3">
      <c r="A6" s="57" t="s">
        <v>15</v>
      </c>
      <c r="B6" s="32">
        <v>1E-4</v>
      </c>
      <c r="C6" s="48">
        <f>B6/B29</f>
        <v>3.809260571416445E-12</v>
      </c>
    </row>
    <row r="7" spans="1:5" x14ac:dyDescent="0.3">
      <c r="A7" s="58" t="s">
        <v>16</v>
      </c>
      <c r="B7" s="32">
        <v>9.9999999999999995E-7</v>
      </c>
      <c r="C7" s="48">
        <f>B7/B29</f>
        <v>3.8092605714164445E-14</v>
      </c>
    </row>
    <row r="8" spans="1:5" x14ac:dyDescent="0.3">
      <c r="A8" s="57" t="s">
        <v>17</v>
      </c>
      <c r="B8" s="52">
        <v>400000</v>
      </c>
      <c r="C8" s="48">
        <f>B8/B29</f>
        <v>1.5237042285665778E-2</v>
      </c>
    </row>
    <row r="9" spans="1:5" ht="28.8" x14ac:dyDescent="0.3">
      <c r="A9" s="59" t="s">
        <v>18</v>
      </c>
      <c r="B9" s="32">
        <v>9.9999999999999995E-7</v>
      </c>
      <c r="C9" s="48">
        <f>B9/B29</f>
        <v>3.8092605714164445E-14</v>
      </c>
    </row>
    <row r="10" spans="1:5" x14ac:dyDescent="0.3">
      <c r="A10" s="57" t="s">
        <v>8</v>
      </c>
      <c r="B10" s="53">
        <v>9.9999999999999995E-7</v>
      </c>
      <c r="C10" s="48">
        <f>B10/B29</f>
        <v>3.8092605714164445E-14</v>
      </c>
    </row>
    <row r="11" spans="1:5" x14ac:dyDescent="0.3">
      <c r="A11" s="57" t="s">
        <v>19</v>
      </c>
      <c r="B11" s="53">
        <v>9.9999999999999995E-7</v>
      </c>
      <c r="C11" s="48">
        <f>B11/B29</f>
        <v>3.8092605714164445E-14</v>
      </c>
    </row>
    <row r="12" spans="1:5" x14ac:dyDescent="0.3">
      <c r="A12" s="55" t="s">
        <v>20</v>
      </c>
      <c r="B12" s="50">
        <f>SUM(B13:B19)</f>
        <v>6454570.0001219995</v>
      </c>
      <c r="C12" s="47">
        <f>SUM(C13:C19)</f>
        <v>0.24587139006912168</v>
      </c>
      <c r="E12" s="26"/>
    </row>
    <row r="13" spans="1:5" x14ac:dyDescent="0.3">
      <c r="A13" s="57" t="s">
        <v>21</v>
      </c>
      <c r="B13" s="52">
        <v>2933570</v>
      </c>
      <c r="C13" s="48">
        <f>B13/B29</f>
        <v>0.11174732534490139</v>
      </c>
    </row>
    <row r="14" spans="1:5" x14ac:dyDescent="0.3">
      <c r="A14" s="57" t="s">
        <v>22</v>
      </c>
      <c r="B14" s="52">
        <v>1.0000000000000001E-5</v>
      </c>
      <c r="C14" s="48">
        <f>B14/B29</f>
        <v>3.8092605714164448E-13</v>
      </c>
    </row>
    <row r="15" spans="1:5" x14ac:dyDescent="0.3">
      <c r="A15" s="57" t="s">
        <v>23</v>
      </c>
      <c r="B15" s="32">
        <v>1.0000000000000001E-5</v>
      </c>
      <c r="C15" s="48">
        <f>B15/B29</f>
        <v>3.8092605714164448E-13</v>
      </c>
    </row>
    <row r="16" spans="1:5" x14ac:dyDescent="0.3">
      <c r="A16" s="57" t="s">
        <v>24</v>
      </c>
      <c r="B16" s="32">
        <v>9.9999999999999995E-7</v>
      </c>
      <c r="C16" s="48">
        <f>B16/B29</f>
        <v>3.8092605714164445E-14</v>
      </c>
    </row>
    <row r="17" spans="1:3" x14ac:dyDescent="0.3">
      <c r="A17" s="57" t="s">
        <v>25</v>
      </c>
      <c r="B17" s="32">
        <v>1E-4</v>
      </c>
      <c r="C17" s="48">
        <f>B17/B29</f>
        <v>3.809260571416445E-12</v>
      </c>
    </row>
    <row r="18" spans="1:3" x14ac:dyDescent="0.3">
      <c r="A18" s="57" t="s">
        <v>26</v>
      </c>
      <c r="B18" s="32">
        <v>3521000</v>
      </c>
      <c r="C18" s="48">
        <f>B18/B29</f>
        <v>0.134124064719573</v>
      </c>
    </row>
    <row r="19" spans="1:3" x14ac:dyDescent="0.3">
      <c r="A19" s="60" t="s">
        <v>27</v>
      </c>
      <c r="B19" s="32">
        <v>9.9999999999999995E-7</v>
      </c>
      <c r="C19" s="48">
        <f>B19/B29</f>
        <v>3.8092605714164445E-14</v>
      </c>
    </row>
    <row r="20" spans="1:3" x14ac:dyDescent="0.3">
      <c r="A20" s="54" t="s">
        <v>28</v>
      </c>
      <c r="B20" s="50">
        <f>B21+B25</f>
        <v>1.05E-4</v>
      </c>
      <c r="C20" s="46">
        <f>C21+C25</f>
        <v>3.9997235999872671E-12</v>
      </c>
    </row>
    <row r="21" spans="1:3" x14ac:dyDescent="0.3">
      <c r="A21" s="55" t="s">
        <v>29</v>
      </c>
      <c r="B21" s="51">
        <f>SUM(B22:B24)</f>
        <v>3.0000000000000001E-6</v>
      </c>
      <c r="C21" s="47">
        <f>SUM(C22:C24)</f>
        <v>1.1427781714249332E-13</v>
      </c>
    </row>
    <row r="22" spans="1:3" x14ac:dyDescent="0.3">
      <c r="A22" s="57" t="s">
        <v>30</v>
      </c>
      <c r="B22" s="53">
        <v>9.9999999999999995E-7</v>
      </c>
      <c r="C22" s="48">
        <f>B22/B29</f>
        <v>3.8092605714164445E-14</v>
      </c>
    </row>
    <row r="23" spans="1:3" x14ac:dyDescent="0.3">
      <c r="A23" s="57" t="s">
        <v>31</v>
      </c>
      <c r="B23" s="53">
        <v>9.9999999999999995E-7</v>
      </c>
      <c r="C23" s="48">
        <f>B23/B29</f>
        <v>3.8092605714164445E-14</v>
      </c>
    </row>
    <row r="24" spans="1:3" x14ac:dyDescent="0.3">
      <c r="A24" s="57" t="s">
        <v>32</v>
      </c>
      <c r="B24" s="53">
        <v>9.9999999999999995E-7</v>
      </c>
      <c r="C24" s="48">
        <f>B24/B29</f>
        <v>3.8092605714164445E-14</v>
      </c>
    </row>
    <row r="25" spans="1:3" x14ac:dyDescent="0.3">
      <c r="A25" s="55" t="s">
        <v>33</v>
      </c>
      <c r="B25" s="51">
        <f>SUM(B26:B28)</f>
        <v>1.02E-4</v>
      </c>
      <c r="C25" s="47">
        <f>SUM(C26:C28)</f>
        <v>3.8854457828447735E-12</v>
      </c>
    </row>
    <row r="26" spans="1:3" x14ac:dyDescent="0.3">
      <c r="A26" s="57" t="s">
        <v>34</v>
      </c>
      <c r="B26" s="53">
        <v>9.9999999999999995E-7</v>
      </c>
      <c r="C26" s="48">
        <f>B26/B29</f>
        <v>3.8092605714164445E-14</v>
      </c>
    </row>
    <row r="27" spans="1:3" x14ac:dyDescent="0.3">
      <c r="A27" s="57" t="s">
        <v>35</v>
      </c>
      <c r="B27" s="53">
        <v>1E-4</v>
      </c>
      <c r="C27" s="48">
        <f>B27/B29</f>
        <v>3.809260571416445E-12</v>
      </c>
    </row>
    <row r="28" spans="1:3" ht="15" thickBot="1" x14ac:dyDescent="0.35">
      <c r="A28" s="57" t="s">
        <v>36</v>
      </c>
      <c r="B28" s="53">
        <v>9.9999999999999995E-7</v>
      </c>
      <c r="C28" s="48">
        <f>B28/B29</f>
        <v>3.8092605714164445E-14</v>
      </c>
    </row>
    <row r="29" spans="1:3" ht="15.6" thickTop="1" thickBot="1" x14ac:dyDescent="0.35">
      <c r="A29" s="42" t="s">
        <v>9</v>
      </c>
      <c r="B29" s="43">
        <f>B2+B20</f>
        <v>26251814.000430997</v>
      </c>
      <c r="C29" s="49">
        <f>C2+C20</f>
        <v>1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E9" sqref="E9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3" ht="15.6" thickTop="1" thickBot="1" x14ac:dyDescent="0.35">
      <c r="A1" s="40" t="s">
        <v>0</v>
      </c>
      <c r="B1" s="40" t="s">
        <v>2</v>
      </c>
      <c r="C1" s="40" t="s">
        <v>3</v>
      </c>
    </row>
    <row r="2" spans="1:3" ht="15" thickTop="1" x14ac:dyDescent="0.3">
      <c r="A2" s="65" t="s">
        <v>246</v>
      </c>
      <c r="B2" s="63">
        <f>SUM(B3:B9)</f>
        <v>22362158.000003997</v>
      </c>
      <c r="C2" s="61">
        <f>SUM(C3:C9)</f>
        <v>0.85183286762579125</v>
      </c>
    </row>
    <row r="3" spans="1:3" x14ac:dyDescent="0.3">
      <c r="A3" s="66" t="s">
        <v>157</v>
      </c>
      <c r="B3" s="53">
        <v>1474638</v>
      </c>
      <c r="C3" s="28">
        <f>B3/B14</f>
        <v>5.6172803906033429E-2</v>
      </c>
    </row>
    <row r="4" spans="1:3" x14ac:dyDescent="0.3">
      <c r="A4" s="66" t="s">
        <v>158</v>
      </c>
      <c r="B4" s="53">
        <v>9.9999999999999995E-7</v>
      </c>
      <c r="C4" s="28">
        <f>B4/B14</f>
        <v>3.8092605714781139E-14</v>
      </c>
    </row>
    <row r="5" spans="1:3" x14ac:dyDescent="0.3">
      <c r="A5" s="66" t="s">
        <v>159</v>
      </c>
      <c r="B5" s="53">
        <v>9.9999999999999995E-7</v>
      </c>
      <c r="C5" s="28">
        <f>B5/B14</f>
        <v>3.8092605714781139E-14</v>
      </c>
    </row>
    <row r="6" spans="1:3" x14ac:dyDescent="0.3">
      <c r="A6" s="66" t="s">
        <v>160</v>
      </c>
      <c r="B6" s="53">
        <v>9.9999999999999995E-7</v>
      </c>
      <c r="C6" s="28">
        <f>B6/B14</f>
        <v>3.8092605714781139E-14</v>
      </c>
    </row>
    <row r="7" spans="1:3" x14ac:dyDescent="0.3">
      <c r="A7" s="66" t="s">
        <v>161</v>
      </c>
      <c r="B7" s="53">
        <v>20687520</v>
      </c>
      <c r="C7" s="28">
        <f>B7/B14</f>
        <v>0.78804154257664916</v>
      </c>
    </row>
    <row r="8" spans="1:3" x14ac:dyDescent="0.3">
      <c r="A8" s="66" t="s">
        <v>162</v>
      </c>
      <c r="B8" s="53">
        <v>9.9999999999999995E-7</v>
      </c>
      <c r="C8" s="28">
        <f>B8/B14</f>
        <v>3.8092605714781139E-14</v>
      </c>
    </row>
    <row r="9" spans="1:3" x14ac:dyDescent="0.3">
      <c r="A9" s="66" t="s">
        <v>247</v>
      </c>
      <c r="B9" s="53">
        <v>200000</v>
      </c>
      <c r="C9" s="28">
        <f>B9/B14</f>
        <v>7.6185211429562281E-3</v>
      </c>
    </row>
    <row r="10" spans="1:3" x14ac:dyDescent="0.3">
      <c r="A10" s="67" t="s">
        <v>248</v>
      </c>
      <c r="B10" s="64">
        <f>SUM(B11:B13)</f>
        <v>3889656.0000019995</v>
      </c>
      <c r="C10" s="62">
        <f>SUM(C11:C13)</f>
        <v>0.14816713237420892</v>
      </c>
    </row>
    <row r="11" spans="1:3" x14ac:dyDescent="0.3">
      <c r="A11" s="66" t="s">
        <v>161</v>
      </c>
      <c r="B11" s="53">
        <v>3889656</v>
      </c>
      <c r="C11" s="28">
        <f>B11/B14</f>
        <v>0.14816713237413276</v>
      </c>
    </row>
    <row r="12" spans="1:3" x14ac:dyDescent="0.3">
      <c r="A12" s="66" t="s">
        <v>162</v>
      </c>
      <c r="B12" s="53">
        <v>9.9999999999999995E-7</v>
      </c>
      <c r="C12" s="28">
        <f>B12/B14</f>
        <v>3.8092605714781139E-14</v>
      </c>
    </row>
    <row r="13" spans="1:3" ht="15" thickBot="1" x14ac:dyDescent="0.35">
      <c r="A13" s="66" t="s">
        <v>249</v>
      </c>
      <c r="B13" s="53">
        <v>9.9999999999999995E-7</v>
      </c>
      <c r="C13" s="28">
        <f>B13/B14</f>
        <v>3.8092605714781139E-14</v>
      </c>
    </row>
    <row r="14" spans="1:3" ht="15.6" thickTop="1" thickBot="1" x14ac:dyDescent="0.35">
      <c r="A14" s="40" t="s">
        <v>9</v>
      </c>
      <c r="B14" s="34">
        <f>B2+B10</f>
        <v>26251814.000005998</v>
      </c>
      <c r="C14" s="30">
        <f>SUM(C2+C10)</f>
        <v>1.0000000000000002</v>
      </c>
    </row>
    <row r="15" spans="1:3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F8" sqref="F8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0" t="s">
        <v>163</v>
      </c>
      <c r="B1" s="40" t="s">
        <v>2</v>
      </c>
      <c r="C1" s="40" t="s">
        <v>3</v>
      </c>
    </row>
    <row r="2" spans="1:5" ht="15" thickTop="1" x14ac:dyDescent="0.3">
      <c r="A2" s="67" t="s">
        <v>164</v>
      </c>
      <c r="B2" s="68">
        <f>SUM(B3:B10)</f>
        <v>26251814.000131994</v>
      </c>
      <c r="C2" s="62">
        <f>SUM(C3:C10)</f>
        <v>0.99999999999923828</v>
      </c>
      <c r="E2" s="26"/>
    </row>
    <row r="3" spans="1:5" x14ac:dyDescent="0.3">
      <c r="A3" s="66" t="s">
        <v>165</v>
      </c>
      <c r="B3" s="32">
        <v>1E-4</v>
      </c>
      <c r="C3" s="28">
        <f>B3/B34</f>
        <v>3.8092605714569292E-12</v>
      </c>
    </row>
    <row r="4" spans="1:5" x14ac:dyDescent="0.3">
      <c r="A4" s="66" t="s">
        <v>166</v>
      </c>
      <c r="B4" s="32">
        <v>9.9999999999999995E-7</v>
      </c>
      <c r="C4" s="28">
        <f>B4/B34</f>
        <v>3.8092605714569289E-14</v>
      </c>
    </row>
    <row r="5" spans="1:5" x14ac:dyDescent="0.3">
      <c r="A5" s="66" t="s">
        <v>167</v>
      </c>
      <c r="B5" s="32">
        <v>25678534</v>
      </c>
      <c r="C5" s="28">
        <f>B5/B34</f>
        <v>0.97816227099016184</v>
      </c>
    </row>
    <row r="6" spans="1:5" x14ac:dyDescent="0.3">
      <c r="A6" s="66" t="s">
        <v>168</v>
      </c>
      <c r="B6" s="32">
        <v>1.0000000000000001E-5</v>
      </c>
      <c r="C6" s="28">
        <f>B6/B34</f>
        <v>3.8092605714569294E-13</v>
      </c>
    </row>
    <row r="7" spans="1:5" x14ac:dyDescent="0.3">
      <c r="A7" s="66" t="s">
        <v>169</v>
      </c>
      <c r="B7" s="32">
        <v>1.0000000000000001E-5</v>
      </c>
      <c r="C7" s="28">
        <f>B7/B34</f>
        <v>3.8092605714569294E-13</v>
      </c>
    </row>
    <row r="8" spans="1:5" x14ac:dyDescent="0.3">
      <c r="A8" s="66" t="s">
        <v>170</v>
      </c>
      <c r="B8" s="32">
        <v>9.9999999999999995E-7</v>
      </c>
      <c r="C8" s="28">
        <f>B8/B34</f>
        <v>3.8092605714569289E-14</v>
      </c>
    </row>
    <row r="9" spans="1:5" x14ac:dyDescent="0.3">
      <c r="A9" s="66" t="s">
        <v>171</v>
      </c>
      <c r="B9" s="32">
        <v>573280</v>
      </c>
      <c r="C9" s="28">
        <f>B9/B34</f>
        <v>2.1837729004048283E-2</v>
      </c>
    </row>
    <row r="10" spans="1:5" x14ac:dyDescent="0.3">
      <c r="A10" s="66" t="s">
        <v>85</v>
      </c>
      <c r="B10" s="32">
        <v>1.0000000000000001E-5</v>
      </c>
      <c r="C10" s="28">
        <f>B10/B34</f>
        <v>3.8092605714569294E-13</v>
      </c>
    </row>
    <row r="11" spans="1:5" x14ac:dyDescent="0.3">
      <c r="A11" s="67" t="s">
        <v>153</v>
      </c>
      <c r="B11" s="68">
        <f>SUM(B12:B18)</f>
        <v>6.999999999999999E-6</v>
      </c>
      <c r="C11" s="62">
        <f>SUM(C12:C18)</f>
        <v>2.6664824000198505E-13</v>
      </c>
      <c r="E11" s="26"/>
    </row>
    <row r="12" spans="1:5" x14ac:dyDescent="0.3">
      <c r="A12" s="66" t="s">
        <v>172</v>
      </c>
      <c r="B12" s="32">
        <v>9.9999999999999995E-7</v>
      </c>
      <c r="C12" s="28">
        <f>B12/B34</f>
        <v>3.8092605714569289E-14</v>
      </c>
    </row>
    <row r="13" spans="1:5" x14ac:dyDescent="0.3">
      <c r="A13" s="66" t="s">
        <v>173</v>
      </c>
      <c r="B13" s="32">
        <v>9.9999999999999995E-7</v>
      </c>
      <c r="C13" s="28">
        <f>B13/B34</f>
        <v>3.8092605714569289E-14</v>
      </c>
    </row>
    <row r="14" spans="1:5" x14ac:dyDescent="0.3">
      <c r="A14" s="66" t="s">
        <v>155</v>
      </c>
      <c r="B14" s="32">
        <v>9.9999999999999995E-7</v>
      </c>
      <c r="C14" s="28">
        <f>B14/B34</f>
        <v>3.8092605714569289E-14</v>
      </c>
    </row>
    <row r="15" spans="1:5" x14ac:dyDescent="0.3">
      <c r="A15" s="66" t="s">
        <v>174</v>
      </c>
      <c r="B15" s="32">
        <v>9.9999999999999995E-7</v>
      </c>
      <c r="C15" s="28">
        <f>B15/B34</f>
        <v>3.8092605714569289E-14</v>
      </c>
    </row>
    <row r="16" spans="1:5" x14ac:dyDescent="0.3">
      <c r="A16" s="66" t="s">
        <v>156</v>
      </c>
      <c r="B16" s="32">
        <v>9.9999999999999995E-7</v>
      </c>
      <c r="C16" s="28">
        <f>B16/B34</f>
        <v>3.8092605714569289E-14</v>
      </c>
    </row>
    <row r="17" spans="1:5" x14ac:dyDescent="0.3">
      <c r="A17" s="66" t="s">
        <v>175</v>
      </c>
      <c r="B17" s="32">
        <v>9.9999999999999995E-7</v>
      </c>
      <c r="C17" s="28">
        <f>B17/B34</f>
        <v>3.8092605714569289E-14</v>
      </c>
    </row>
    <row r="18" spans="1:5" x14ac:dyDescent="0.3">
      <c r="A18" s="66" t="s">
        <v>176</v>
      </c>
      <c r="B18" s="32">
        <v>9.9999999999999995E-7</v>
      </c>
      <c r="C18" s="28">
        <f>B18/B34</f>
        <v>3.8092605714569289E-14</v>
      </c>
    </row>
    <row r="19" spans="1:5" x14ac:dyDescent="0.3">
      <c r="A19" s="67" t="s">
        <v>177</v>
      </c>
      <c r="B19" s="68">
        <f>SUM(B20:B28)</f>
        <v>9.0000000000000002E-6</v>
      </c>
      <c r="C19" s="62">
        <f>SUM(C20:C28)</f>
        <v>3.4283345143112357E-13</v>
      </c>
      <c r="E19" s="26"/>
    </row>
    <row r="20" spans="1:5" x14ac:dyDescent="0.3">
      <c r="A20" s="66" t="s">
        <v>178</v>
      </c>
      <c r="B20" s="32">
        <v>9.9999999999999995E-7</v>
      </c>
      <c r="C20" s="28">
        <f>B20/B34</f>
        <v>3.8092605714569289E-14</v>
      </c>
    </row>
    <row r="21" spans="1:5" x14ac:dyDescent="0.3">
      <c r="A21" s="66" t="s">
        <v>179</v>
      </c>
      <c r="B21" s="32">
        <v>9.9999999999999995E-7</v>
      </c>
      <c r="C21" s="28">
        <f>B21/B34</f>
        <v>3.8092605714569289E-14</v>
      </c>
    </row>
    <row r="22" spans="1:5" x14ac:dyDescent="0.3">
      <c r="A22" s="66" t="s">
        <v>180</v>
      </c>
      <c r="B22" s="32">
        <v>9.9999999999999995E-7</v>
      </c>
      <c r="C22" s="28">
        <f>B22/B34</f>
        <v>3.8092605714569289E-14</v>
      </c>
    </row>
    <row r="23" spans="1:5" x14ac:dyDescent="0.3">
      <c r="A23" s="66" t="s">
        <v>181</v>
      </c>
      <c r="B23" s="32">
        <v>9.9999999999999995E-7</v>
      </c>
      <c r="C23" s="28">
        <f>B23/B34</f>
        <v>3.8092605714569289E-14</v>
      </c>
    </row>
    <row r="24" spans="1:5" x14ac:dyDescent="0.3">
      <c r="A24" s="66" t="s">
        <v>182</v>
      </c>
      <c r="B24" s="32">
        <v>9.9999999999999995E-7</v>
      </c>
      <c r="C24" s="28">
        <f>B24/B34</f>
        <v>3.8092605714569289E-14</v>
      </c>
    </row>
    <row r="25" spans="1:5" x14ac:dyDescent="0.3">
      <c r="A25" s="66" t="s">
        <v>183</v>
      </c>
      <c r="B25" s="32">
        <v>9.9999999999999995E-7</v>
      </c>
      <c r="C25" s="28">
        <f>B25/B34</f>
        <v>3.8092605714569289E-14</v>
      </c>
    </row>
    <row r="26" spans="1:5" x14ac:dyDescent="0.3">
      <c r="A26" s="66" t="s">
        <v>184</v>
      </c>
      <c r="B26" s="32">
        <v>9.9999999999999995E-7</v>
      </c>
      <c r="C26" s="28">
        <f>B26/B34</f>
        <v>3.8092605714569289E-14</v>
      </c>
    </row>
    <row r="27" spans="1:5" x14ac:dyDescent="0.3">
      <c r="A27" s="66" t="s">
        <v>185</v>
      </c>
      <c r="B27" s="32">
        <v>9.9999999999999995E-7</v>
      </c>
      <c r="C27" s="28">
        <f>B27/B34</f>
        <v>3.8092605714569289E-14</v>
      </c>
    </row>
    <row r="28" spans="1:5" x14ac:dyDescent="0.3">
      <c r="A28" s="66" t="s">
        <v>186</v>
      </c>
      <c r="B28" s="32">
        <v>9.9999999999999995E-7</v>
      </c>
      <c r="C28" s="28">
        <f>B28/B34</f>
        <v>3.8092605714569289E-14</v>
      </c>
    </row>
    <row r="29" spans="1:5" x14ac:dyDescent="0.3">
      <c r="A29" s="67" t="s">
        <v>187</v>
      </c>
      <c r="B29" s="64">
        <f>SUM(B30:B33)</f>
        <v>3.9999999999999998E-6</v>
      </c>
      <c r="C29" s="62">
        <f>SUM(C30:C33)</f>
        <v>1.5237042285827715E-13</v>
      </c>
    </row>
    <row r="30" spans="1:5" x14ac:dyDescent="0.3">
      <c r="A30" s="57" t="s">
        <v>188</v>
      </c>
      <c r="B30" s="53">
        <v>9.9999999999999995E-7</v>
      </c>
      <c r="C30" s="28">
        <f>B30/B34</f>
        <v>3.8092605714569289E-14</v>
      </c>
    </row>
    <row r="31" spans="1:5" ht="28.8" x14ac:dyDescent="0.3">
      <c r="A31" s="56" t="s">
        <v>189</v>
      </c>
      <c r="B31" s="53">
        <v>9.9999999999999995E-7</v>
      </c>
      <c r="C31" s="28">
        <f>B31/B34</f>
        <v>3.8092605714569289E-14</v>
      </c>
    </row>
    <row r="32" spans="1:5" x14ac:dyDescent="0.3">
      <c r="A32" s="57" t="s">
        <v>190</v>
      </c>
      <c r="B32" s="53">
        <v>9.9999999999999995E-7</v>
      </c>
      <c r="C32" s="28">
        <f>B32/B34</f>
        <v>3.8092605714569289E-14</v>
      </c>
    </row>
    <row r="33" spans="1:3" ht="15" thickBot="1" x14ac:dyDescent="0.35">
      <c r="A33" s="57" t="s">
        <v>191</v>
      </c>
      <c r="B33" s="53">
        <v>9.9999999999999995E-7</v>
      </c>
      <c r="C33" s="28">
        <f>B33/B34</f>
        <v>3.8092605714569289E-14</v>
      </c>
    </row>
    <row r="34" spans="1:3" ht="15.6" thickTop="1" thickBot="1" x14ac:dyDescent="0.35">
      <c r="A34" s="40" t="s">
        <v>9</v>
      </c>
      <c r="B34" s="69">
        <f>B2+B11+B19+B29</f>
        <v>26251814.000151996</v>
      </c>
      <c r="C34" s="30">
        <f>C2+C11+C19+C29</f>
        <v>1.0000000000000002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E103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4.5546875" style="14" bestFit="1" customWidth="1"/>
    <col min="5" max="5" width="8" style="14" bestFit="1" customWidth="1"/>
    <col min="6" max="6" width="1" style="14" customWidth="1"/>
    <col min="7" max="7" width="14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42" t="s">
        <v>37</v>
      </c>
      <c r="C2" s="45" t="s">
        <v>38</v>
      </c>
      <c r="D2" s="42" t="s">
        <v>2</v>
      </c>
      <c r="E2" s="42" t="s">
        <v>3</v>
      </c>
      <c r="F2" s="15"/>
    </row>
    <row r="3" spans="2:8" ht="15" thickTop="1" x14ac:dyDescent="0.3">
      <c r="B3" s="123">
        <v>1000</v>
      </c>
      <c r="C3" s="100" t="s">
        <v>39</v>
      </c>
      <c r="D3" s="88">
        <f>D23</f>
        <v>11229276.000040002</v>
      </c>
      <c r="E3" s="73">
        <f>D3/D12</f>
        <v>0.42775238312616143</v>
      </c>
      <c r="F3" s="15"/>
    </row>
    <row r="4" spans="2:8" x14ac:dyDescent="0.3">
      <c r="B4" s="123">
        <v>2000</v>
      </c>
      <c r="C4" s="101" t="s">
        <v>40</v>
      </c>
      <c r="D4" s="88">
        <f>D35</f>
        <v>2522000.0001100004</v>
      </c>
      <c r="E4" s="73">
        <f>D4/D12</f>
        <v>9.6069551615561771E-2</v>
      </c>
      <c r="F4" s="16"/>
    </row>
    <row r="5" spans="2:8" x14ac:dyDescent="0.3">
      <c r="B5" s="123">
        <v>3000</v>
      </c>
      <c r="C5" s="101" t="s">
        <v>41</v>
      </c>
      <c r="D5" s="88">
        <f>D47</f>
        <v>5645968</v>
      </c>
      <c r="E5" s="73">
        <f>D5/D12</f>
        <v>0.21506963289934669</v>
      </c>
      <c r="F5" s="17"/>
    </row>
    <row r="6" spans="2:8" x14ac:dyDescent="0.3">
      <c r="B6" s="123">
        <v>4000</v>
      </c>
      <c r="C6" s="101" t="s">
        <v>42</v>
      </c>
      <c r="D6" s="88">
        <f>D69</f>
        <v>3921000.0000600005</v>
      </c>
      <c r="E6" s="73">
        <f>D6/D12</f>
        <v>0.14936110700791125</v>
      </c>
      <c r="F6" s="17"/>
    </row>
    <row r="7" spans="2:8" x14ac:dyDescent="0.3">
      <c r="B7" s="123">
        <v>5000</v>
      </c>
      <c r="C7" s="101" t="s">
        <v>43</v>
      </c>
      <c r="D7" s="88">
        <f>D87</f>
        <v>9.0000000000000006E-5</v>
      </c>
      <c r="E7" s="73">
        <f>D7/D12</f>
        <v>3.4283345142836805E-12</v>
      </c>
      <c r="F7" s="17"/>
    </row>
    <row r="8" spans="2:8" x14ac:dyDescent="0.3">
      <c r="B8" s="123">
        <v>6000</v>
      </c>
      <c r="C8" s="101" t="s">
        <v>44</v>
      </c>
      <c r="D8" s="88">
        <f>D93</f>
        <v>2933570.0000100001</v>
      </c>
      <c r="E8" s="73">
        <f>D8/D12</f>
        <v>0.11174732534557177</v>
      </c>
      <c r="F8" s="17"/>
    </row>
    <row r="9" spans="2:8" x14ac:dyDescent="0.3">
      <c r="B9" s="123">
        <v>7000</v>
      </c>
      <c r="C9" s="101" t="s">
        <v>45</v>
      </c>
      <c r="D9" s="88">
        <f>D103</f>
        <v>6.999999999999999E-6</v>
      </c>
      <c r="E9" s="73">
        <f>D9/D12</f>
        <v>2.6664823999984177E-13</v>
      </c>
      <c r="F9" s="17"/>
    </row>
    <row r="10" spans="2:8" x14ac:dyDescent="0.3">
      <c r="B10" s="123">
        <v>8000</v>
      </c>
      <c r="C10" s="101" t="s">
        <v>46</v>
      </c>
      <c r="D10" s="88">
        <f>D109</f>
        <v>3.0000000000000004E-5</v>
      </c>
      <c r="E10" s="73">
        <f>D10/D12</f>
        <v>1.1427781714278935E-12</v>
      </c>
      <c r="F10" s="17"/>
    </row>
    <row r="11" spans="2:8" ht="15" thickBot="1" x14ac:dyDescent="0.35">
      <c r="B11" s="124">
        <v>9000</v>
      </c>
      <c r="C11" s="101" t="s">
        <v>47</v>
      </c>
      <c r="D11" s="88">
        <f>D119</f>
        <v>1.5999999999999999E-5</v>
      </c>
      <c r="E11" s="73">
        <f>D11/D12</f>
        <v>6.0948169142820975E-13</v>
      </c>
      <c r="F11" s="15"/>
    </row>
    <row r="12" spans="2:8" ht="15.6" thickTop="1" thickBot="1" x14ac:dyDescent="0.35">
      <c r="B12" s="150" t="s">
        <v>48</v>
      </c>
      <c r="C12" s="151"/>
      <c r="D12" s="89">
        <f>SUM(D3:D11)</f>
        <v>26251814.000363</v>
      </c>
      <c r="E12" s="74">
        <f>SUM(E3:E11)</f>
        <v>1.0000000000000002</v>
      </c>
      <c r="F12" s="15"/>
    </row>
    <row r="13" spans="2:8" ht="15.6" thickTop="1" thickBot="1" x14ac:dyDescent="0.35">
      <c r="B13" s="102"/>
      <c r="C13" s="103"/>
      <c r="D13" s="90"/>
      <c r="E13" s="75"/>
      <c r="F13" s="17"/>
    </row>
    <row r="14" spans="2:8" ht="16.2" customHeight="1" thickTop="1" thickBot="1" x14ac:dyDescent="0.35">
      <c r="B14" s="146" t="s">
        <v>49</v>
      </c>
      <c r="C14" s="147"/>
      <c r="D14" s="42" t="s">
        <v>2</v>
      </c>
      <c r="E14" s="42" t="s">
        <v>3</v>
      </c>
      <c r="F14" s="19"/>
    </row>
    <row r="15" spans="2:8" ht="15" thickTop="1" x14ac:dyDescent="0.3">
      <c r="B15" s="99">
        <v>1100</v>
      </c>
      <c r="C15" s="100" t="s">
        <v>56</v>
      </c>
      <c r="D15" s="88">
        <v>8589576</v>
      </c>
      <c r="E15" s="73">
        <f>D15/D23</f>
        <v>0.76492696412212158</v>
      </c>
    </row>
    <row r="16" spans="2:8" x14ac:dyDescent="0.3">
      <c r="B16" s="99">
        <v>1200</v>
      </c>
      <c r="C16" s="101" t="s">
        <v>57</v>
      </c>
      <c r="D16" s="88">
        <v>513300</v>
      </c>
      <c r="E16" s="73">
        <f>D16/D23</f>
        <v>4.5710872187857118E-2</v>
      </c>
      <c r="G16" s="18"/>
      <c r="H16" s="18"/>
    </row>
    <row r="17" spans="2:9" x14ac:dyDescent="0.3">
      <c r="B17" s="99">
        <v>1300</v>
      </c>
      <c r="C17" s="101" t="s">
        <v>58</v>
      </c>
      <c r="D17" s="88">
        <v>2002400</v>
      </c>
      <c r="E17" s="73">
        <f>D17/D23</f>
        <v>0.17831959958886637</v>
      </c>
      <c r="G17" s="13"/>
      <c r="H17" s="13"/>
      <c r="I17" s="13"/>
    </row>
    <row r="18" spans="2:9" x14ac:dyDescent="0.3">
      <c r="B18" s="99">
        <v>1400</v>
      </c>
      <c r="C18" s="101" t="s">
        <v>59</v>
      </c>
      <c r="D18" s="88">
        <v>124000</v>
      </c>
      <c r="E18" s="73">
        <f>D18/D23</f>
        <v>1.1042564097592604E-2</v>
      </c>
      <c r="G18" s="10"/>
      <c r="H18" s="3"/>
      <c r="I18" s="4"/>
    </row>
    <row r="19" spans="2:9" x14ac:dyDescent="0.3">
      <c r="B19" s="99">
        <v>1500</v>
      </c>
      <c r="C19" s="101" t="s">
        <v>60</v>
      </c>
      <c r="D19" s="88">
        <v>1.0000000000000001E-5</v>
      </c>
      <c r="E19" s="73">
        <f>D19/D23</f>
        <v>8.9052936270908099E-13</v>
      </c>
    </row>
    <row r="20" spans="2:9" x14ac:dyDescent="0.3">
      <c r="B20" s="99">
        <v>1600</v>
      </c>
      <c r="C20" s="101" t="s">
        <v>61</v>
      </c>
      <c r="D20" s="88">
        <v>1.0000000000000001E-5</v>
      </c>
      <c r="E20" s="73">
        <f>D20/D23</f>
        <v>8.9052936270908099E-13</v>
      </c>
    </row>
    <row r="21" spans="2:9" x14ac:dyDescent="0.3">
      <c r="B21" s="99">
        <v>1700</v>
      </c>
      <c r="C21" s="101" t="s">
        <v>62</v>
      </c>
      <c r="D21" s="88">
        <v>1.0000000000000001E-5</v>
      </c>
      <c r="E21" s="73">
        <f>D21/D23</f>
        <v>8.9052936270908099E-13</v>
      </c>
    </row>
    <row r="22" spans="2:9" ht="15" thickBot="1" x14ac:dyDescent="0.35">
      <c r="B22" s="99">
        <v>1800</v>
      </c>
      <c r="C22" s="101" t="s">
        <v>63</v>
      </c>
      <c r="D22" s="88">
        <v>1.0000000000000001E-5</v>
      </c>
      <c r="E22" s="73">
        <f>D22/D23</f>
        <v>8.9052936270908099E-13</v>
      </c>
    </row>
    <row r="23" spans="2:9" ht="15.6" thickTop="1" thickBot="1" x14ac:dyDescent="0.35">
      <c r="B23" s="70"/>
      <c r="C23" s="104" t="s">
        <v>64</v>
      </c>
      <c r="D23" s="89">
        <f>SUM(D15:D22)</f>
        <v>11229276.000040002</v>
      </c>
      <c r="E23" s="74">
        <f>SUM(E15:E22)</f>
        <v>0.99999999999999967</v>
      </c>
    </row>
    <row r="24" spans="2:9" ht="15.6" thickTop="1" thickBot="1" x14ac:dyDescent="0.35">
      <c r="B24" s="105"/>
      <c r="C24" s="106"/>
      <c r="D24" s="91"/>
      <c r="E24" s="76"/>
    </row>
    <row r="25" spans="2:9" ht="15.6" thickTop="1" thickBot="1" x14ac:dyDescent="0.35">
      <c r="B25" s="146" t="s">
        <v>65</v>
      </c>
      <c r="C25" s="147"/>
      <c r="D25" s="42" t="s">
        <v>2</v>
      </c>
      <c r="E25" s="42" t="s">
        <v>3</v>
      </c>
    </row>
    <row r="26" spans="2:9" ht="15" customHeight="1" thickTop="1" x14ac:dyDescent="0.3">
      <c r="B26" s="99">
        <v>2100</v>
      </c>
      <c r="C26" s="107" t="s">
        <v>66</v>
      </c>
      <c r="D26" s="88">
        <v>242000</v>
      </c>
      <c r="E26" s="73">
        <f>D26/D35</f>
        <v>9.5955590796766396E-2</v>
      </c>
    </row>
    <row r="27" spans="2:9" x14ac:dyDescent="0.3">
      <c r="B27" s="99">
        <v>2200</v>
      </c>
      <c r="C27" s="101" t="s">
        <v>67</v>
      </c>
      <c r="D27" s="88">
        <v>20000</v>
      </c>
      <c r="E27" s="73">
        <f>D27/D35</f>
        <v>7.9302141154352392E-3</v>
      </c>
    </row>
    <row r="28" spans="2:9" x14ac:dyDescent="0.3">
      <c r="B28" s="99">
        <v>2300</v>
      </c>
      <c r="C28" s="101" t="s">
        <v>68</v>
      </c>
      <c r="D28" s="88">
        <v>1E-4</v>
      </c>
      <c r="E28" s="73">
        <f>D28/D35</f>
        <v>3.9651070577176198E-11</v>
      </c>
    </row>
    <row r="29" spans="2:9" x14ac:dyDescent="0.3">
      <c r="B29" s="99">
        <v>2400</v>
      </c>
      <c r="C29" s="101" t="s">
        <v>69</v>
      </c>
      <c r="D29" s="88">
        <v>170000</v>
      </c>
      <c r="E29" s="73">
        <f>D29/D35</f>
        <v>6.7406819981199531E-2</v>
      </c>
    </row>
    <row r="30" spans="2:9" x14ac:dyDescent="0.3">
      <c r="B30" s="99">
        <v>2500</v>
      </c>
      <c r="C30" s="101" t="s">
        <v>70</v>
      </c>
      <c r="D30" s="88">
        <v>50000</v>
      </c>
      <c r="E30" s="73">
        <f>D30/D35</f>
        <v>1.98255352885881E-2</v>
      </c>
    </row>
    <row r="31" spans="2:9" x14ac:dyDescent="0.3">
      <c r="B31" s="99">
        <v>2600</v>
      </c>
      <c r="C31" s="101" t="s">
        <v>71</v>
      </c>
      <c r="D31" s="88">
        <v>1555000</v>
      </c>
      <c r="E31" s="73">
        <f>D31/D35</f>
        <v>0.61657414747508987</v>
      </c>
    </row>
    <row r="32" spans="2:9" x14ac:dyDescent="0.3">
      <c r="B32" s="99">
        <v>2700</v>
      </c>
      <c r="C32" s="101" t="s">
        <v>72</v>
      </c>
      <c r="D32" s="88">
        <v>40000</v>
      </c>
      <c r="E32" s="73">
        <f>D32/D35</f>
        <v>1.5860428230870478E-2</v>
      </c>
    </row>
    <row r="33" spans="2:9" x14ac:dyDescent="0.3">
      <c r="B33" s="99">
        <v>2800</v>
      </c>
      <c r="C33" s="101" t="s">
        <v>73</v>
      </c>
      <c r="D33" s="88">
        <v>1.0000000000000001E-5</v>
      </c>
      <c r="E33" s="73">
        <f>D33/D35</f>
        <v>3.9651070577176199E-12</v>
      </c>
    </row>
    <row r="34" spans="2:9" ht="15" thickBot="1" x14ac:dyDescent="0.35">
      <c r="B34" s="99">
        <v>2900</v>
      </c>
      <c r="C34" s="101" t="s">
        <v>74</v>
      </c>
      <c r="D34" s="88">
        <v>445000</v>
      </c>
      <c r="E34" s="73">
        <f>D34/D35</f>
        <v>0.17644726406843408</v>
      </c>
    </row>
    <row r="35" spans="2:9" ht="15.6" thickTop="1" thickBot="1" x14ac:dyDescent="0.35">
      <c r="B35" s="70"/>
      <c r="C35" s="45" t="s">
        <v>75</v>
      </c>
      <c r="D35" s="89">
        <f>SUM(D26:D34)</f>
        <v>2522000.0001100004</v>
      </c>
      <c r="E35" s="74">
        <f>SUM(E26:E34)</f>
        <v>1</v>
      </c>
    </row>
    <row r="36" spans="2:9" ht="15.6" thickTop="1" thickBot="1" x14ac:dyDescent="0.35">
      <c r="B36" s="108"/>
      <c r="C36" s="109"/>
      <c r="D36" s="92"/>
      <c r="E36" s="77"/>
    </row>
    <row r="37" spans="2:9" ht="15.6" thickTop="1" thickBot="1" x14ac:dyDescent="0.35">
      <c r="B37" s="146" t="s">
        <v>76</v>
      </c>
      <c r="C37" s="147"/>
      <c r="D37" s="42" t="s">
        <v>2</v>
      </c>
      <c r="E37" s="42" t="s">
        <v>3</v>
      </c>
    </row>
    <row r="38" spans="2:9" ht="15" thickTop="1" x14ac:dyDescent="0.3">
      <c r="B38" s="99">
        <v>3100</v>
      </c>
      <c r="C38" s="110" t="s">
        <v>77</v>
      </c>
      <c r="D38" s="88">
        <v>2921000</v>
      </c>
      <c r="E38" s="73">
        <f>D38/D47</f>
        <v>0.51736035344160647</v>
      </c>
    </row>
    <row r="39" spans="2:9" x14ac:dyDescent="0.3">
      <c r="B39" s="99">
        <v>3200</v>
      </c>
      <c r="C39" s="110" t="s">
        <v>78</v>
      </c>
      <c r="D39" s="88">
        <v>5000</v>
      </c>
      <c r="E39" s="73">
        <f>D39/D47</f>
        <v>8.8558773269703267E-4</v>
      </c>
    </row>
    <row r="40" spans="2:9" x14ac:dyDescent="0.3">
      <c r="B40" s="99">
        <v>3300</v>
      </c>
      <c r="C40" s="110" t="s">
        <v>79</v>
      </c>
      <c r="D40" s="88">
        <v>320000</v>
      </c>
      <c r="E40" s="73">
        <f>D40/D47</f>
        <v>5.6677614892610091E-2</v>
      </c>
    </row>
    <row r="41" spans="2:9" x14ac:dyDescent="0.3">
      <c r="B41" s="99">
        <v>3400</v>
      </c>
      <c r="C41" s="110" t="s">
        <v>80</v>
      </c>
      <c r="D41" s="88">
        <v>25000</v>
      </c>
      <c r="E41" s="73">
        <f>D41/D47</f>
        <v>4.4279386634851628E-3</v>
      </c>
    </row>
    <row r="42" spans="2:9" x14ac:dyDescent="0.3">
      <c r="B42" s="99">
        <v>3500</v>
      </c>
      <c r="C42" s="110" t="s">
        <v>81</v>
      </c>
      <c r="D42" s="88">
        <v>1212968</v>
      </c>
      <c r="E42" s="73">
        <f>D42/D47</f>
        <v>0.21483791619081086</v>
      </c>
    </row>
    <row r="43" spans="2:9" x14ac:dyDescent="0.3">
      <c r="B43" s="99">
        <v>3600</v>
      </c>
      <c r="C43" s="110" t="s">
        <v>82</v>
      </c>
      <c r="D43" s="88">
        <v>250000</v>
      </c>
      <c r="E43" s="73">
        <f>D43/D47</f>
        <v>4.4279386634851634E-2</v>
      </c>
    </row>
    <row r="44" spans="2:9" x14ac:dyDescent="0.3">
      <c r="B44" s="99">
        <v>3700</v>
      </c>
      <c r="C44" s="110" t="s">
        <v>83</v>
      </c>
      <c r="D44" s="88">
        <v>265000</v>
      </c>
      <c r="E44" s="73">
        <f>D44/D47</f>
        <v>4.6936149832942732E-2</v>
      </c>
    </row>
    <row r="45" spans="2:9" x14ac:dyDescent="0.3">
      <c r="B45" s="99">
        <v>3800</v>
      </c>
      <c r="C45" s="110" t="s">
        <v>84</v>
      </c>
      <c r="D45" s="88">
        <v>450000</v>
      </c>
      <c r="E45" s="73">
        <f>D45/D47</f>
        <v>7.9702895942732943E-2</v>
      </c>
    </row>
    <row r="46" spans="2:9" ht="15" thickBot="1" x14ac:dyDescent="0.35">
      <c r="B46" s="99">
        <v>3900</v>
      </c>
      <c r="C46" s="110" t="s">
        <v>85</v>
      </c>
      <c r="D46" s="88">
        <v>197000</v>
      </c>
      <c r="E46" s="73">
        <f>D46/D47</f>
        <v>3.4892156668263084E-2</v>
      </c>
      <c r="I46" s="20"/>
    </row>
    <row r="47" spans="2:9" ht="15.6" thickTop="1" thickBot="1" x14ac:dyDescent="0.35">
      <c r="B47" s="70"/>
      <c r="C47" s="45" t="s">
        <v>86</v>
      </c>
      <c r="D47" s="89">
        <f>SUM(D38:D46)</f>
        <v>5645968</v>
      </c>
      <c r="E47" s="74">
        <f>SUM(E38:E46)</f>
        <v>0.99999999999999989</v>
      </c>
      <c r="I47" s="21"/>
    </row>
    <row r="48" spans="2:9" ht="15.6" thickTop="1" thickBot="1" x14ac:dyDescent="0.35">
      <c r="B48" s="111"/>
      <c r="C48" s="112"/>
      <c r="D48" s="93"/>
      <c r="E48" s="78"/>
      <c r="I48" s="21"/>
    </row>
    <row r="49" spans="2:8" ht="15.6" thickTop="1" thickBot="1" x14ac:dyDescent="0.35">
      <c r="B49" s="150" t="s">
        <v>82</v>
      </c>
      <c r="C49" s="151"/>
      <c r="D49" s="42" t="s">
        <v>2</v>
      </c>
      <c r="E49" s="42" t="s">
        <v>3</v>
      </c>
    </row>
    <row r="50" spans="2:8" ht="29.4" thickTop="1" x14ac:dyDescent="0.3">
      <c r="B50" s="113">
        <v>361</v>
      </c>
      <c r="C50" s="114" t="s">
        <v>87</v>
      </c>
      <c r="D50" s="94">
        <v>170000</v>
      </c>
      <c r="E50" s="79">
        <f>D50/D57</f>
        <v>0.67999999986400017</v>
      </c>
    </row>
    <row r="51" spans="2:8" ht="28.8" x14ac:dyDescent="0.3">
      <c r="B51" s="113">
        <v>362</v>
      </c>
      <c r="C51" s="114" t="s">
        <v>88</v>
      </c>
      <c r="D51" s="88">
        <v>1.0000000000000001E-5</v>
      </c>
      <c r="E51" s="79">
        <f>D51/D57</f>
        <v>3.9999999992000011E-11</v>
      </c>
    </row>
    <row r="52" spans="2:8" ht="28.8" x14ac:dyDescent="0.3">
      <c r="B52" s="113">
        <v>363</v>
      </c>
      <c r="C52" s="114" t="s">
        <v>89</v>
      </c>
      <c r="D52" s="88">
        <v>1.0000000000000001E-5</v>
      </c>
      <c r="E52" s="79">
        <f>D52/D57</f>
        <v>3.9999999992000011E-11</v>
      </c>
    </row>
    <row r="53" spans="2:8" x14ac:dyDescent="0.3">
      <c r="B53" s="113">
        <v>364</v>
      </c>
      <c r="C53" s="114" t="s">
        <v>90</v>
      </c>
      <c r="D53" s="94">
        <v>1.0000000000000001E-5</v>
      </c>
      <c r="E53" s="79">
        <f>D53/D57</f>
        <v>3.9999999992000011E-11</v>
      </c>
    </row>
    <row r="54" spans="2:8" x14ac:dyDescent="0.3">
      <c r="B54" s="113">
        <v>365</v>
      </c>
      <c r="C54" s="115" t="s">
        <v>91</v>
      </c>
      <c r="D54" s="88">
        <v>1.0000000000000001E-5</v>
      </c>
      <c r="E54" s="79">
        <f>D54/D57</f>
        <v>3.9999999992000011E-11</v>
      </c>
    </row>
    <row r="55" spans="2:8" ht="28.8" x14ac:dyDescent="0.3">
      <c r="B55" s="113">
        <v>366</v>
      </c>
      <c r="C55" s="114" t="s">
        <v>92</v>
      </c>
      <c r="D55" s="88">
        <v>1.0000000000000001E-5</v>
      </c>
      <c r="E55" s="79">
        <f>D55/D57</f>
        <v>3.9999999992000011E-11</v>
      </c>
    </row>
    <row r="56" spans="2:8" ht="15" thickBot="1" x14ac:dyDescent="0.35">
      <c r="B56" s="113">
        <v>369</v>
      </c>
      <c r="C56" s="115" t="s">
        <v>93</v>
      </c>
      <c r="D56" s="88">
        <v>80000</v>
      </c>
      <c r="E56" s="79">
        <f>D56/D57</f>
        <v>0.31999999993600009</v>
      </c>
    </row>
    <row r="57" spans="2:8" ht="15.6" thickTop="1" thickBot="1" x14ac:dyDescent="0.35">
      <c r="B57" s="71"/>
      <c r="C57" s="104" t="s">
        <v>94</v>
      </c>
      <c r="D57" s="89">
        <f>SUM(D50:D56)</f>
        <v>250000.00004999994</v>
      </c>
      <c r="E57" s="80">
        <f>SUM(E50:E56)</f>
        <v>1.0000000000000002</v>
      </c>
      <c r="F57" s="11"/>
      <c r="H57" s="22"/>
    </row>
    <row r="58" spans="2:8" ht="15.6" thickTop="1" thickBot="1" x14ac:dyDescent="0.35">
      <c r="B58" s="116"/>
      <c r="C58" s="117"/>
      <c r="D58" s="95"/>
      <c r="E58" s="81"/>
    </row>
    <row r="59" spans="2:8" ht="15.6" thickTop="1" thickBot="1" x14ac:dyDescent="0.35">
      <c r="B59" s="146" t="s">
        <v>95</v>
      </c>
      <c r="C59" s="147"/>
      <c r="D59" s="42" t="s">
        <v>2</v>
      </c>
      <c r="E59" s="42" t="s">
        <v>3</v>
      </c>
    </row>
    <row r="60" spans="2:8" ht="15" thickTop="1" x14ac:dyDescent="0.3">
      <c r="B60" s="118">
        <v>4100</v>
      </c>
      <c r="C60" s="119" t="s">
        <v>96</v>
      </c>
      <c r="D60" s="88">
        <v>1.0000000000000001E-5</v>
      </c>
      <c r="E60" s="82">
        <f>D60/D69</f>
        <v>2.5503698035824987E-12</v>
      </c>
      <c r="F60" s="17"/>
      <c r="G60" s="17"/>
      <c r="H60" s="17"/>
    </row>
    <row r="61" spans="2:8" x14ac:dyDescent="0.3">
      <c r="B61" s="120">
        <v>4200</v>
      </c>
      <c r="C61" s="115" t="s">
        <v>97</v>
      </c>
      <c r="D61" s="88">
        <v>1.0000000000000001E-5</v>
      </c>
      <c r="E61" s="83">
        <f>D61/D69</f>
        <v>2.5503698035824987E-12</v>
      </c>
    </row>
    <row r="62" spans="2:8" x14ac:dyDescent="0.3">
      <c r="B62" s="99">
        <v>4300</v>
      </c>
      <c r="C62" s="110" t="s">
        <v>98</v>
      </c>
      <c r="D62" s="88">
        <v>300000</v>
      </c>
      <c r="E62" s="73">
        <f>D62/D69</f>
        <v>7.6511094107474961E-2</v>
      </c>
    </row>
    <row r="63" spans="2:8" x14ac:dyDescent="0.3">
      <c r="B63" s="99">
        <v>4400</v>
      </c>
      <c r="C63" s="110" t="s">
        <v>99</v>
      </c>
      <c r="D63" s="88">
        <v>3321000</v>
      </c>
      <c r="E63" s="73">
        <f>D63/D69</f>
        <v>0.84697781176974773</v>
      </c>
    </row>
    <row r="64" spans="2:8" x14ac:dyDescent="0.3">
      <c r="B64" s="99">
        <v>4500</v>
      </c>
      <c r="C64" s="110" t="s">
        <v>7</v>
      </c>
      <c r="D64" s="88">
        <v>1.0000000000000001E-5</v>
      </c>
      <c r="E64" s="73">
        <f>D64/D69</f>
        <v>2.5503698035824987E-12</v>
      </c>
    </row>
    <row r="65" spans="2:5" x14ac:dyDescent="0.3">
      <c r="B65" s="99">
        <v>4600</v>
      </c>
      <c r="C65" s="110" t="s">
        <v>100</v>
      </c>
      <c r="D65" s="88">
        <v>300000</v>
      </c>
      <c r="E65" s="73">
        <f>D65/D69</f>
        <v>7.6511094107474961E-2</v>
      </c>
    </row>
    <row r="66" spans="2:5" x14ac:dyDescent="0.3">
      <c r="B66" s="99">
        <v>4700</v>
      </c>
      <c r="C66" s="110" t="s">
        <v>101</v>
      </c>
      <c r="D66" s="88">
        <v>1.0000000000000001E-5</v>
      </c>
      <c r="E66" s="73">
        <f>D66/D69</f>
        <v>2.5503698035824987E-12</v>
      </c>
    </row>
    <row r="67" spans="2:5" x14ac:dyDescent="0.3">
      <c r="B67" s="99">
        <v>4800</v>
      </c>
      <c r="C67" s="110" t="s">
        <v>102</v>
      </c>
      <c r="D67" s="88">
        <v>1.0000000000000001E-5</v>
      </c>
      <c r="E67" s="73">
        <f>D67/D69</f>
        <v>2.5503698035824987E-12</v>
      </c>
    </row>
    <row r="68" spans="2:5" ht="15" thickBot="1" x14ac:dyDescent="0.35">
      <c r="B68" s="99">
        <v>4900</v>
      </c>
      <c r="C68" s="110" t="s">
        <v>103</v>
      </c>
      <c r="D68" s="88">
        <v>1.0000000000000001E-5</v>
      </c>
      <c r="E68" s="73">
        <f>D68/D69</f>
        <v>2.5503698035824987E-12</v>
      </c>
    </row>
    <row r="69" spans="2:5" ht="15.6" thickTop="1" thickBot="1" x14ac:dyDescent="0.35">
      <c r="B69" s="70"/>
      <c r="C69" s="45" t="s">
        <v>104</v>
      </c>
      <c r="D69" s="89">
        <f>SUM(D60:D68)</f>
        <v>3921000.0000600005</v>
      </c>
      <c r="E69" s="80">
        <f>SUM(E60:E68)</f>
        <v>1</v>
      </c>
    </row>
    <row r="70" spans="2:5" ht="15.6" thickTop="1" thickBot="1" x14ac:dyDescent="0.35">
      <c r="B70" s="111"/>
      <c r="C70" s="112"/>
      <c r="D70" s="96"/>
      <c r="E70" s="84"/>
    </row>
    <row r="71" spans="2:5" ht="15.6" thickTop="1" thickBot="1" x14ac:dyDescent="0.35">
      <c r="B71" s="150" t="s">
        <v>7</v>
      </c>
      <c r="C71" s="151"/>
      <c r="D71" s="42" t="s">
        <v>2</v>
      </c>
      <c r="E71" s="42" t="s">
        <v>3</v>
      </c>
    </row>
    <row r="72" spans="2:5" ht="15" thickTop="1" x14ac:dyDescent="0.3">
      <c r="B72" s="113">
        <v>451</v>
      </c>
      <c r="C72" s="121" t="s">
        <v>105</v>
      </c>
      <c r="D72" s="88">
        <v>1.0000000000000001E-5</v>
      </c>
      <c r="E72" s="85">
        <v>2.5503698035824987E-12</v>
      </c>
    </row>
    <row r="73" spans="2:5" x14ac:dyDescent="0.3">
      <c r="B73" s="113">
        <v>452</v>
      </c>
      <c r="C73" s="121" t="s">
        <v>106</v>
      </c>
      <c r="D73" s="88">
        <v>1.0000000000000001E-5</v>
      </c>
      <c r="E73" s="85">
        <v>2.5503698035824987E-12</v>
      </c>
    </row>
    <row r="74" spans="2:5" ht="15" thickBot="1" x14ac:dyDescent="0.35">
      <c r="B74" s="113">
        <v>459</v>
      </c>
      <c r="C74" s="114" t="s">
        <v>107</v>
      </c>
      <c r="D74" s="88">
        <v>1.0000000000000001E-5</v>
      </c>
      <c r="E74" s="85">
        <v>2.5503698035824987E-12</v>
      </c>
    </row>
    <row r="75" spans="2:5" ht="15.6" thickTop="1" thickBot="1" x14ac:dyDescent="0.35">
      <c r="B75" s="72"/>
      <c r="C75" s="104" t="s">
        <v>108</v>
      </c>
      <c r="D75" s="89">
        <f>SUM(D72:D74)</f>
        <v>3.0000000000000004E-5</v>
      </c>
      <c r="E75" s="80">
        <f>SUM(E72:E74)</f>
        <v>7.6511094107474961E-12</v>
      </c>
    </row>
    <row r="76" spans="2:5" ht="15.6" thickTop="1" thickBot="1" x14ac:dyDescent="0.35">
      <c r="B76" s="108"/>
      <c r="C76" s="109"/>
      <c r="D76" s="97"/>
      <c r="E76" s="86"/>
    </row>
    <row r="77" spans="2:5" ht="15.6" thickTop="1" thickBot="1" x14ac:dyDescent="0.35">
      <c r="B77" s="146" t="s">
        <v>109</v>
      </c>
      <c r="C77" s="147"/>
      <c r="D77" s="42" t="s">
        <v>2</v>
      </c>
      <c r="E77" s="42" t="s">
        <v>3</v>
      </c>
    </row>
    <row r="78" spans="2:5" ht="15" thickTop="1" x14ac:dyDescent="0.3">
      <c r="B78" s="99">
        <v>5100</v>
      </c>
      <c r="C78" s="114" t="s">
        <v>110</v>
      </c>
      <c r="D78" s="94">
        <v>1.0000000000000001E-5</v>
      </c>
      <c r="E78" s="73">
        <v>2.5503698035824987E-12</v>
      </c>
    </row>
    <row r="79" spans="2:5" x14ac:dyDescent="0.3">
      <c r="B79" s="99">
        <v>5200</v>
      </c>
      <c r="C79" s="114" t="s">
        <v>111</v>
      </c>
      <c r="D79" s="94">
        <v>1.0000000000000001E-5</v>
      </c>
      <c r="E79" s="73">
        <v>2.5503698035824987E-12</v>
      </c>
    </row>
    <row r="80" spans="2:5" x14ac:dyDescent="0.3">
      <c r="B80" s="99">
        <v>5300</v>
      </c>
      <c r="C80" s="114" t="s">
        <v>112</v>
      </c>
      <c r="D80" s="88">
        <v>1.0000000000000001E-5</v>
      </c>
      <c r="E80" s="73">
        <v>2.5503698035824987E-12</v>
      </c>
    </row>
    <row r="81" spans="2:5" x14ac:dyDescent="0.3">
      <c r="B81" s="99">
        <v>5400</v>
      </c>
      <c r="C81" s="114" t="s">
        <v>113</v>
      </c>
      <c r="D81" s="88">
        <v>1.0000000000000001E-5</v>
      </c>
      <c r="E81" s="73">
        <v>2.5503698035824987E-12</v>
      </c>
    </row>
    <row r="82" spans="2:5" x14ac:dyDescent="0.3">
      <c r="B82" s="99">
        <v>5500</v>
      </c>
      <c r="C82" s="114" t="s">
        <v>114</v>
      </c>
      <c r="D82" s="88">
        <v>1.0000000000000001E-5</v>
      </c>
      <c r="E82" s="73">
        <v>2.5503698035824987E-12</v>
      </c>
    </row>
    <row r="83" spans="2:5" x14ac:dyDescent="0.3">
      <c r="B83" s="99">
        <v>5600</v>
      </c>
      <c r="C83" s="114" t="s">
        <v>115</v>
      </c>
      <c r="D83" s="98">
        <v>1.0000000000000001E-5</v>
      </c>
      <c r="E83" s="73">
        <v>2.5503698035824987E-12</v>
      </c>
    </row>
    <row r="84" spans="2:5" x14ac:dyDescent="0.3">
      <c r="B84" s="120">
        <v>5700</v>
      </c>
      <c r="C84" s="114" t="s">
        <v>116</v>
      </c>
      <c r="D84" s="88">
        <v>1.0000000000000001E-5</v>
      </c>
      <c r="E84" s="83">
        <v>2.5503698035824987E-12</v>
      </c>
    </row>
    <row r="85" spans="2:5" x14ac:dyDescent="0.3">
      <c r="B85" s="99">
        <v>5800</v>
      </c>
      <c r="C85" s="114" t="s">
        <v>117</v>
      </c>
      <c r="D85" s="88">
        <v>1.0000000000000001E-5</v>
      </c>
      <c r="E85" s="73">
        <v>2.5503698035824987E-12</v>
      </c>
    </row>
    <row r="86" spans="2:5" ht="15" thickBot="1" x14ac:dyDescent="0.35">
      <c r="B86" s="120">
        <v>5900</v>
      </c>
      <c r="C86" s="114" t="s">
        <v>118</v>
      </c>
      <c r="D86" s="88">
        <v>1.0000000000000001E-5</v>
      </c>
      <c r="E86" s="83">
        <v>2.5503698035824987E-12</v>
      </c>
    </row>
    <row r="87" spans="2:5" ht="15.6" thickTop="1" thickBot="1" x14ac:dyDescent="0.35">
      <c r="B87" s="70"/>
      <c r="C87" s="45" t="s">
        <v>119</v>
      </c>
      <c r="D87" s="89">
        <f>SUM(D78:D86)</f>
        <v>9.0000000000000006E-5</v>
      </c>
      <c r="E87" s="74">
        <f>SUM(E78:E86)</f>
        <v>2.295332823224249E-11</v>
      </c>
    </row>
    <row r="88" spans="2:5" ht="15.6" thickTop="1" thickBot="1" x14ac:dyDescent="0.35">
      <c r="B88" s="108"/>
      <c r="C88" s="109"/>
      <c r="D88" s="97"/>
      <c r="E88" s="86"/>
    </row>
    <row r="89" spans="2:5" ht="15.6" thickTop="1" thickBot="1" x14ac:dyDescent="0.35">
      <c r="B89" s="146" t="s">
        <v>120</v>
      </c>
      <c r="C89" s="147"/>
      <c r="D89" s="42" t="s">
        <v>2</v>
      </c>
      <c r="E89" s="42" t="s">
        <v>3</v>
      </c>
    </row>
    <row r="90" spans="2:5" ht="15" thickTop="1" x14ac:dyDescent="0.3">
      <c r="B90" s="99">
        <v>6100</v>
      </c>
      <c r="C90" s="107" t="s">
        <v>121</v>
      </c>
      <c r="D90" s="88">
        <v>2452000</v>
      </c>
      <c r="E90" s="73">
        <f>D90/D93</f>
        <v>0.83584165368191032</v>
      </c>
    </row>
    <row r="91" spans="2:5" x14ac:dyDescent="0.3">
      <c r="B91" s="99">
        <v>6200</v>
      </c>
      <c r="C91" s="110" t="s">
        <v>122</v>
      </c>
      <c r="D91" s="98">
        <v>481570</v>
      </c>
      <c r="E91" s="73">
        <f>D91/D93</f>
        <v>0.16415834631468088</v>
      </c>
    </row>
    <row r="92" spans="2:5" ht="15" thickBot="1" x14ac:dyDescent="0.35">
      <c r="B92" s="99">
        <v>6300</v>
      </c>
      <c r="C92" s="110" t="s">
        <v>123</v>
      </c>
      <c r="D92" s="88">
        <v>1.0000000000000001E-5</v>
      </c>
      <c r="E92" s="73">
        <f>D92/D93</f>
        <v>3.4088158796162737E-12</v>
      </c>
    </row>
    <row r="93" spans="2:5" ht="15.6" thickTop="1" thickBot="1" x14ac:dyDescent="0.35">
      <c r="B93" s="70"/>
      <c r="C93" s="45" t="s">
        <v>124</v>
      </c>
      <c r="D93" s="89">
        <f>SUM(D90:D92)</f>
        <v>2933570.0000100001</v>
      </c>
      <c r="E93" s="74">
        <f>SUM(E90:E92)</f>
        <v>1</v>
      </c>
    </row>
    <row r="94" spans="2:5" ht="15.6" thickTop="1" thickBot="1" x14ac:dyDescent="0.35">
      <c r="B94" s="111"/>
      <c r="C94" s="112"/>
      <c r="D94" s="93"/>
      <c r="E94" s="87"/>
    </row>
    <row r="95" spans="2:5" ht="15.6" thickTop="1" thickBot="1" x14ac:dyDescent="0.35">
      <c r="B95" s="146" t="s">
        <v>125</v>
      </c>
      <c r="C95" s="147"/>
      <c r="D95" s="42" t="s">
        <v>2</v>
      </c>
      <c r="E95" s="42" t="s">
        <v>3</v>
      </c>
    </row>
    <row r="96" spans="2:5" ht="15" thickTop="1" x14ac:dyDescent="0.3">
      <c r="B96" s="99">
        <v>7100</v>
      </c>
      <c r="C96" s="114" t="s">
        <v>126</v>
      </c>
      <c r="D96" s="88">
        <v>9.9999999999999995E-7</v>
      </c>
      <c r="E96" s="85">
        <v>9.9999999999999995E-7</v>
      </c>
    </row>
    <row r="97" spans="2:9" x14ac:dyDescent="0.3">
      <c r="B97" s="99">
        <v>7200</v>
      </c>
      <c r="C97" s="114" t="s">
        <v>127</v>
      </c>
      <c r="D97" s="88">
        <v>9.9999999999999995E-7</v>
      </c>
      <c r="E97" s="85">
        <v>9.9999999999999995E-7</v>
      </c>
    </row>
    <row r="98" spans="2:9" x14ac:dyDescent="0.3">
      <c r="B98" s="99">
        <v>7300</v>
      </c>
      <c r="C98" s="114" t="s">
        <v>128</v>
      </c>
      <c r="D98" s="88">
        <v>9.9999999999999995E-7</v>
      </c>
      <c r="E98" s="85">
        <v>9.9999999999999995E-7</v>
      </c>
    </row>
    <row r="99" spans="2:9" x14ac:dyDescent="0.3">
      <c r="B99" s="99">
        <v>7400</v>
      </c>
      <c r="C99" s="114" t="s">
        <v>129</v>
      </c>
      <c r="D99" s="88">
        <v>9.9999999999999995E-7</v>
      </c>
      <c r="E99" s="85">
        <v>9.9999999999999995E-7</v>
      </c>
    </row>
    <row r="100" spans="2:9" x14ac:dyDescent="0.3">
      <c r="B100" s="99">
        <v>7500</v>
      </c>
      <c r="C100" s="114" t="s">
        <v>130</v>
      </c>
      <c r="D100" s="88">
        <v>9.9999999999999995E-7</v>
      </c>
      <c r="E100" s="85">
        <v>9.9999999999999995E-7</v>
      </c>
    </row>
    <row r="101" spans="2:9" x14ac:dyDescent="0.3">
      <c r="B101" s="99">
        <v>7600</v>
      </c>
      <c r="C101" s="114" t="s">
        <v>131</v>
      </c>
      <c r="D101" s="88">
        <v>9.9999999999999995E-7</v>
      </c>
      <c r="E101" s="85">
        <v>9.9999999999999995E-7</v>
      </c>
    </row>
    <row r="102" spans="2:9" ht="15" thickBot="1" x14ac:dyDescent="0.35">
      <c r="B102" s="120">
        <v>7900</v>
      </c>
      <c r="C102" s="122" t="s">
        <v>132</v>
      </c>
      <c r="D102" s="88">
        <v>9.9999999999999995E-7</v>
      </c>
      <c r="E102" s="85">
        <v>9.9999999999999995E-7</v>
      </c>
    </row>
    <row r="103" spans="2:9" ht="15.6" thickTop="1" thickBot="1" x14ac:dyDescent="0.35">
      <c r="B103" s="70"/>
      <c r="C103" s="45" t="s">
        <v>133</v>
      </c>
      <c r="D103" s="89">
        <v>6.999999999999999E-6</v>
      </c>
      <c r="E103" s="74">
        <v>6.999999999999999E-6</v>
      </c>
    </row>
    <row r="104" spans="2:9" ht="15.6" thickTop="1" thickBot="1" x14ac:dyDescent="0.35">
      <c r="B104" s="111"/>
      <c r="C104" s="112"/>
      <c r="D104" s="93"/>
      <c r="E104" s="87"/>
    </row>
    <row r="105" spans="2:9" ht="15.6" thickTop="1" thickBot="1" x14ac:dyDescent="0.35">
      <c r="B105" s="146" t="s">
        <v>134</v>
      </c>
      <c r="C105" s="147"/>
      <c r="D105" s="42" t="s">
        <v>2</v>
      </c>
      <c r="E105" s="42" t="s">
        <v>3</v>
      </c>
    </row>
    <row r="106" spans="2:9" ht="15" thickTop="1" x14ac:dyDescent="0.3">
      <c r="B106" s="99">
        <v>8100</v>
      </c>
      <c r="C106" s="114" t="s">
        <v>8</v>
      </c>
      <c r="D106" s="88">
        <v>1.0000000000000001E-5</v>
      </c>
      <c r="E106" s="85">
        <v>1.0000000000000001E-5</v>
      </c>
    </row>
    <row r="107" spans="2:9" x14ac:dyDescent="0.3">
      <c r="B107" s="99">
        <v>8300</v>
      </c>
      <c r="C107" s="114" t="s">
        <v>135</v>
      </c>
      <c r="D107" s="88">
        <v>1.0000000000000001E-5</v>
      </c>
      <c r="E107" s="85">
        <v>1.0000000000000001E-5</v>
      </c>
    </row>
    <row r="108" spans="2:9" ht="15" thickBot="1" x14ac:dyDescent="0.35">
      <c r="B108" s="99">
        <v>8500</v>
      </c>
      <c r="C108" s="114" t="s">
        <v>136</v>
      </c>
      <c r="D108" s="88">
        <v>1.0000000000000001E-5</v>
      </c>
      <c r="E108" s="85">
        <v>1.0000000000000001E-5</v>
      </c>
    </row>
    <row r="109" spans="2:9" ht="15.6" thickTop="1" thickBot="1" x14ac:dyDescent="0.35">
      <c r="B109" s="70"/>
      <c r="C109" s="45" t="s">
        <v>137</v>
      </c>
      <c r="D109" s="89">
        <v>3.0000000000000004E-5</v>
      </c>
      <c r="E109" s="74">
        <v>3.0000000000000004E-5</v>
      </c>
    </row>
    <row r="110" spans="2:9" ht="15.6" thickTop="1" thickBot="1" x14ac:dyDescent="0.35">
      <c r="B110" s="111"/>
      <c r="C110" s="112"/>
      <c r="D110" s="93"/>
      <c r="E110" s="87"/>
      <c r="H110" s="149"/>
      <c r="I110" s="149"/>
    </row>
    <row r="111" spans="2:9" ht="15.6" thickTop="1" thickBot="1" x14ac:dyDescent="0.35">
      <c r="B111" s="146" t="s">
        <v>138</v>
      </c>
      <c r="C111" s="147"/>
      <c r="D111" s="42" t="s">
        <v>2</v>
      </c>
      <c r="E111" s="42" t="s">
        <v>3</v>
      </c>
      <c r="H111" s="23"/>
    </row>
    <row r="112" spans="2:9" ht="15" thickTop="1" x14ac:dyDescent="0.3">
      <c r="B112" s="99">
        <v>9100</v>
      </c>
      <c r="C112" s="107" t="s">
        <v>139</v>
      </c>
      <c r="D112" s="88">
        <v>9.9999999999999995E-7</v>
      </c>
      <c r="E112" s="85">
        <v>9.9999999999999995E-8</v>
      </c>
    </row>
    <row r="113" spans="2:14" x14ac:dyDescent="0.3">
      <c r="B113" s="99">
        <v>9200</v>
      </c>
      <c r="C113" s="110" t="s">
        <v>140</v>
      </c>
      <c r="D113" s="88">
        <v>9.9999999999999995E-7</v>
      </c>
      <c r="E113" s="85">
        <v>9.9999999999999995E-8</v>
      </c>
    </row>
    <row r="114" spans="2:14" x14ac:dyDescent="0.3">
      <c r="B114" s="99">
        <v>9300</v>
      </c>
      <c r="C114" s="110" t="s">
        <v>141</v>
      </c>
      <c r="D114" s="88">
        <v>9.9999999999999995E-7</v>
      </c>
      <c r="E114" s="85">
        <v>9.9999999999999995E-8</v>
      </c>
    </row>
    <row r="115" spans="2:14" x14ac:dyDescent="0.3">
      <c r="B115" s="99">
        <v>9400</v>
      </c>
      <c r="C115" s="110" t="s">
        <v>142</v>
      </c>
      <c r="D115" s="88">
        <v>9.9999999999999995E-7</v>
      </c>
      <c r="E115" s="85">
        <v>9.9999999999999995E-8</v>
      </c>
    </row>
    <row r="116" spans="2:14" x14ac:dyDescent="0.3">
      <c r="B116" s="99">
        <v>9500</v>
      </c>
      <c r="C116" s="110" t="s">
        <v>143</v>
      </c>
      <c r="D116" s="88">
        <v>9.9999999999999995E-7</v>
      </c>
      <c r="E116" s="85">
        <v>9.9999999999999995E-8</v>
      </c>
    </row>
    <row r="117" spans="2:14" x14ac:dyDescent="0.3">
      <c r="B117" s="99">
        <v>9600</v>
      </c>
      <c r="C117" s="110" t="s">
        <v>144</v>
      </c>
      <c r="D117" s="88">
        <v>9.9999999999999995E-7</v>
      </c>
      <c r="E117" s="85">
        <v>9.9999999999999995E-8</v>
      </c>
      <c r="L117" s="130"/>
    </row>
    <row r="118" spans="2:14" ht="15" thickBot="1" x14ac:dyDescent="0.35">
      <c r="B118" s="99">
        <v>9900</v>
      </c>
      <c r="C118" s="110" t="s">
        <v>145</v>
      </c>
      <c r="D118" s="88">
        <v>1.0000000000000001E-5</v>
      </c>
      <c r="E118" s="85">
        <v>9.9999999999999995E-8</v>
      </c>
    </row>
    <row r="119" spans="2:14" ht="15.6" thickTop="1" thickBot="1" x14ac:dyDescent="0.35">
      <c r="B119" s="44"/>
      <c r="C119" s="45" t="s">
        <v>146</v>
      </c>
      <c r="D119" s="89">
        <f>SUM(D112:D118)</f>
        <v>1.5999999999999999E-5</v>
      </c>
      <c r="E119" s="74">
        <f>SUM(E112:E118)</f>
        <v>6.9999999999999997E-7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42" t="s">
        <v>50</v>
      </c>
      <c r="H121" s="42" t="s">
        <v>51</v>
      </c>
      <c r="I121" s="42" t="s">
        <v>52</v>
      </c>
      <c r="K121" s="42" t="s">
        <v>53</v>
      </c>
      <c r="L121" s="42" t="s">
        <v>54</v>
      </c>
      <c r="M121" s="42" t="s">
        <v>55</v>
      </c>
      <c r="N121" s="42" t="s">
        <v>255</v>
      </c>
    </row>
    <row r="122" spans="2:14" ht="15.6" thickTop="1" thickBot="1" x14ac:dyDescent="0.35">
      <c r="B122" s="5"/>
      <c r="C122" s="5"/>
      <c r="D122" s="2"/>
      <c r="E122" s="6"/>
      <c r="G122" s="125">
        <f>D23</f>
        <v>11229276.000040002</v>
      </c>
      <c r="H122" s="126">
        <v>75</v>
      </c>
      <c r="I122" s="127">
        <f>G122/H122</f>
        <v>149723.68000053335</v>
      </c>
      <c r="J122" s="18"/>
      <c r="K122" s="128">
        <v>15</v>
      </c>
      <c r="L122" s="128">
        <v>0</v>
      </c>
      <c r="M122" s="128">
        <v>15</v>
      </c>
      <c r="N122" s="129" t="s">
        <v>254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48"/>
      <c r="E149" s="148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selection activeCell="E22" sqref="E22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4" ht="15.6" thickTop="1" thickBot="1" x14ac:dyDescent="0.35">
      <c r="A1" s="40" t="s">
        <v>243</v>
      </c>
      <c r="B1" s="40" t="s">
        <v>192</v>
      </c>
      <c r="C1" s="40" t="s">
        <v>2</v>
      </c>
      <c r="D1" s="40" t="s">
        <v>3</v>
      </c>
    </row>
    <row r="2" spans="1:4" ht="15" thickTop="1" x14ac:dyDescent="0.3">
      <c r="A2" s="138" t="s">
        <v>193</v>
      </c>
      <c r="B2" s="134"/>
      <c r="C2" s="50">
        <f>SUM(C3:C4)</f>
        <v>1.9999999999999999E-6</v>
      </c>
      <c r="D2" s="131">
        <f>SUM(D3:D4)</f>
        <v>7.618521142951588E-14</v>
      </c>
    </row>
    <row r="3" spans="1:4" x14ac:dyDescent="0.3">
      <c r="A3" s="139" t="s">
        <v>194</v>
      </c>
      <c r="B3" s="135" t="s">
        <v>195</v>
      </c>
      <c r="C3" s="53">
        <v>9.9999999999999995E-7</v>
      </c>
      <c r="D3" s="82">
        <f>C3/C31</f>
        <v>3.809260571475794E-14</v>
      </c>
    </row>
    <row r="4" spans="1:4" x14ac:dyDescent="0.3">
      <c r="A4" s="139" t="s">
        <v>196</v>
      </c>
      <c r="B4" s="135" t="s">
        <v>197</v>
      </c>
      <c r="C4" s="53">
        <v>9.9999999999999995E-7</v>
      </c>
      <c r="D4" s="82">
        <f>C4/C31</f>
        <v>3.809260571475794E-14</v>
      </c>
    </row>
    <row r="5" spans="1:4" x14ac:dyDescent="0.3">
      <c r="A5" s="55" t="s">
        <v>198</v>
      </c>
      <c r="B5" s="55"/>
      <c r="C5" s="51">
        <f>SUM(C6:C13)</f>
        <v>26251814.000006989</v>
      </c>
      <c r="D5" s="132">
        <f>SUM(D6:D13)</f>
        <v>0.99999999999942912</v>
      </c>
    </row>
    <row r="6" spans="1:4" x14ac:dyDescent="0.3">
      <c r="A6" s="59" t="s">
        <v>199</v>
      </c>
      <c r="B6" s="136" t="s">
        <v>200</v>
      </c>
      <c r="C6" s="88">
        <v>26251814</v>
      </c>
      <c r="D6" s="73">
        <f>C6/C31</f>
        <v>0.99999999999916256</v>
      </c>
    </row>
    <row r="7" spans="1:4" x14ac:dyDescent="0.3">
      <c r="A7" s="59" t="s">
        <v>201</v>
      </c>
      <c r="B7" s="136" t="s">
        <v>202</v>
      </c>
      <c r="C7" s="53">
        <v>9.9999999999999995E-7</v>
      </c>
      <c r="D7" s="73">
        <f>C7/C31</f>
        <v>3.809260571475794E-14</v>
      </c>
    </row>
    <row r="8" spans="1:4" x14ac:dyDescent="0.3">
      <c r="A8" s="57" t="s">
        <v>203</v>
      </c>
      <c r="B8" s="136" t="s">
        <v>204</v>
      </c>
      <c r="C8" s="53">
        <v>9.9999999999999995E-7</v>
      </c>
      <c r="D8" s="73">
        <f>C8/C31</f>
        <v>3.809260571475794E-14</v>
      </c>
    </row>
    <row r="9" spans="1:4" x14ac:dyDescent="0.3">
      <c r="A9" s="57" t="s">
        <v>205</v>
      </c>
      <c r="B9" s="136" t="s">
        <v>206</v>
      </c>
      <c r="C9" s="53">
        <v>9.9999999999999995E-7</v>
      </c>
      <c r="D9" s="73">
        <f>C9/C31</f>
        <v>3.809260571475794E-14</v>
      </c>
    </row>
    <row r="10" spans="1:4" x14ac:dyDescent="0.3">
      <c r="A10" s="57" t="s">
        <v>207</v>
      </c>
      <c r="B10" s="136" t="s">
        <v>208</v>
      </c>
      <c r="C10" s="53">
        <v>9.9999999999999995E-7</v>
      </c>
      <c r="D10" s="73">
        <f>C10/C31</f>
        <v>3.809260571475794E-14</v>
      </c>
    </row>
    <row r="11" spans="1:4" x14ac:dyDescent="0.3">
      <c r="A11" s="58" t="s">
        <v>209</v>
      </c>
      <c r="B11" s="136" t="s">
        <v>210</v>
      </c>
      <c r="C11" s="53">
        <v>9.9999999999999995E-7</v>
      </c>
      <c r="D11" s="73">
        <f>C11/C31</f>
        <v>3.809260571475794E-14</v>
      </c>
    </row>
    <row r="12" spans="1:4" x14ac:dyDescent="0.3">
      <c r="A12" s="57" t="s">
        <v>211</v>
      </c>
      <c r="B12" s="136" t="s">
        <v>212</v>
      </c>
      <c r="C12" s="53">
        <v>9.9999999999999995E-7</v>
      </c>
      <c r="D12" s="73">
        <f>C12/C31</f>
        <v>3.809260571475794E-14</v>
      </c>
    </row>
    <row r="13" spans="1:4" x14ac:dyDescent="0.3">
      <c r="A13" s="57" t="s">
        <v>213</v>
      </c>
      <c r="B13" s="136" t="s">
        <v>214</v>
      </c>
      <c r="C13" s="53">
        <v>9.9999999999999995E-7</v>
      </c>
      <c r="D13" s="73">
        <f>C13/C31</f>
        <v>3.809260571475794E-14</v>
      </c>
    </row>
    <row r="14" spans="1:4" x14ac:dyDescent="0.3">
      <c r="A14" s="140" t="s">
        <v>215</v>
      </c>
      <c r="B14" s="137"/>
      <c r="C14" s="51">
        <f>SUM(C15:C17)</f>
        <v>3.0000000000000001E-6</v>
      </c>
      <c r="D14" s="132">
        <f>SUM(D15:D17)</f>
        <v>1.1427781714427383E-13</v>
      </c>
    </row>
    <row r="15" spans="1:4" x14ac:dyDescent="0.3">
      <c r="A15" s="57" t="s">
        <v>216</v>
      </c>
      <c r="B15" s="136" t="s">
        <v>217</v>
      </c>
      <c r="C15" s="53">
        <v>9.9999999999999995E-7</v>
      </c>
      <c r="D15" s="73">
        <f>C15/C31</f>
        <v>3.809260571475794E-14</v>
      </c>
    </row>
    <row r="16" spans="1:4" x14ac:dyDescent="0.3">
      <c r="A16" s="59" t="s">
        <v>218</v>
      </c>
      <c r="B16" s="136" t="s">
        <v>219</v>
      </c>
      <c r="C16" s="53">
        <v>9.9999999999999995E-7</v>
      </c>
      <c r="D16" s="73">
        <f>C16/C31</f>
        <v>3.809260571475794E-14</v>
      </c>
    </row>
    <row r="17" spans="1:4" x14ac:dyDescent="0.3">
      <c r="A17" s="57" t="s">
        <v>220</v>
      </c>
      <c r="B17" s="136" t="s">
        <v>221</v>
      </c>
      <c r="C17" s="53">
        <v>9.9999999999999995E-7</v>
      </c>
      <c r="D17" s="73">
        <f>C17/C31</f>
        <v>3.809260571475794E-14</v>
      </c>
    </row>
    <row r="18" spans="1:4" x14ac:dyDescent="0.3">
      <c r="A18" s="140" t="s">
        <v>222</v>
      </c>
      <c r="B18" s="137"/>
      <c r="C18" s="51">
        <f>SUM(C19:C20)</f>
        <v>1.9999999999999999E-6</v>
      </c>
      <c r="D18" s="132">
        <f>SUM(D19:D20)</f>
        <v>7.618521142951588E-14</v>
      </c>
    </row>
    <row r="19" spans="1:4" x14ac:dyDescent="0.3">
      <c r="A19" s="57" t="s">
        <v>223</v>
      </c>
      <c r="B19" s="136" t="s">
        <v>224</v>
      </c>
      <c r="C19" s="53">
        <v>9.9999999999999995E-7</v>
      </c>
      <c r="D19" s="73">
        <f>C19/C31</f>
        <v>3.809260571475794E-14</v>
      </c>
    </row>
    <row r="20" spans="1:4" x14ac:dyDescent="0.3">
      <c r="A20" s="57" t="s">
        <v>225</v>
      </c>
      <c r="B20" s="136" t="s">
        <v>226</v>
      </c>
      <c r="C20" s="53">
        <v>9.9999999999999995E-7</v>
      </c>
      <c r="D20" s="73">
        <f>C20/C31</f>
        <v>3.809260571475794E-14</v>
      </c>
    </row>
    <row r="21" spans="1:4" x14ac:dyDescent="0.3">
      <c r="A21" s="140" t="s">
        <v>227</v>
      </c>
      <c r="B21" s="137"/>
      <c r="C21" s="51">
        <f>SUM(C22:C25)</f>
        <v>3.9999999999999998E-6</v>
      </c>
      <c r="D21" s="132">
        <f>SUM(D22:D25)</f>
        <v>1.5237042285903176E-13</v>
      </c>
    </row>
    <row r="22" spans="1:4" x14ac:dyDescent="0.3">
      <c r="A22" s="59" t="s">
        <v>7</v>
      </c>
      <c r="B22" s="136" t="s">
        <v>228</v>
      </c>
      <c r="C22" s="53">
        <v>9.9999999999999995E-7</v>
      </c>
      <c r="D22" s="73">
        <f>C22/C31</f>
        <v>3.809260571475794E-14</v>
      </c>
    </row>
    <row r="23" spans="1:4" x14ac:dyDescent="0.3">
      <c r="A23" s="57" t="s">
        <v>229</v>
      </c>
      <c r="B23" s="136" t="s">
        <v>230</v>
      </c>
      <c r="C23" s="53">
        <v>9.9999999999999995E-7</v>
      </c>
      <c r="D23" s="73">
        <f>C23/C31</f>
        <v>3.809260571475794E-14</v>
      </c>
    </row>
    <row r="24" spans="1:4" x14ac:dyDescent="0.3">
      <c r="A24" s="58" t="s">
        <v>231</v>
      </c>
      <c r="B24" s="136" t="s">
        <v>232</v>
      </c>
      <c r="C24" s="53">
        <v>9.9999999999999995E-7</v>
      </c>
      <c r="D24" s="73">
        <f>C24/C31</f>
        <v>3.809260571475794E-14</v>
      </c>
    </row>
    <row r="25" spans="1:4" x14ac:dyDescent="0.3">
      <c r="A25" s="57" t="s">
        <v>233</v>
      </c>
      <c r="B25" s="136" t="s">
        <v>234</v>
      </c>
      <c r="C25" s="53">
        <v>9.9999999999999995E-7</v>
      </c>
      <c r="D25" s="73">
        <f>C25/C31</f>
        <v>3.809260571475794E-14</v>
      </c>
    </row>
    <row r="26" spans="1:4" x14ac:dyDescent="0.3">
      <c r="A26" s="140" t="s">
        <v>235</v>
      </c>
      <c r="B26" s="137"/>
      <c r="C26" s="51">
        <f>SUM(C27:C27)</f>
        <v>9.9999999999999995E-7</v>
      </c>
      <c r="D26" s="132">
        <f>D27</f>
        <v>3.809260571475794E-14</v>
      </c>
    </row>
    <row r="27" spans="1:4" x14ac:dyDescent="0.3">
      <c r="A27" s="57" t="s">
        <v>236</v>
      </c>
      <c r="B27" s="136" t="s">
        <v>237</v>
      </c>
      <c r="C27" s="53">
        <v>9.9999999999999995E-7</v>
      </c>
      <c r="D27" s="73">
        <f>C27/C31</f>
        <v>3.809260571475794E-14</v>
      </c>
    </row>
    <row r="28" spans="1:4" x14ac:dyDescent="0.3">
      <c r="A28" s="141" t="s">
        <v>238</v>
      </c>
      <c r="B28" s="134" t="s">
        <v>239</v>
      </c>
      <c r="C28" s="50">
        <v>9.9999999999999995E-7</v>
      </c>
      <c r="D28" s="46">
        <v>3.1946434957568974E-14</v>
      </c>
    </row>
    <row r="29" spans="1:4" x14ac:dyDescent="0.3">
      <c r="A29" s="142" t="s">
        <v>240</v>
      </c>
      <c r="B29" s="134" t="s">
        <v>241</v>
      </c>
      <c r="C29" s="50">
        <v>9.9999999999999995E-7</v>
      </c>
      <c r="D29" s="46">
        <v>3.1946434957568974E-14</v>
      </c>
    </row>
    <row r="30" spans="1:4" ht="15" thickBot="1" x14ac:dyDescent="0.35">
      <c r="A30" s="141" t="s">
        <v>191</v>
      </c>
      <c r="B30" s="134" t="s">
        <v>242</v>
      </c>
      <c r="C30" s="50">
        <v>9.9999999999999995E-7</v>
      </c>
      <c r="D30" s="46">
        <v>3.1946434957568974E-14</v>
      </c>
    </row>
    <row r="31" spans="1:4" ht="15.6" thickTop="1" thickBot="1" x14ac:dyDescent="0.35">
      <c r="A31" s="40" t="s">
        <v>9</v>
      </c>
      <c r="B31" s="40"/>
      <c r="C31" s="133">
        <f>C2+C5+C14+C18+C21+C26+C28+C29+C30</f>
        <v>26251814.000021983</v>
      </c>
      <c r="D31" s="30">
        <f>D2+D5+D14+D18+D21+D26+D28+D29+D30</f>
        <v>0.99999999999998201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GridLines="0" workbookViewId="0">
      <selection activeCell="G4" sqref="G4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3" ht="15.6" thickTop="1" thickBot="1" x14ac:dyDescent="0.35">
      <c r="A1" s="40" t="s">
        <v>1</v>
      </c>
      <c r="B1" s="40" t="s">
        <v>2</v>
      </c>
      <c r="C1" s="40" t="s">
        <v>3</v>
      </c>
    </row>
    <row r="2" spans="1:3" ht="15" thickTop="1" x14ac:dyDescent="0.3">
      <c r="A2" s="66" t="s">
        <v>4</v>
      </c>
      <c r="B2" s="143">
        <v>23318244</v>
      </c>
      <c r="C2" s="28">
        <f>B2/B7</f>
        <v>0.88825267465255353</v>
      </c>
    </row>
    <row r="3" spans="1:3" x14ac:dyDescent="0.3">
      <c r="A3" s="66" t="s">
        <v>5</v>
      </c>
      <c r="B3" s="98">
        <v>2933570</v>
      </c>
      <c r="C3" s="28">
        <f>B3/B7</f>
        <v>0.11174732534664666</v>
      </c>
    </row>
    <row r="4" spans="1:3" x14ac:dyDescent="0.3">
      <c r="A4" s="66" t="s">
        <v>6</v>
      </c>
      <c r="B4" s="88">
        <v>1.0000000000000001E-5</v>
      </c>
      <c r="C4" s="28">
        <f>B4/B7</f>
        <v>3.8092605714759378E-13</v>
      </c>
    </row>
    <row r="5" spans="1:3" x14ac:dyDescent="0.3">
      <c r="A5" s="66" t="s">
        <v>7</v>
      </c>
      <c r="B5" s="88">
        <v>1.0000000000000001E-5</v>
      </c>
      <c r="C5" s="28">
        <f>B5/B7</f>
        <v>3.8092605714759378E-13</v>
      </c>
    </row>
    <row r="6" spans="1:3" ht="15" thickBot="1" x14ac:dyDescent="0.35">
      <c r="A6" s="66" t="s">
        <v>8</v>
      </c>
      <c r="B6" s="53">
        <v>9.9999999999999995E-7</v>
      </c>
      <c r="C6" s="28">
        <f>B6/B7</f>
        <v>3.8092605714759372E-14</v>
      </c>
    </row>
    <row r="7" spans="1:3" ht="15.6" thickTop="1" thickBot="1" x14ac:dyDescent="0.35">
      <c r="A7" s="40" t="s">
        <v>9</v>
      </c>
      <c r="B7" s="69">
        <f>SUM(B2:B6)</f>
        <v>26251814.000020996</v>
      </c>
      <c r="C7" s="30">
        <f>SUM(C2:C6)</f>
        <v>1.0000000000000002</v>
      </c>
    </row>
    <row r="8" spans="1:3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2017-07-05T21:12:12Z</dcterms:modified>
</cp:coreProperties>
</file>