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00" yWindow="876" windowWidth="15480" windowHeight="10800" tabRatio="946" activeTab="15"/>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45621"/>
  <fileRecoveryPr autoRecover="0"/>
</workbook>
</file>

<file path=xl/calcChain.xml><?xml version="1.0" encoding="utf-8"?>
<calcChain xmlns="http://schemas.openxmlformats.org/spreadsheetml/2006/main">
  <c r="J30" i="37" l="1"/>
  <c r="G30" i="37"/>
  <c r="G29" i="37" s="1"/>
  <c r="I29" i="37"/>
  <c r="H29" i="37"/>
  <c r="F29" i="37"/>
  <c r="E29" i="37"/>
  <c r="E27" i="37"/>
  <c r="J27" i="37" s="1"/>
  <c r="G26" i="37"/>
  <c r="H26" i="37" s="1"/>
  <c r="J25" i="37"/>
  <c r="G25" i="37"/>
  <c r="F24" i="37"/>
  <c r="G22" i="37"/>
  <c r="H22" i="37" s="1"/>
  <c r="I21" i="37"/>
  <c r="E21" i="37"/>
  <c r="G21" i="37" s="1"/>
  <c r="J20" i="37"/>
  <c r="G20" i="37"/>
  <c r="J19" i="37"/>
  <c r="G19" i="37"/>
  <c r="I18" i="37"/>
  <c r="H18" i="37"/>
  <c r="F18" i="37"/>
  <c r="E18" i="37"/>
  <c r="J17" i="37"/>
  <c r="G17" i="37"/>
  <c r="G16" i="37"/>
  <c r="H16" i="37" s="1"/>
  <c r="I16" i="37" s="1"/>
  <c r="J16" i="37" s="1"/>
  <c r="G15" i="37"/>
  <c r="F15" i="37"/>
  <c r="E15" i="37"/>
  <c r="J15" i="37" s="1"/>
  <c r="E14" i="37"/>
  <c r="G14" i="37" s="1"/>
  <c r="J13" i="37"/>
  <c r="G13" i="37"/>
  <c r="E12" i="37"/>
  <c r="J12" i="37" s="1"/>
  <c r="F11" i="37"/>
  <c r="F32" i="37" l="1"/>
  <c r="E24" i="37"/>
  <c r="E11" i="37"/>
  <c r="J21" i="37"/>
  <c r="G18" i="37"/>
  <c r="J29" i="37"/>
  <c r="I22" i="37"/>
  <c r="H11" i="37"/>
  <c r="I26" i="37"/>
  <c r="H24" i="37"/>
  <c r="G12" i="37"/>
  <c r="G11" i="37" s="1"/>
  <c r="J14" i="37"/>
  <c r="J18" i="37"/>
  <c r="G27" i="37"/>
  <c r="G24" i="37" s="1"/>
  <c r="E22" i="12"/>
  <c r="E21" i="12"/>
  <c r="E17" i="12"/>
  <c r="E14" i="12"/>
  <c r="E13" i="12"/>
  <c r="E10" i="12"/>
  <c r="E25" i="12" s="1"/>
  <c r="E32" i="37" l="1"/>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D14" i="8"/>
  <c r="D27" i="8"/>
  <c r="D33" i="8"/>
  <c r="G33" i="8" s="1"/>
  <c r="H33" i="8" s="1"/>
  <c r="D34" i="8"/>
  <c r="D24" i="8"/>
  <c r="D12" i="8" s="1"/>
  <c r="C43" i="26"/>
  <c r="C48" i="26"/>
  <c r="C56" i="26" s="1"/>
  <c r="B43" i="26"/>
  <c r="B48" i="26"/>
  <c r="I26" i="1"/>
  <c r="I37" i="1"/>
  <c r="I39" i="1" s="1"/>
  <c r="E42" i="3" s="1"/>
  <c r="I43" i="1"/>
  <c r="I49" i="1"/>
  <c r="I57" i="1"/>
  <c r="J26" i="1"/>
  <c r="J37" i="1"/>
  <c r="J43" i="1"/>
  <c r="J49" i="1"/>
  <c r="J57" i="1"/>
  <c r="K63" i="1"/>
  <c r="K61" i="1"/>
  <c r="K60" i="1"/>
  <c r="K59" i="1"/>
  <c r="K58" i="1"/>
  <c r="K57" i="1"/>
  <c r="K56" i="1"/>
  <c r="K55" i="1"/>
  <c r="K54" i="1"/>
  <c r="K53" i="1"/>
  <c r="K52" i="1"/>
  <c r="K51" i="1"/>
  <c r="K50" i="1"/>
  <c r="K48" i="1"/>
  <c r="K47" i="1"/>
  <c r="K46" i="1"/>
  <c r="K45" i="1"/>
  <c r="K44" i="1"/>
  <c r="K43"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2" i="9" s="1"/>
  <c r="G24" i="9"/>
  <c r="G28" i="9"/>
  <c r="G33" i="9" s="1"/>
  <c r="C24" i="26"/>
  <c r="B24" i="26"/>
  <c r="J16" i="27"/>
  <c r="J11" i="27"/>
  <c r="J27" i="27"/>
  <c r="J31" i="27"/>
  <c r="J38" i="27"/>
  <c r="J46" i="27"/>
  <c r="E11" i="27"/>
  <c r="E31" i="27" s="1"/>
  <c r="E25" i="27"/>
  <c r="I16" i="27"/>
  <c r="I12" i="5"/>
  <c r="I11" i="5" s="1"/>
  <c r="J12" i="5"/>
  <c r="J11" i="5" s="1"/>
  <c r="D40" i="1"/>
  <c r="D25" i="1"/>
  <c r="E25" i="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I18" i="2"/>
  <c r="J18" i="2" s="1"/>
  <c r="I19" i="2"/>
  <c r="J19" i="2" s="1"/>
  <c r="E192" i="3" s="1"/>
  <c r="I20" i="2"/>
  <c r="J20" i="2" s="1"/>
  <c r="I21" i="2"/>
  <c r="J21" i="2" s="1"/>
  <c r="E194" i="3" s="1"/>
  <c r="I22" i="2"/>
  <c r="J22" i="2" s="1"/>
  <c r="I23" i="2"/>
  <c r="J23" i="2" s="1"/>
  <c r="E196" i="3" s="1"/>
  <c r="I47" i="2"/>
  <c r="J47" i="2" s="1"/>
  <c r="E213" i="3" s="1"/>
  <c r="I46" i="2"/>
  <c r="I48" i="2"/>
  <c r="E214" i="3" s="1"/>
  <c r="I39" i="2"/>
  <c r="J39" i="2" s="1"/>
  <c r="I40" i="2"/>
  <c r="J40" i="2"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E12" i="7"/>
  <c r="G12" i="7"/>
  <c r="H13" i="7"/>
  <c r="H14" i="7"/>
  <c r="H15" i="7"/>
  <c r="D17" i="7"/>
  <c r="E17" i="7"/>
  <c r="G17" i="7"/>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I35" i="19"/>
  <c r="H35" i="19"/>
  <c r="E35" i="19"/>
  <c r="F35" i="19"/>
  <c r="I30" i="19"/>
  <c r="H30" i="19"/>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s="1"/>
  <c r="G28" i="19"/>
  <c r="J28" i="19"/>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c r="E11" i="19"/>
  <c r="F11" i="19"/>
  <c r="G11" i="19" s="1"/>
  <c r="I11" i="19"/>
  <c r="H11" i="19"/>
  <c r="C33" i="18"/>
  <c r="C18" i="18"/>
  <c r="C35" i="18" s="1"/>
  <c r="B33" i="18"/>
  <c r="B18" i="18"/>
  <c r="G29" i="17"/>
  <c r="G28" i="17"/>
  <c r="G27" i="17"/>
  <c r="G26" i="17"/>
  <c r="G25" i="17"/>
  <c r="G24" i="17"/>
  <c r="G23" i="17"/>
  <c r="G22" i="17"/>
  <c r="E30" i="17"/>
  <c r="E18" i="17"/>
  <c r="C30" i="17"/>
  <c r="G30" i="17" s="1"/>
  <c r="G17" i="17"/>
  <c r="G16" i="17"/>
  <c r="G15" i="17"/>
  <c r="G14" i="17"/>
  <c r="G13" i="17"/>
  <c r="G12" i="17"/>
  <c r="G11" i="17"/>
  <c r="G10" i="17"/>
  <c r="G9" i="17"/>
  <c r="C18" i="17"/>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C74" i="15"/>
  <c r="G70" i="15"/>
  <c r="F70" i="15"/>
  <c r="D70" i="15"/>
  <c r="C70" i="15"/>
  <c r="G62" i="15"/>
  <c r="F62" i="15"/>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F82" i="15"/>
  <c r="E15" i="15"/>
  <c r="H15" i="15" s="1"/>
  <c r="H11" i="15"/>
  <c r="G10" i="15"/>
  <c r="E17" i="15"/>
  <c r="H17" i="15" s="1"/>
  <c r="E16" i="15"/>
  <c r="H16" i="15" s="1"/>
  <c r="E14" i="15"/>
  <c r="H14" i="15" s="1"/>
  <c r="H13" i="15"/>
  <c r="H12" i="15"/>
  <c r="D17" i="14"/>
  <c r="C17" i="14"/>
  <c r="E17" i="14"/>
  <c r="G17" i="14"/>
  <c r="F17" i="14"/>
  <c r="E16" i="20"/>
  <c r="E20" i="20" s="1"/>
  <c r="E24" i="20" s="1"/>
  <c r="C16" i="20"/>
  <c r="C20" i="20" s="1"/>
  <c r="C24" i="20" s="1"/>
  <c r="J23" i="12"/>
  <c r="J22" i="12"/>
  <c r="J21" i="12"/>
  <c r="J19" i="12"/>
  <c r="J18" i="12"/>
  <c r="J16" i="12"/>
  <c r="J13" i="12"/>
  <c r="J12" i="12"/>
  <c r="J11" i="12"/>
  <c r="J11" i="19"/>
  <c r="C32" i="17"/>
  <c r="J30" i="19"/>
  <c r="E74" i="15"/>
  <c r="J14" i="12"/>
  <c r="F14" i="8"/>
  <c r="F24" i="8"/>
  <c r="E14" i="8"/>
  <c r="G14" i="8" s="1"/>
  <c r="E24" i="8"/>
  <c r="E12" i="8" s="1"/>
  <c r="E148" i="3"/>
  <c r="G34" i="8"/>
  <c r="H34" i="8" s="1"/>
  <c r="H32" i="8"/>
  <c r="G31" i="8"/>
  <c r="G30" i="8"/>
  <c r="H30" i="8" s="1"/>
  <c r="G29" i="8"/>
  <c r="H29" i="8" s="1"/>
  <c r="H28" i="8"/>
  <c r="G27" i="8"/>
  <c r="G18" i="8"/>
  <c r="H18" i="8" s="1"/>
  <c r="G20" i="8"/>
  <c r="H20" i="8" s="1"/>
  <c r="H28" i="9"/>
  <c r="H24" i="9"/>
  <c r="H17" i="9"/>
  <c r="H13" i="9"/>
  <c r="G22" i="8"/>
  <c r="H22" i="8" s="1"/>
  <c r="H34" i="7"/>
  <c r="H33" i="7"/>
  <c r="G30" i="7"/>
  <c r="D30" i="7"/>
  <c r="H28" i="7"/>
  <c r="H27" i="7"/>
  <c r="H26" i="7"/>
  <c r="G25" i="7"/>
  <c r="E25" i="7"/>
  <c r="D25" i="7"/>
  <c r="G23" i="7"/>
  <c r="J48" i="5"/>
  <c r="I48" i="5"/>
  <c r="J40" i="5"/>
  <c r="J33" i="5"/>
  <c r="I33" i="5"/>
  <c r="J28" i="5"/>
  <c r="I28" i="5"/>
  <c r="E26" i="5"/>
  <c r="E33" i="5" s="1"/>
  <c r="D26" i="5"/>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208" i="3"/>
  <c r="E156" i="3"/>
  <c r="E150" i="3"/>
  <c r="E190" i="3"/>
  <c r="E191" i="3"/>
  <c r="E142" i="3"/>
  <c r="E146" i="3"/>
  <c r="E144" i="3"/>
  <c r="E163" i="3"/>
  <c r="E195" i="3"/>
  <c r="E145" i="3"/>
  <c r="E193" i="3"/>
  <c r="E143" i="3"/>
  <c r="E139" i="3"/>
  <c r="E206" i="3"/>
  <c r="E164" i="3"/>
  <c r="E151" i="3"/>
  <c r="E140" i="3"/>
  <c r="E153" i="3"/>
  <c r="E167" i="3"/>
  <c r="D27" i="2"/>
  <c r="E27" i="2" s="1"/>
  <c r="E130" i="3"/>
  <c r="D29" i="2"/>
  <c r="E131" i="3" s="1"/>
  <c r="D30" i="2"/>
  <c r="E30" i="2" s="1"/>
  <c r="E182" i="3" s="1"/>
  <c r="E133" i="3"/>
  <c r="D32" i="2"/>
  <c r="E134" i="3" s="1"/>
  <c r="D33" i="2"/>
  <c r="E135" i="3" s="1"/>
  <c r="D34" i="2"/>
  <c r="E34" i="2" s="1"/>
  <c r="E186" i="3" s="1"/>
  <c r="E178" i="3"/>
  <c r="D17" i="2"/>
  <c r="E121" i="3" s="1"/>
  <c r="D18" i="2"/>
  <c r="D19" i="2"/>
  <c r="E19" i="2" s="1"/>
  <c r="D20" i="2"/>
  <c r="E124" i="3" s="1"/>
  <c r="D21" i="2"/>
  <c r="E21" i="2" s="1"/>
  <c r="E175" i="3" s="1"/>
  <c r="D22" i="2"/>
  <c r="E22" i="2" s="1"/>
  <c r="E176" i="3" s="1"/>
  <c r="E132" i="3"/>
  <c r="E18" i="2"/>
  <c r="E172" i="3" s="1"/>
  <c r="E122" i="3"/>
  <c r="E171" i="3"/>
  <c r="E184" i="3"/>
  <c r="E105" i="3"/>
  <c r="E53" i="3"/>
  <c r="E95" i="3"/>
  <c r="E43" i="3"/>
  <c r="E24" i="3"/>
  <c r="E93" i="3"/>
  <c r="E86" i="3"/>
  <c r="E34" i="3"/>
  <c r="E66" i="3"/>
  <c r="E14" i="3"/>
  <c r="H27" i="8"/>
  <c r="E30" i="7"/>
  <c r="H30" i="7" s="1"/>
  <c r="H32" i="7"/>
  <c r="J51" i="5"/>
  <c r="H33" i="9"/>
  <c r="E149" i="3"/>
  <c r="I50" i="2"/>
  <c r="E165" i="3" s="1"/>
  <c r="E128" i="3"/>
  <c r="E141" i="3"/>
  <c r="E152" i="3"/>
  <c r="I14" i="2"/>
  <c r="E138" i="3" s="1"/>
  <c r="E158" i="3"/>
  <c r="G36" i="7"/>
  <c r="D33" i="5"/>
  <c r="D23" i="7"/>
  <c r="D36" i="7" s="1"/>
  <c r="H74" i="15"/>
  <c r="H17" i="8"/>
  <c r="J34" i="8"/>
  <c r="E189" i="3"/>
  <c r="H16" i="8"/>
  <c r="E170" i="3"/>
  <c r="H31" i="8"/>
  <c r="E183" i="3"/>
  <c r="E76" i="3"/>
  <c r="E211" i="3"/>
  <c r="E41" i="3"/>
  <c r="I25" i="2"/>
  <c r="E147" i="3" s="1"/>
  <c r="E100" i="3"/>
  <c r="H31" i="7"/>
  <c r="E99" i="3"/>
  <c r="E181" i="3"/>
  <c r="E48" i="3"/>
  <c r="I42" i="2"/>
  <c r="E159" i="3" s="1"/>
  <c r="E47" i="3"/>
  <c r="E210" i="3"/>
  <c r="E126" i="3" l="1"/>
  <c r="E20" i="2"/>
  <c r="E174" i="3" s="1"/>
  <c r="J14" i="2"/>
  <c r="J12" i="2" s="1"/>
  <c r="I20" i="12"/>
  <c r="J20" i="12" s="1"/>
  <c r="H17" i="14"/>
  <c r="J62" i="1"/>
  <c r="E108" i="3" s="1"/>
  <c r="K49" i="1"/>
  <c r="I62" i="1"/>
  <c r="I64" i="1" s="1"/>
  <c r="E57" i="3" s="1"/>
  <c r="H25" i="12"/>
  <c r="I15" i="12"/>
  <c r="E56" i="3"/>
  <c r="I51" i="5"/>
  <c r="I53" i="5" s="1"/>
  <c r="G18" i="17"/>
  <c r="E30" i="16"/>
  <c r="K37" i="1"/>
  <c r="H30" i="16"/>
  <c r="F47" i="16"/>
  <c r="D47" i="16"/>
  <c r="E18" i="15"/>
  <c r="E10" i="15"/>
  <c r="H10" i="15" s="1"/>
  <c r="B56" i="26"/>
  <c r="C41" i="26"/>
  <c r="F36" i="7"/>
  <c r="J49" i="27"/>
  <c r="J51" i="27" s="1"/>
  <c r="E127" i="3"/>
  <c r="D14" i="2"/>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G47" i="16"/>
  <c r="E41" i="16"/>
  <c r="H41" i="16" s="1"/>
  <c r="E21" i="16"/>
  <c r="I36" i="2"/>
  <c r="E155" i="3" s="1"/>
  <c r="E157" i="3"/>
  <c r="E162" i="3"/>
  <c r="E166" i="3"/>
  <c r="E42" i="1"/>
  <c r="E77" i="3" s="1"/>
  <c r="F40" i="1"/>
  <c r="D31" i="27"/>
  <c r="I49" i="27"/>
  <c r="H25" i="7"/>
  <c r="H17" i="7"/>
  <c r="H12" i="7"/>
  <c r="E137" i="3"/>
  <c r="D12" i="2"/>
  <c r="E118" i="3" s="1"/>
  <c r="C82" i="15"/>
  <c r="E125" i="3"/>
  <c r="D42" i="1"/>
  <c r="E160" i="3"/>
  <c r="F12" i="8"/>
  <c r="H22" i="9"/>
  <c r="H36" i="9" s="1"/>
  <c r="G36" i="9"/>
  <c r="G25" i="12"/>
  <c r="H18" i="15"/>
  <c r="E82" i="15"/>
  <c r="J15" i="19"/>
  <c r="J41" i="19" s="1"/>
  <c r="G41" i="19"/>
  <c r="E209" i="3"/>
  <c r="E212" i="3"/>
  <c r="J25" i="2"/>
  <c r="E197" i="3" s="1"/>
  <c r="J50" i="2"/>
  <c r="E215" i="3" s="1"/>
  <c r="J14" i="19"/>
  <c r="G23" i="19"/>
  <c r="E173" i="3"/>
  <c r="E179" i="3"/>
  <c r="H14" i="8"/>
  <c r="J36" i="2"/>
  <c r="J34" i="2" s="1"/>
  <c r="H23" i="13"/>
  <c r="H11" i="16"/>
  <c r="E154" i="3"/>
  <c r="G24" i="8"/>
  <c r="H24" i="8" s="1"/>
  <c r="J32" i="8"/>
  <c r="J33" i="8"/>
  <c r="E129" i="3"/>
  <c r="E136" i="3"/>
  <c r="E33" i="2"/>
  <c r="E185" i="3" s="1"/>
  <c r="E123" i="3"/>
  <c r="H21" i="16"/>
  <c r="E47" i="16"/>
  <c r="J39" i="1"/>
  <c r="K26" i="1"/>
  <c r="E23" i="13"/>
  <c r="K62" i="1" l="1"/>
  <c r="E119" i="3"/>
  <c r="E14" i="2"/>
  <c r="I51" i="27"/>
  <c r="H82" i="15"/>
  <c r="H84" i="15" s="1"/>
  <c r="F42" i="1"/>
  <c r="E25" i="3"/>
  <c r="J23" i="19"/>
  <c r="J64" i="1"/>
  <c r="K39" i="1"/>
  <c r="E94" i="3"/>
  <c r="E188" i="3"/>
  <c r="H47" i="16"/>
  <c r="E204" i="3"/>
  <c r="E205" i="3"/>
  <c r="G12" i="8"/>
  <c r="I25" i="12"/>
  <c r="J15" i="12"/>
  <c r="J25" i="12" s="1"/>
  <c r="H12" i="8"/>
  <c r="E24" i="2"/>
  <c r="E177" i="3" s="1"/>
  <c r="E169" i="3"/>
  <c r="E168" i="3" l="1"/>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<sst xmlns="http://schemas.openxmlformats.org/spreadsheetml/2006/main" count="2744" uniqueCount="1207">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</sst>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family val="2"/>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 fillId="4" borderId="0" xfId="3" applyFont="1" applyFill="1" applyBorder="1" applyAlignment="1">
      <alignment horizontal="center"/>
    </xf>
    <xf numFmtId="0" fontId="24" fillId="4" borderId="0" xfId="0" applyFont="1" applyFill="1" applyBorder="1" applyAlignment="1" applyProtection="1">
      <alignment horizontal="center"/>
      <protection locked="0"/>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3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2" fillId="4" borderId="0" xfId="0" applyFont="1" applyFill="1" applyBorder="1" applyAlignment="1">
      <alignment horizontal="left" vertical="top" wrapText="1"/>
    </xf>
    <xf numFmtId="0" fontId="33" fillId="4" borderId="0" xfId="0" applyFont="1" applyFill="1" applyBorder="1" applyAlignment="1">
      <alignment horizontal="left" vertical="top" wrapText="1"/>
    </xf>
    <xf numFmtId="0" fontId="5" fillId="4" borderId="0" xfId="0" applyFont="1" applyFill="1" applyBorder="1" applyAlignment="1">
      <alignment horizontal="left" vertical="top"/>
    </xf>
    <xf numFmtId="0" fontId="35" fillId="0" borderId="0" xfId="0" applyFont="1" applyFill="1" applyBorder="1" applyAlignment="1">
      <alignment horizontal="center" vertical="center" wrapText="1"/>
    </xf>
    <xf numFmtId="0" fontId="2" fillId="4" borderId="4" xfId="0" applyNumberFormat="1" applyFont="1" applyFill="1" applyBorder="1" applyAlignment="1" applyProtection="1">
      <alignment horizontal="left"/>
      <protection locked="0"/>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23" fillId="7" borderId="6" xfId="3" applyFont="1" applyFill="1" applyBorder="1" applyAlignment="1">
      <alignment horizontal="center" vertical="center"/>
    </xf>
    <xf numFmtId="0" fontId="5" fillId="4" borderId="0" xfId="0" applyFont="1" applyFill="1" applyBorder="1" applyAlignment="1">
      <alignment horizontal="left" vertical="top" wrapText="1"/>
    </xf>
    <xf numFmtId="0" fontId="2" fillId="4" borderId="0" xfId="0" applyFont="1" applyFill="1" applyBorder="1" applyAlignment="1">
      <alignment vertical="top" wrapText="1"/>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protection locked="0"/>
    </xf>
    <xf numFmtId="0" fontId="24" fillId="4" borderId="0" xfId="0" applyFont="1" applyFill="1" applyBorder="1" applyAlignment="1">
      <alignment horizontal="center"/>
    </xf>
    <xf numFmtId="0" fontId="24" fillId="4" borderId="4" xfId="0" applyFont="1" applyFill="1" applyBorder="1" applyAlignment="1">
      <alignment horizontal="center"/>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 fillId="4" borderId="4" xfId="0" applyFont="1" applyFill="1" applyBorder="1" applyAlignment="1">
      <alignment horizontal="left" vertical="top"/>
    </xf>
    <xf numFmtId="0" fontId="7" fillId="4" borderId="0" xfId="0" applyFont="1" applyFill="1" applyBorder="1" applyAlignment="1" applyProtection="1">
      <alignment horizontal="center" vertical="top" wrapText="1"/>
      <protection locked="0"/>
    </xf>
    <xf numFmtId="0" fontId="5" fillId="4" borderId="4" xfId="0" applyFont="1" applyFill="1" applyBorder="1" applyAlignment="1">
      <alignment horizontal="left" vertical="top" wrapText="1"/>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5" xfId="0" applyNumberFormat="1" applyFont="1" applyFill="1" applyBorder="1" applyAlignment="1" applyProtection="1">
      <alignment horizontal="left"/>
      <protection locked="0"/>
    </xf>
    <xf numFmtId="0" fontId="24" fillId="4" borderId="0" xfId="0" applyFont="1" applyFill="1" applyBorder="1" applyAlignment="1">
      <alignment horizontal="left"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1"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2" borderId="0" xfId="0" applyFont="1" applyFill="1" applyBorder="1" applyAlignment="1">
      <alignment horizontal="center"/>
    </xf>
    <xf numFmtId="0" fontId="4" fillId="3" borderId="0" xfId="0" applyFont="1" applyFill="1" applyBorder="1" applyAlignment="1">
      <alignment horizontal="left" vertical="top"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3" borderId="0" xfId="0" applyFont="1" applyFill="1" applyBorder="1" applyAlignment="1">
      <alignment horizontal="right" vertical="distributed" wrapTex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5" fillId="4" borderId="0" xfId="0" applyFont="1" applyFill="1" applyBorder="1" applyAlignment="1" applyProtection="1">
      <alignment horizontal="left" vertical="top"/>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22" fillId="0" borderId="0" xfId="0" applyFont="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center"/>
    </xf>
    <xf numFmtId="0" fontId="9" fillId="4" borderId="10" xfId="0" applyFont="1" applyFill="1" applyBorder="1" applyAlignment="1">
      <alignment horizontal="center"/>
    </xf>
    <xf numFmtId="0" fontId="9" fillId="4" borderId="9" xfId="0" applyFont="1" applyFill="1" applyBorder="1" applyAlignment="1">
      <alignment horizontal="right"/>
    </xf>
    <xf numFmtId="0" fontId="9" fillId="4" borderId="10" xfId="0" applyFont="1" applyFill="1" applyBorder="1" applyAlignment="1">
      <alignment horizontal="right"/>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16" xfId="3" applyFont="1" applyFill="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0" xfId="0" applyFont="1" applyBorder="1" applyAlignment="1">
      <alignment horizont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48" fillId="0" borderId="0" xfId="0" applyFont="1" applyAlignment="1">
      <alignment horizontal="left" vertical="top" wrapText="1" readingOrder="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13" fillId="0" borderId="19" xfId="0" applyFont="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0" borderId="0" xfId="0" applyFont="1" applyAlignment="1">
      <alignment horizontal="center"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75" t="s">
        <v>1016</v>
      </c>
      <c r="D1" s="575"/>
      <c r="E1" s="575"/>
      <c r="F1" s="575"/>
      <c r="G1" s="575"/>
      <c r="H1" s="575"/>
      <c r="I1" s="575"/>
      <c r="J1" s="121"/>
      <c r="K1" s="121"/>
      <c r="L1" s="119"/>
    </row>
    <row r="2" spans="1:12" ht="14.1" customHeight="1">
      <c r="B2" s="121"/>
      <c r="C2" s="581" t="s">
        <v>0</v>
      </c>
      <c r="D2" s="581"/>
      <c r="E2" s="581"/>
      <c r="F2" s="581"/>
      <c r="G2" s="581"/>
      <c r="H2" s="581"/>
      <c r="I2" s="581"/>
      <c r="J2" s="121"/>
      <c r="K2" s="121"/>
    </row>
    <row r="3" spans="1:12" ht="14.1" customHeight="1">
      <c r="B3" s="121"/>
      <c r="C3" s="575" t="s">
        <v>1144</v>
      </c>
      <c r="D3" s="575"/>
      <c r="E3" s="575"/>
      <c r="F3" s="575"/>
      <c r="G3" s="575"/>
      <c r="H3" s="575"/>
      <c r="I3" s="575"/>
      <c r="J3" s="121"/>
      <c r="K3" s="121"/>
    </row>
    <row r="4" spans="1:12" ht="14.1" customHeight="1">
      <c r="B4" s="121"/>
      <c r="C4" s="575"/>
      <c r="D4" s="575"/>
      <c r="E4" s="575"/>
      <c r="F4" s="575"/>
      <c r="G4" s="575"/>
      <c r="H4" s="575"/>
      <c r="I4" s="575"/>
      <c r="J4" s="121"/>
      <c r="K4" s="121"/>
    </row>
    <row r="5" spans="1:12" ht="14.1" customHeight="1">
      <c r="B5" s="122"/>
      <c r="C5" s="582" t="s">
        <v>1</v>
      </c>
      <c r="D5" s="582"/>
      <c r="E5" s="582"/>
      <c r="F5" s="582"/>
      <c r="G5" s="582"/>
      <c r="H5" s="582"/>
      <c r="I5" s="582"/>
      <c r="J5" s="122"/>
      <c r="K5" s="122"/>
    </row>
    <row r="6" spans="1:12" ht="20.100000000000001" customHeight="1">
      <c r="A6" s="278"/>
      <c r="B6" s="124" t="s">
        <v>4</v>
      </c>
      <c r="C6" s="587" t="s">
        <v>446</v>
      </c>
      <c r="D6" s="587"/>
      <c r="E6" s="587"/>
      <c r="F6" s="587"/>
      <c r="G6" s="587"/>
      <c r="H6" s="587"/>
      <c r="I6" s="587"/>
      <c r="J6" s="587"/>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88"/>
      <c r="B9" s="590" t="s">
        <v>77</v>
      </c>
      <c r="C9" s="590"/>
      <c r="D9" s="311"/>
      <c r="E9" s="311"/>
      <c r="F9" s="592"/>
      <c r="G9" s="590" t="s">
        <v>77</v>
      </c>
      <c r="H9" s="590"/>
      <c r="I9" s="311"/>
      <c r="J9" s="311"/>
      <c r="K9" s="126"/>
      <c r="L9" s="127"/>
    </row>
    <row r="10" spans="1:12" s="128" customFormat="1" ht="15" customHeight="1">
      <c r="A10" s="589"/>
      <c r="B10" s="591"/>
      <c r="C10" s="591"/>
      <c r="D10" s="129" t="s">
        <v>1081</v>
      </c>
      <c r="E10" s="129" t="s">
        <v>1082</v>
      </c>
      <c r="F10" s="593"/>
      <c r="G10" s="591"/>
      <c r="H10" s="591"/>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83" t="s">
        <v>6</v>
      </c>
      <c r="C13" s="583"/>
      <c r="D13" s="134"/>
      <c r="E13" s="135"/>
      <c r="G13" s="583" t="s">
        <v>7</v>
      </c>
      <c r="H13" s="583"/>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77" t="s">
        <v>1150</v>
      </c>
      <c r="C17" s="577"/>
      <c r="D17" s="349">
        <v>5071152.18</v>
      </c>
      <c r="E17" s="349">
        <v>1000945.22</v>
      </c>
      <c r="F17" s="354">
        <f t="shared" ref="F17:F23" si="0">+D17-E17</f>
        <v>4070206.96</v>
      </c>
      <c r="G17" s="577" t="s">
        <v>1155</v>
      </c>
      <c r="H17" s="577"/>
      <c r="I17" s="349">
        <f>140062.59+2637501.61</f>
        <v>2777564.1999999997</v>
      </c>
      <c r="J17" s="349">
        <f>1890202.09+2453014.19</f>
        <v>4343216.28</v>
      </c>
      <c r="K17" s="386">
        <f t="shared" ref="K17:K64" si="1">+I17-J17</f>
        <v>-1565652.0800000005</v>
      </c>
    </row>
    <row r="18" spans="1:11" ht="12" customHeight="1">
      <c r="A18" s="133"/>
      <c r="B18" s="577" t="s">
        <v>1151</v>
      </c>
      <c r="C18" s="577"/>
      <c r="D18" s="349">
        <v>5208345.2699999996</v>
      </c>
      <c r="E18" s="349">
        <v>5185157.25</v>
      </c>
      <c r="F18" s="354">
        <f t="shared" si="0"/>
        <v>23188.019999999553</v>
      </c>
      <c r="G18" s="577" t="s">
        <v>13</v>
      </c>
      <c r="H18" s="577"/>
      <c r="I18" s="349">
        <v>0</v>
      </c>
      <c r="J18" s="349">
        <v>0</v>
      </c>
      <c r="K18" s="386">
        <f t="shared" si="1"/>
        <v>0</v>
      </c>
    </row>
    <row r="19" spans="1:11" ht="12" customHeight="1">
      <c r="A19" s="133"/>
      <c r="B19" s="577" t="s">
        <v>14</v>
      </c>
      <c r="C19" s="577"/>
      <c r="D19" s="349">
        <v>0</v>
      </c>
      <c r="E19" s="349">
        <v>4000</v>
      </c>
      <c r="F19" s="354">
        <f t="shared" si="0"/>
        <v>-4000</v>
      </c>
      <c r="G19" s="577" t="s">
        <v>15</v>
      </c>
      <c r="H19" s="577"/>
      <c r="I19" s="349">
        <v>0</v>
      </c>
      <c r="J19" s="349">
        <v>0</v>
      </c>
      <c r="K19" s="386">
        <f t="shared" si="1"/>
        <v>0</v>
      </c>
    </row>
    <row r="20" spans="1:11">
      <c r="A20" s="133"/>
      <c r="B20" s="577" t="s">
        <v>16</v>
      </c>
      <c r="C20" s="577"/>
      <c r="D20" s="349">
        <v>0</v>
      </c>
      <c r="E20" s="349">
        <v>0</v>
      </c>
      <c r="F20" s="354">
        <f t="shared" si="0"/>
        <v>0</v>
      </c>
      <c r="G20" s="577" t="s">
        <v>17</v>
      </c>
      <c r="H20" s="577"/>
      <c r="I20" s="349">
        <v>0</v>
      </c>
      <c r="J20" s="349">
        <v>0</v>
      </c>
      <c r="K20" s="386">
        <f t="shared" si="1"/>
        <v>0</v>
      </c>
    </row>
    <row r="21" spans="1:11">
      <c r="A21" s="133"/>
      <c r="B21" s="577" t="s">
        <v>18</v>
      </c>
      <c r="C21" s="577"/>
      <c r="D21" s="349">
        <v>0</v>
      </c>
      <c r="E21" s="349">
        <v>0</v>
      </c>
      <c r="F21" s="354">
        <f t="shared" si="0"/>
        <v>0</v>
      </c>
      <c r="G21" s="577" t="s">
        <v>19</v>
      </c>
      <c r="H21" s="577"/>
      <c r="I21" s="349">
        <v>0</v>
      </c>
      <c r="J21" s="349">
        <v>0</v>
      </c>
      <c r="K21" s="386">
        <f t="shared" si="1"/>
        <v>0</v>
      </c>
    </row>
    <row r="22" spans="1:11" ht="25.5" customHeight="1">
      <c r="A22" s="133"/>
      <c r="B22" s="577" t="s">
        <v>20</v>
      </c>
      <c r="C22" s="577"/>
      <c r="D22" s="349">
        <v>0</v>
      </c>
      <c r="E22" s="349">
        <v>0</v>
      </c>
      <c r="F22" s="354">
        <f t="shared" si="0"/>
        <v>0</v>
      </c>
      <c r="G22" s="578" t="s">
        <v>21</v>
      </c>
      <c r="H22" s="578"/>
      <c r="I22" s="349">
        <v>0</v>
      </c>
      <c r="J22" s="349">
        <v>0</v>
      </c>
      <c r="K22" s="386">
        <f t="shared" si="1"/>
        <v>0</v>
      </c>
    </row>
    <row r="23" spans="1:11">
      <c r="A23" s="133"/>
      <c r="B23" s="577" t="s">
        <v>22</v>
      </c>
      <c r="C23" s="577"/>
      <c r="D23" s="349">
        <v>0</v>
      </c>
      <c r="E23" s="349">
        <v>0</v>
      </c>
      <c r="F23" s="354">
        <f t="shared" si="0"/>
        <v>0</v>
      </c>
      <c r="G23" s="577" t="s">
        <v>23</v>
      </c>
      <c r="H23" s="577"/>
      <c r="I23" s="349">
        <v>0</v>
      </c>
      <c r="J23" s="349">
        <v>0</v>
      </c>
      <c r="K23" s="386">
        <f t="shared" si="1"/>
        <v>0</v>
      </c>
    </row>
    <row r="24" spans="1:11">
      <c r="A24" s="133"/>
      <c r="B24" s="301"/>
      <c r="C24" s="302"/>
      <c r="D24" s="350"/>
      <c r="E24" s="350"/>
      <c r="F24" s="354"/>
      <c r="G24" s="577" t="s">
        <v>24</v>
      </c>
      <c r="H24" s="577"/>
      <c r="I24" s="349">
        <v>0</v>
      </c>
      <c r="J24" s="349">
        <v>0</v>
      </c>
      <c r="K24" s="386">
        <f t="shared" si="1"/>
        <v>0</v>
      </c>
    </row>
    <row r="25" spans="1:11" ht="12">
      <c r="A25" s="144"/>
      <c r="B25" s="579" t="s">
        <v>25</v>
      </c>
      <c r="C25" s="579"/>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79" t="s">
        <v>26</v>
      </c>
      <c r="H26" s="579"/>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79" t="s">
        <v>27</v>
      </c>
      <c r="C28" s="579"/>
      <c r="D28" s="353"/>
      <c r="E28" s="353"/>
      <c r="F28" s="354"/>
      <c r="G28" s="579" t="s">
        <v>28</v>
      </c>
      <c r="H28" s="579"/>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77" t="s">
        <v>29</v>
      </c>
      <c r="C30" s="577"/>
      <c r="D30" s="349">
        <v>0</v>
      </c>
      <c r="E30" s="349"/>
      <c r="F30" s="354">
        <f t="shared" ref="F30:F38" si="2">+D30-E30</f>
        <v>0</v>
      </c>
      <c r="G30" s="577" t="s">
        <v>30</v>
      </c>
      <c r="H30" s="577"/>
      <c r="I30" s="349">
        <v>0</v>
      </c>
      <c r="J30" s="349">
        <v>0</v>
      </c>
      <c r="K30" s="386">
        <f t="shared" si="1"/>
        <v>0</v>
      </c>
    </row>
    <row r="31" spans="1:11" ht="12" customHeight="1">
      <c r="A31" s="133"/>
      <c r="B31" s="577" t="s">
        <v>31</v>
      </c>
      <c r="C31" s="577"/>
      <c r="D31" s="349">
        <v>0</v>
      </c>
      <c r="E31" s="349">
        <v>0</v>
      </c>
      <c r="F31" s="354">
        <f t="shared" si="2"/>
        <v>0</v>
      </c>
      <c r="G31" s="577" t="s">
        <v>32</v>
      </c>
      <c r="H31" s="577"/>
      <c r="I31" s="349">
        <v>0</v>
      </c>
      <c r="J31" s="349">
        <v>0</v>
      </c>
      <c r="K31" s="386">
        <f t="shared" si="1"/>
        <v>0</v>
      </c>
    </row>
    <row r="32" spans="1:11" ht="12" customHeight="1">
      <c r="A32" s="133"/>
      <c r="B32" s="577" t="s">
        <v>1153</v>
      </c>
      <c r="C32" s="577"/>
      <c r="D32" s="349">
        <v>8540650</v>
      </c>
      <c r="E32" s="349">
        <v>45652591.640000001</v>
      </c>
      <c r="F32" s="354">
        <f t="shared" si="2"/>
        <v>-37111941.640000001</v>
      </c>
      <c r="G32" s="577" t="s">
        <v>34</v>
      </c>
      <c r="H32" s="577"/>
      <c r="I32" s="349">
        <v>0</v>
      </c>
      <c r="J32" s="349">
        <v>0</v>
      </c>
      <c r="K32" s="386">
        <f t="shared" si="1"/>
        <v>0</v>
      </c>
    </row>
    <row r="33" spans="1:13">
      <c r="A33" s="133"/>
      <c r="B33" s="577" t="s">
        <v>1152</v>
      </c>
      <c r="C33" s="577"/>
      <c r="D33" s="349">
        <v>8732924.4700000007</v>
      </c>
      <c r="E33" s="349">
        <v>8078739.9500000002</v>
      </c>
      <c r="F33" s="354">
        <f t="shared" si="2"/>
        <v>654184.52000000048</v>
      </c>
      <c r="G33" s="577" t="s">
        <v>36</v>
      </c>
      <c r="H33" s="577"/>
      <c r="I33" s="349">
        <v>0</v>
      </c>
      <c r="J33" s="349">
        <v>0</v>
      </c>
      <c r="K33" s="386">
        <f t="shared" si="1"/>
        <v>0</v>
      </c>
    </row>
    <row r="34" spans="1:13" ht="26.25" customHeight="1">
      <c r="A34" s="133"/>
      <c r="B34" s="577" t="s">
        <v>1145</v>
      </c>
      <c r="C34" s="577"/>
      <c r="D34" s="349">
        <v>0</v>
      </c>
      <c r="E34" s="349">
        <v>0</v>
      </c>
      <c r="F34" s="354">
        <f t="shared" si="2"/>
        <v>0</v>
      </c>
      <c r="G34" s="578" t="s">
        <v>38</v>
      </c>
      <c r="H34" s="578"/>
      <c r="I34" s="349">
        <v>0</v>
      </c>
      <c r="J34" s="349">
        <v>0</v>
      </c>
      <c r="K34" s="386">
        <f t="shared" si="1"/>
        <v>0</v>
      </c>
    </row>
    <row r="35" spans="1:13" ht="12" customHeight="1">
      <c r="A35" s="133"/>
      <c r="B35" s="577" t="s">
        <v>39</v>
      </c>
      <c r="C35" s="577"/>
      <c r="D35" s="349">
        <v>0</v>
      </c>
      <c r="E35" s="349">
        <v>0</v>
      </c>
      <c r="F35" s="354">
        <f t="shared" si="2"/>
        <v>0</v>
      </c>
      <c r="G35" s="577" t="s">
        <v>40</v>
      </c>
      <c r="H35" s="577"/>
      <c r="I35" s="349">
        <v>0</v>
      </c>
      <c r="J35" s="349">
        <v>0</v>
      </c>
      <c r="K35" s="386">
        <f t="shared" si="1"/>
        <v>0</v>
      </c>
    </row>
    <row r="36" spans="1:13">
      <c r="A36" s="133"/>
      <c r="B36" s="577" t="s">
        <v>1154</v>
      </c>
      <c r="C36" s="577"/>
      <c r="D36" s="349">
        <v>250273.36</v>
      </c>
      <c r="E36" s="349">
        <v>0</v>
      </c>
      <c r="F36" s="354">
        <f t="shared" si="2"/>
        <v>250273.36</v>
      </c>
      <c r="G36" s="301"/>
      <c r="H36" s="302"/>
      <c r="I36" s="350"/>
      <c r="J36" s="350"/>
      <c r="K36" s="386">
        <f t="shared" si="1"/>
        <v>0</v>
      </c>
    </row>
    <row r="37" spans="1:13" ht="12" customHeight="1">
      <c r="A37" s="133"/>
      <c r="B37" s="577" t="s">
        <v>42</v>
      </c>
      <c r="C37" s="577"/>
      <c r="D37" s="349">
        <v>0</v>
      </c>
      <c r="E37" s="349">
        <v>0</v>
      </c>
      <c r="F37" s="354">
        <f t="shared" si="2"/>
        <v>0</v>
      </c>
      <c r="G37" s="579" t="s">
        <v>43</v>
      </c>
      <c r="H37" s="579"/>
      <c r="I37" s="351">
        <f>SUM(I30:I35)</f>
        <v>0</v>
      </c>
      <c r="J37" s="351">
        <f>SUM(J30:J35)</f>
        <v>0</v>
      </c>
      <c r="K37" s="386">
        <f t="shared" si="1"/>
        <v>0</v>
      </c>
    </row>
    <row r="38" spans="1:13" ht="12">
      <c r="A38" s="133"/>
      <c r="B38" s="577" t="s">
        <v>44</v>
      </c>
      <c r="C38" s="577"/>
      <c r="D38" s="349">
        <v>0</v>
      </c>
      <c r="E38" s="349">
        <v>0</v>
      </c>
      <c r="F38" s="354">
        <f t="shared" si="2"/>
        <v>0</v>
      </c>
      <c r="G38" s="304"/>
      <c r="H38" s="306"/>
      <c r="I38" s="352"/>
      <c r="J38" s="352"/>
      <c r="K38" s="386">
        <f t="shared" si="1"/>
        <v>0</v>
      </c>
    </row>
    <row r="39" spans="1:13" ht="12">
      <c r="A39" s="133"/>
      <c r="B39" s="301"/>
      <c r="C39" s="302"/>
      <c r="D39" s="350"/>
      <c r="E39" s="350"/>
      <c r="F39" s="354"/>
      <c r="G39" s="579" t="s">
        <v>169</v>
      </c>
      <c r="H39" s="579"/>
      <c r="I39" s="351">
        <f>I26+I37</f>
        <v>2777564.1999999997</v>
      </c>
      <c r="J39" s="351">
        <f>J26+J37</f>
        <v>4343216.28</v>
      </c>
      <c r="K39" s="386">
        <f t="shared" si="1"/>
        <v>-1565652.0800000005</v>
      </c>
      <c r="M39" s="329"/>
    </row>
    <row r="40" spans="1:13" ht="12" customHeight="1">
      <c r="A40" s="144"/>
      <c r="B40" s="579" t="s">
        <v>46</v>
      </c>
      <c r="C40" s="579"/>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80" t="s">
        <v>47</v>
      </c>
      <c r="H41" s="580"/>
      <c r="I41" s="350"/>
      <c r="J41" s="350"/>
      <c r="K41" s="386">
        <f t="shared" si="1"/>
        <v>0</v>
      </c>
    </row>
    <row r="42" spans="1:13" ht="12">
      <c r="A42" s="133"/>
      <c r="B42" s="579" t="s">
        <v>170</v>
      </c>
      <c r="C42" s="579"/>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79" t="s">
        <v>49</v>
      </c>
      <c r="H43" s="579"/>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77" t="s">
        <v>50</v>
      </c>
      <c r="H45" s="577"/>
      <c r="I45" s="349">
        <v>9294807.6799999997</v>
      </c>
      <c r="J45" s="349">
        <v>9294807.6799999997</v>
      </c>
      <c r="K45" s="386">
        <f t="shared" si="1"/>
        <v>0</v>
      </c>
    </row>
    <row r="46" spans="1:13" ht="12" customHeight="1">
      <c r="A46" s="133"/>
      <c r="B46" s="301"/>
      <c r="C46" s="586"/>
      <c r="D46" s="586"/>
      <c r="E46" s="303"/>
      <c r="F46" s="300"/>
      <c r="G46" s="577" t="s">
        <v>51</v>
      </c>
      <c r="H46" s="577"/>
      <c r="I46" s="349">
        <v>0</v>
      </c>
      <c r="J46" s="349">
        <v>0</v>
      </c>
      <c r="K46" s="386">
        <f t="shared" si="1"/>
        <v>0</v>
      </c>
    </row>
    <row r="47" spans="1:13" ht="12" customHeight="1">
      <c r="A47" s="133"/>
      <c r="B47" s="301"/>
      <c r="C47" s="586"/>
      <c r="D47" s="586"/>
      <c r="E47" s="303"/>
      <c r="F47" s="300"/>
      <c r="G47" s="577" t="s">
        <v>52</v>
      </c>
      <c r="H47" s="577"/>
      <c r="I47" s="349">
        <v>0</v>
      </c>
      <c r="J47" s="349">
        <v>0</v>
      </c>
      <c r="K47" s="386">
        <f t="shared" si="1"/>
        <v>0</v>
      </c>
    </row>
    <row r="48" spans="1:13" ht="12" customHeight="1">
      <c r="A48" s="133"/>
      <c r="B48" s="301"/>
      <c r="C48" s="586"/>
      <c r="D48" s="586"/>
      <c r="E48" s="303"/>
      <c r="F48" s="300"/>
      <c r="G48" s="301"/>
      <c r="H48" s="309"/>
      <c r="I48" s="350"/>
      <c r="J48" s="350"/>
      <c r="K48" s="386">
        <f t="shared" si="1"/>
        <v>0</v>
      </c>
    </row>
    <row r="49" spans="1:11" ht="12" customHeight="1">
      <c r="A49" s="133"/>
      <c r="B49" s="301"/>
      <c r="C49" s="586"/>
      <c r="D49" s="586"/>
      <c r="E49" s="303"/>
      <c r="F49" s="300"/>
      <c r="G49" s="579" t="s">
        <v>53</v>
      </c>
      <c r="H49" s="579"/>
      <c r="I49" s="351">
        <f>SUM(I51:I55)</f>
        <v>15730973.429999992</v>
      </c>
      <c r="J49" s="351">
        <f>SUM(J51:J55)</f>
        <v>46293410.129999995</v>
      </c>
      <c r="K49" s="386">
        <f t="shared" si="1"/>
        <v>-30562436.700000003</v>
      </c>
    </row>
    <row r="50" spans="1:11" ht="12" customHeight="1">
      <c r="A50" s="133"/>
      <c r="B50" s="301"/>
      <c r="C50" s="586"/>
      <c r="D50" s="586"/>
      <c r="E50" s="303"/>
      <c r="F50" s="300"/>
      <c r="G50" s="304"/>
      <c r="H50" s="309"/>
      <c r="I50" s="356"/>
      <c r="J50" s="356"/>
      <c r="K50" s="386">
        <f t="shared" si="1"/>
        <v>0</v>
      </c>
    </row>
    <row r="51" spans="1:11" ht="12" customHeight="1">
      <c r="A51" s="133"/>
      <c r="B51" s="301"/>
      <c r="C51" s="586"/>
      <c r="D51" s="586"/>
      <c r="E51" s="303"/>
      <c r="F51" s="300"/>
      <c r="G51" s="577" t="s">
        <v>54</v>
      </c>
      <c r="H51" s="577"/>
      <c r="I51" s="349">
        <v>16377773.16</v>
      </c>
      <c r="J51" s="349">
        <v>33418662.289999999</v>
      </c>
      <c r="K51" s="386">
        <f t="shared" si="1"/>
        <v>-17040889.129999999</v>
      </c>
    </row>
    <row r="52" spans="1:11" ht="12" customHeight="1">
      <c r="A52" s="133"/>
      <c r="B52" s="301"/>
      <c r="C52" s="586"/>
      <c r="D52" s="586"/>
      <c r="E52" s="303"/>
      <c r="F52" s="300"/>
      <c r="G52" s="577" t="s">
        <v>55</v>
      </c>
      <c r="H52" s="577"/>
      <c r="I52" s="349">
        <v>45590121.549999997</v>
      </c>
      <c r="J52" s="349">
        <v>12171459.26</v>
      </c>
      <c r="K52" s="386">
        <f t="shared" si="1"/>
        <v>33418662.289999999</v>
      </c>
    </row>
    <row r="53" spans="1:11" ht="12" customHeight="1">
      <c r="A53" s="133"/>
      <c r="B53" s="301"/>
      <c r="C53" s="586"/>
      <c r="D53" s="586"/>
      <c r="E53" s="303"/>
      <c r="F53" s="300"/>
      <c r="G53" s="577" t="s">
        <v>56</v>
      </c>
      <c r="H53" s="577"/>
      <c r="I53" s="349">
        <v>-46236921.280000001</v>
      </c>
      <c r="J53" s="349">
        <v>703288.58</v>
      </c>
      <c r="K53" s="386">
        <f t="shared" si="1"/>
        <v>-46940209.859999999</v>
      </c>
    </row>
    <row r="54" spans="1:11">
      <c r="A54" s="133"/>
      <c r="B54" s="301"/>
      <c r="C54" s="301"/>
      <c r="D54" s="303"/>
      <c r="E54" s="303"/>
      <c r="F54" s="300"/>
      <c r="G54" s="577" t="s">
        <v>57</v>
      </c>
      <c r="H54" s="577"/>
      <c r="I54" s="349">
        <v>0</v>
      </c>
      <c r="J54" s="349">
        <v>0</v>
      </c>
      <c r="K54" s="386">
        <f t="shared" si="1"/>
        <v>0</v>
      </c>
    </row>
    <row r="55" spans="1:11" ht="12" customHeight="1">
      <c r="A55" s="133"/>
      <c r="B55" s="301"/>
      <c r="C55" s="301"/>
      <c r="D55" s="303"/>
      <c r="E55" s="303"/>
      <c r="F55" s="300"/>
      <c r="G55" s="577" t="s">
        <v>58</v>
      </c>
      <c r="H55" s="577"/>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79" t="s">
        <v>59</v>
      </c>
      <c r="H57" s="579"/>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77" t="s">
        <v>60</v>
      </c>
      <c r="H59" s="577"/>
      <c r="I59" s="349">
        <v>0</v>
      </c>
      <c r="J59" s="349">
        <v>0</v>
      </c>
      <c r="K59" s="386">
        <f t="shared" si="1"/>
        <v>0</v>
      </c>
    </row>
    <row r="60" spans="1:11" ht="12" customHeight="1">
      <c r="A60" s="133"/>
      <c r="B60" s="301"/>
      <c r="C60" s="301"/>
      <c r="D60" s="303"/>
      <c r="E60" s="303"/>
      <c r="F60" s="300"/>
      <c r="G60" s="577" t="s">
        <v>61</v>
      </c>
      <c r="H60" s="577"/>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79" t="s">
        <v>62</v>
      </c>
      <c r="H62" s="579"/>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5" t="s">
        <v>459</v>
      </c>
      <c r="C68" s="585"/>
      <c r="D68" s="585"/>
      <c r="E68" s="585"/>
      <c r="F68" s="585"/>
      <c r="G68" s="585"/>
      <c r="H68" s="585"/>
      <c r="I68" s="585"/>
      <c r="J68" s="585"/>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73" t="s">
        <v>1004</v>
      </c>
      <c r="C71" s="573"/>
      <c r="D71" s="150"/>
      <c r="E71" s="573" t="s">
        <v>1202</v>
      </c>
      <c r="F71" s="573"/>
      <c r="G71" s="573"/>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76"/>
      <c r="D74" s="576"/>
      <c r="G74" s="576"/>
      <c r="H74" s="576"/>
      <c r="K74" s="118"/>
      <c r="L74" s="119"/>
    </row>
    <row r="75" spans="1:16">
      <c r="K75" s="118"/>
      <c r="L75" s="119"/>
    </row>
    <row r="76" spans="1:16" s="92" customFormat="1">
      <c r="B76" s="573" t="s">
        <v>1003</v>
      </c>
      <c r="C76" s="573"/>
      <c r="D76" s="491"/>
      <c r="E76" s="574"/>
      <c r="F76" s="574"/>
      <c r="G76" s="574"/>
    </row>
    <row r="77" spans="1:16" customFormat="1" ht="14.4">
      <c r="A77" s="91" t="s">
        <v>1052</v>
      </c>
      <c r="B77" s="17"/>
      <c r="C77" s="17"/>
      <c r="D77" s="17"/>
      <c r="E77" s="17"/>
      <c r="F77" s="17"/>
      <c r="G77" s="17"/>
    </row>
    <row r="78" spans="1:16">
      <c r="C78" s="576"/>
      <c r="D78" s="576"/>
      <c r="K78" s="118"/>
      <c r="L78" s="119"/>
    </row>
    <row r="82" spans="1:7" s="92" customFormat="1" ht="16.5" customHeight="1">
      <c r="A82" s="514"/>
      <c r="B82" s="573" t="s">
        <v>1003</v>
      </c>
      <c r="C82" s="573"/>
      <c r="D82" s="498"/>
    </row>
    <row r="83" spans="1:7" s="517" customFormat="1" ht="14.4">
      <c r="A83" s="515" t="s">
        <v>1053</v>
      </c>
      <c r="B83" s="516"/>
      <c r="C83" s="516"/>
      <c r="D83" s="516"/>
      <c r="E83" s="516"/>
      <c r="F83" s="516"/>
      <c r="G83" s="516"/>
    </row>
  </sheetData>
  <sheetProtection formatCells="0" selectLockedCells="1"/>
  <mergeCells count="78">
    <mergeCell ref="C6:J6"/>
    <mergeCell ref="G13:H13"/>
    <mergeCell ref="A9:A10"/>
    <mergeCell ref="B9:C10"/>
    <mergeCell ref="F9:F10"/>
    <mergeCell ref="G9:H10"/>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G57:H57"/>
    <mergeCell ref="G51:H51"/>
    <mergeCell ref="G52:H52"/>
    <mergeCell ref="G34:H34"/>
    <mergeCell ref="G20:H20"/>
    <mergeCell ref="G26:H26"/>
    <mergeCell ref="G46:H46"/>
    <mergeCell ref="G47:H47"/>
    <mergeCell ref="G53:H53"/>
    <mergeCell ref="G54:H54"/>
    <mergeCell ref="G55:H55"/>
    <mergeCell ref="B35:C35"/>
    <mergeCell ref="G35:H35"/>
    <mergeCell ref="G28:H28"/>
    <mergeCell ref="B32:C32"/>
    <mergeCell ref="G32:H32"/>
    <mergeCell ref="B34:C34"/>
    <mergeCell ref="B28:C28"/>
    <mergeCell ref="B33:C33"/>
    <mergeCell ref="G33:H33"/>
    <mergeCell ref="B31:C31"/>
    <mergeCell ref="G31:H31"/>
    <mergeCell ref="B30:C30"/>
    <mergeCell ref="G30:H30"/>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2"/>
  <sheetViews>
    <sheetView workbookViewId="0">
      <selection activeCell="H48" sqref="H4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8" t="s">
        <v>1016</v>
      </c>
      <c r="C1" s="669"/>
      <c r="D1" s="669"/>
      <c r="E1" s="669"/>
      <c r="F1" s="669"/>
      <c r="G1" s="669"/>
      <c r="H1" s="669"/>
      <c r="I1" s="669"/>
      <c r="J1" s="670"/>
    </row>
    <row r="2" spans="1:10" s="17" customFormat="1">
      <c r="A2" s="16"/>
      <c r="B2" s="671" t="s">
        <v>446</v>
      </c>
      <c r="C2" s="672"/>
      <c r="D2" s="672"/>
      <c r="E2" s="672"/>
      <c r="F2" s="672"/>
      <c r="G2" s="672"/>
      <c r="H2" s="672"/>
      <c r="I2" s="672"/>
      <c r="J2" s="673"/>
    </row>
    <row r="3" spans="1:10" s="17" customFormat="1">
      <c r="A3" s="16"/>
      <c r="B3" s="671" t="s">
        <v>1015</v>
      </c>
      <c r="C3" s="672"/>
      <c r="D3" s="672"/>
      <c r="E3" s="672"/>
      <c r="F3" s="672"/>
      <c r="G3" s="672"/>
      <c r="H3" s="672"/>
      <c r="I3" s="672"/>
      <c r="J3" s="673"/>
    </row>
    <row r="4" spans="1:10" s="17" customFormat="1">
      <c r="A4" s="16"/>
      <c r="B4" s="671" t="s">
        <v>412</v>
      </c>
      <c r="C4" s="672"/>
      <c r="D4" s="672"/>
      <c r="E4" s="672"/>
      <c r="F4" s="672"/>
      <c r="G4" s="672"/>
      <c r="H4" s="672"/>
      <c r="I4" s="672"/>
      <c r="J4" s="673"/>
    </row>
    <row r="5" spans="1:10" s="16" customFormat="1">
      <c r="A5" s="18"/>
      <c r="B5" s="18"/>
      <c r="C5" s="18"/>
      <c r="D5" s="18"/>
      <c r="F5" s="19"/>
      <c r="G5" s="19"/>
      <c r="H5" s="19"/>
      <c r="I5" s="19"/>
      <c r="J5" s="19"/>
    </row>
    <row r="6" spans="1:10" s="17" customFormat="1" ht="12" customHeight="1">
      <c r="A6" s="20"/>
      <c r="B6" s="674" t="s">
        <v>175</v>
      </c>
      <c r="C6" s="674"/>
      <c r="D6" s="674"/>
      <c r="E6" s="674" t="s">
        <v>176</v>
      </c>
      <c r="F6" s="674"/>
      <c r="G6" s="674"/>
      <c r="H6" s="674"/>
      <c r="I6" s="674"/>
      <c r="J6" s="675" t="s">
        <v>177</v>
      </c>
    </row>
    <row r="7" spans="1:10" s="17" customFormat="1" ht="20.399999999999999">
      <c r="A7" s="18"/>
      <c r="B7" s="674"/>
      <c r="C7" s="674"/>
      <c r="D7" s="674"/>
      <c r="E7" s="88" t="s">
        <v>178</v>
      </c>
      <c r="F7" s="44" t="s">
        <v>179</v>
      </c>
      <c r="G7" s="88" t="s">
        <v>180</v>
      </c>
      <c r="H7" s="88" t="s">
        <v>181</v>
      </c>
      <c r="I7" s="88" t="s">
        <v>182</v>
      </c>
      <c r="J7" s="675"/>
    </row>
    <row r="8" spans="1:10" s="17" customFormat="1" ht="12" customHeight="1">
      <c r="A8" s="18"/>
      <c r="B8" s="674"/>
      <c r="C8" s="674"/>
      <c r="D8" s="674"/>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76" t="s">
        <v>83</v>
      </c>
      <c r="C10" s="677"/>
      <c r="D10" s="678"/>
      <c r="E10" s="400">
        <f>(1524635/4)</f>
        <v>381158.75</v>
      </c>
      <c r="F10" s="400">
        <v>0</v>
      </c>
      <c r="G10" s="400">
        <f>+E10+F10</f>
        <v>381158.75</v>
      </c>
      <c r="H10" s="400">
        <v>597271</v>
      </c>
      <c r="I10" s="400">
        <v>597271</v>
      </c>
      <c r="J10" s="400">
        <f>+I10-E10</f>
        <v>216112.25</v>
      </c>
    </row>
    <row r="11" spans="1:10" s="17" customFormat="1" ht="12" customHeight="1">
      <c r="A11" s="21"/>
      <c r="B11" s="676" t="s">
        <v>174</v>
      </c>
      <c r="C11" s="677"/>
      <c r="D11" s="678"/>
      <c r="E11" s="400">
        <v>0</v>
      </c>
      <c r="F11" s="400">
        <v>0</v>
      </c>
      <c r="G11" s="400">
        <f t="shared" ref="G11:G23" si="0">+E11+F11</f>
        <v>0</v>
      </c>
      <c r="H11" s="400">
        <v>0</v>
      </c>
      <c r="I11" s="400">
        <v>0</v>
      </c>
      <c r="J11" s="400">
        <f t="shared" ref="J11:J23" si="1">+I11-E11</f>
        <v>0</v>
      </c>
    </row>
    <row r="12" spans="1:10" s="17" customFormat="1" ht="12" customHeight="1">
      <c r="A12" s="21"/>
      <c r="B12" s="676" t="s">
        <v>87</v>
      </c>
      <c r="C12" s="677"/>
      <c r="D12" s="678"/>
      <c r="E12" s="400">
        <v>0</v>
      </c>
      <c r="F12" s="400">
        <v>0</v>
      </c>
      <c r="G12" s="400">
        <f t="shared" si="0"/>
        <v>0</v>
      </c>
      <c r="H12" s="400">
        <v>0</v>
      </c>
      <c r="I12" s="400">
        <v>0</v>
      </c>
      <c r="J12" s="400">
        <f t="shared" si="1"/>
        <v>0</v>
      </c>
    </row>
    <row r="13" spans="1:10" s="17" customFormat="1" ht="12" customHeight="1">
      <c r="A13" s="21"/>
      <c r="B13" s="676" t="s">
        <v>89</v>
      </c>
      <c r="C13" s="677"/>
      <c r="D13" s="678"/>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76" t="s">
        <v>188</v>
      </c>
      <c r="C14" s="677"/>
      <c r="D14" s="678"/>
      <c r="E14" s="400">
        <f>(61240/4)</f>
        <v>15310</v>
      </c>
      <c r="F14" s="400">
        <f>+F15+F16</f>
        <v>0</v>
      </c>
      <c r="G14" s="400">
        <f t="shared" si="0"/>
        <v>15310</v>
      </c>
      <c r="H14" s="400">
        <v>4721.7</v>
      </c>
      <c r="I14" s="400">
        <v>4721.7</v>
      </c>
      <c r="J14" s="400">
        <f t="shared" si="1"/>
        <v>-10588.3</v>
      </c>
    </row>
    <row r="15" spans="1:10" s="17" customFormat="1" ht="12" customHeight="1">
      <c r="A15" s="21"/>
      <c r="B15" s="27"/>
      <c r="C15" s="677" t="s">
        <v>189</v>
      </c>
      <c r="D15" s="678"/>
      <c r="E15" s="400"/>
      <c r="F15" s="400">
        <v>0</v>
      </c>
      <c r="G15" s="400">
        <f>+E15+F15</f>
        <v>0</v>
      </c>
      <c r="H15" s="400">
        <f>+G15</f>
        <v>0</v>
      </c>
      <c r="I15" s="400">
        <f>+H15</f>
        <v>0</v>
      </c>
      <c r="J15" s="400">
        <f t="shared" si="1"/>
        <v>0</v>
      </c>
    </row>
    <row r="16" spans="1:10" s="17" customFormat="1" ht="12" customHeight="1">
      <c r="A16" s="21"/>
      <c r="B16" s="27"/>
      <c r="C16" s="677" t="s">
        <v>190</v>
      </c>
      <c r="D16" s="678"/>
      <c r="E16" s="400">
        <v>0</v>
      </c>
      <c r="F16" s="400">
        <v>0</v>
      </c>
      <c r="G16" s="400">
        <f t="shared" si="0"/>
        <v>0</v>
      </c>
      <c r="H16" s="400">
        <v>0</v>
      </c>
      <c r="I16" s="400">
        <v>0</v>
      </c>
      <c r="J16" s="400">
        <f t="shared" si="1"/>
        <v>0</v>
      </c>
    </row>
    <row r="17" spans="1:11" ht="12" customHeight="1">
      <c r="A17" s="21"/>
      <c r="B17" s="676" t="s">
        <v>191</v>
      </c>
      <c r="C17" s="677"/>
      <c r="D17" s="678"/>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77" t="s">
        <v>189</v>
      </c>
      <c r="D18" s="678"/>
      <c r="E18" s="400">
        <v>0</v>
      </c>
      <c r="F18" s="400">
        <v>0</v>
      </c>
      <c r="G18" s="400">
        <f t="shared" si="0"/>
        <v>0</v>
      </c>
      <c r="H18" s="400"/>
      <c r="I18" s="400"/>
      <c r="J18" s="400">
        <f t="shared" si="1"/>
        <v>0</v>
      </c>
      <c r="K18" s="17"/>
    </row>
    <row r="19" spans="1:11" ht="12" customHeight="1">
      <c r="A19" s="21"/>
      <c r="B19" s="27"/>
      <c r="C19" s="677" t="s">
        <v>190</v>
      </c>
      <c r="D19" s="678"/>
      <c r="E19" s="400"/>
      <c r="F19" s="400">
        <v>0</v>
      </c>
      <c r="G19" s="400">
        <f t="shared" si="0"/>
        <v>0</v>
      </c>
      <c r="H19" s="400">
        <v>0</v>
      </c>
      <c r="I19" s="400">
        <v>0</v>
      </c>
      <c r="J19" s="400">
        <f t="shared" si="1"/>
        <v>0</v>
      </c>
      <c r="K19" s="17"/>
    </row>
    <row r="20" spans="1:11" ht="12" customHeight="1">
      <c r="A20" s="21"/>
      <c r="B20" s="676" t="s">
        <v>192</v>
      </c>
      <c r="C20" s="677"/>
      <c r="D20" s="678"/>
      <c r="E20" s="400"/>
      <c r="F20" s="401">
        <v>0</v>
      </c>
      <c r="G20" s="401">
        <f>+E20+F20</f>
        <v>0</v>
      </c>
      <c r="H20" s="401">
        <f t="shared" ref="H20:I20" si="2">+G20</f>
        <v>0</v>
      </c>
      <c r="I20" s="401">
        <f t="shared" si="2"/>
        <v>0</v>
      </c>
      <c r="J20" s="400">
        <f t="shared" si="1"/>
        <v>0</v>
      </c>
      <c r="K20" s="17"/>
    </row>
    <row r="21" spans="1:11" ht="12" customHeight="1">
      <c r="A21" s="21"/>
      <c r="B21" s="676" t="s">
        <v>100</v>
      </c>
      <c r="C21" s="677"/>
      <c r="D21" s="678"/>
      <c r="E21" s="400">
        <f>(34886720/4)</f>
        <v>8721680</v>
      </c>
      <c r="F21" s="400">
        <v>0</v>
      </c>
      <c r="G21" s="400">
        <f>+E21</f>
        <v>8721680</v>
      </c>
      <c r="H21" s="400">
        <v>8925568.2899999991</v>
      </c>
      <c r="I21" s="400">
        <v>8925568.2899999991</v>
      </c>
      <c r="J21" s="400">
        <f t="shared" si="1"/>
        <v>203888.28999999911</v>
      </c>
      <c r="K21" s="17"/>
    </row>
    <row r="22" spans="1:11" ht="12" customHeight="1">
      <c r="A22" s="28"/>
      <c r="B22" s="676" t="s">
        <v>193</v>
      </c>
      <c r="C22" s="677"/>
      <c r="D22" s="678"/>
      <c r="E22" s="400">
        <f>(1100000/4)</f>
        <v>275000</v>
      </c>
      <c r="F22" s="400">
        <v>0</v>
      </c>
      <c r="G22" s="400">
        <f>+E22</f>
        <v>275000</v>
      </c>
      <c r="H22" s="400">
        <v>0</v>
      </c>
      <c r="I22" s="400">
        <v>0</v>
      </c>
      <c r="J22" s="400">
        <f t="shared" si="1"/>
        <v>-275000</v>
      </c>
      <c r="K22" s="17"/>
    </row>
    <row r="23" spans="1:11" ht="12" customHeight="1">
      <c r="A23" s="21"/>
      <c r="B23" s="676" t="s">
        <v>194</v>
      </c>
      <c r="C23" s="677"/>
      <c r="D23" s="678"/>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62">
        <f>SUM(J10:J23)</f>
        <v>4803177.0099999988</v>
      </c>
      <c r="K25" s="17"/>
    </row>
    <row r="26" spans="1:11" ht="12" customHeight="1">
      <c r="A26" s="21"/>
      <c r="B26" s="35"/>
      <c r="C26" s="35"/>
      <c r="D26" s="35"/>
      <c r="E26" s="404"/>
      <c r="F26" s="404"/>
      <c r="G26" s="404"/>
      <c r="H26" s="664" t="s">
        <v>365</v>
      </c>
      <c r="I26" s="665"/>
      <c r="J26" s="663"/>
      <c r="K26" s="17"/>
    </row>
    <row r="27" spans="1:11">
      <c r="A27" s="21"/>
      <c r="B27" s="35"/>
      <c r="C27" s="35"/>
      <c r="D27" s="35"/>
      <c r="E27" s="409"/>
      <c r="F27" s="409"/>
      <c r="G27" s="409"/>
      <c r="H27" s="666" t="s">
        <v>365</v>
      </c>
      <c r="I27" s="667"/>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59" t="s">
        <v>78</v>
      </c>
      <c r="C30" s="659"/>
      <c r="D30" s="659"/>
      <c r="E30" s="659"/>
      <c r="F30" s="659"/>
      <c r="G30" s="659"/>
      <c r="H30" s="659"/>
      <c r="I30" s="659"/>
      <c r="J30" s="659"/>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3" t="s">
        <v>551</v>
      </c>
      <c r="E33" s="603"/>
      <c r="F33" s="241"/>
      <c r="G33" s="109" t="s">
        <v>990</v>
      </c>
      <c r="H33" s="191"/>
      <c r="I33" s="191"/>
      <c r="J33" s="287"/>
    </row>
    <row r="34" spans="1:11" customFormat="1" ht="14.4">
      <c r="A34" s="80"/>
      <c r="B34" s="114" t="s">
        <v>1047</v>
      </c>
      <c r="C34" s="114"/>
      <c r="D34" s="241"/>
      <c r="E34" s="241"/>
      <c r="F34" s="114"/>
      <c r="G34" s="114"/>
      <c r="H34" s="17"/>
    </row>
    <row r="35" spans="1:11" ht="11.4">
      <c r="D35" s="598"/>
      <c r="E35" s="598"/>
      <c r="F35" s="243"/>
      <c r="G35" s="243"/>
      <c r="H35" s="598"/>
      <c r="I35" s="598"/>
    </row>
    <row r="37" spans="1:11" ht="11.4">
      <c r="D37" s="603" t="s">
        <v>551</v>
      </c>
      <c r="E37" s="603"/>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 ref="B1:J1"/>
    <mergeCell ref="B2:J2"/>
    <mergeCell ref="B4:J4"/>
    <mergeCell ref="B6:D8"/>
    <mergeCell ref="E6:I6"/>
    <mergeCell ref="J6:J7"/>
    <mergeCell ref="B3:J3"/>
    <mergeCell ref="D37:E37"/>
    <mergeCell ref="J25:J26"/>
    <mergeCell ref="H26:I26"/>
    <mergeCell ref="H27:I27"/>
    <mergeCell ref="D35:E35"/>
    <mergeCell ref="H35:I35"/>
    <mergeCell ref="B30:J30"/>
    <mergeCell ref="D33:E33"/>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8" t="s">
        <v>1016</v>
      </c>
      <c r="C1" s="669"/>
      <c r="D1" s="669"/>
      <c r="E1" s="669"/>
      <c r="F1" s="669"/>
      <c r="G1" s="669"/>
      <c r="H1" s="669"/>
      <c r="I1" s="669"/>
      <c r="J1" s="670"/>
      <c r="K1" s="17"/>
    </row>
    <row r="2" spans="1:11">
      <c r="B2" s="671" t="s">
        <v>446</v>
      </c>
      <c r="C2" s="672"/>
      <c r="D2" s="672"/>
      <c r="E2" s="672"/>
      <c r="F2" s="672"/>
      <c r="G2" s="672"/>
      <c r="H2" s="672"/>
      <c r="I2" s="672"/>
      <c r="J2" s="673"/>
      <c r="K2" s="17"/>
    </row>
    <row r="3" spans="1:11">
      <c r="B3" s="671" t="s">
        <v>1015</v>
      </c>
      <c r="C3" s="672"/>
      <c r="D3" s="672"/>
      <c r="E3" s="672"/>
      <c r="F3" s="672"/>
      <c r="G3" s="672"/>
      <c r="H3" s="672"/>
      <c r="I3" s="672"/>
      <c r="J3" s="673"/>
      <c r="K3" s="17"/>
    </row>
    <row r="4" spans="1:11">
      <c r="B4" s="671" t="s">
        <v>1205</v>
      </c>
      <c r="C4" s="672"/>
      <c r="D4" s="672"/>
      <c r="E4" s="672"/>
      <c r="F4" s="672"/>
      <c r="G4" s="672"/>
      <c r="H4" s="672"/>
      <c r="I4" s="672"/>
      <c r="J4" s="673"/>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5" t="s">
        <v>1206</v>
      </c>
      <c r="C7" s="675"/>
      <c r="D7" s="675"/>
      <c r="E7" s="674" t="s">
        <v>176</v>
      </c>
      <c r="F7" s="674"/>
      <c r="G7" s="674"/>
      <c r="H7" s="674"/>
      <c r="I7" s="674"/>
      <c r="J7" s="675" t="s">
        <v>177</v>
      </c>
      <c r="K7" s="17"/>
    </row>
    <row r="8" spans="1:11" ht="20.399999999999999">
      <c r="A8" s="18"/>
      <c r="B8" s="675"/>
      <c r="C8" s="675"/>
      <c r="D8" s="675"/>
      <c r="E8" s="567" t="s">
        <v>178</v>
      </c>
      <c r="F8" s="44" t="s">
        <v>179</v>
      </c>
      <c r="G8" s="567" t="s">
        <v>180</v>
      </c>
      <c r="H8" s="567" t="s">
        <v>181</v>
      </c>
      <c r="I8" s="567" t="s">
        <v>182</v>
      </c>
      <c r="J8" s="675"/>
      <c r="K8" s="17"/>
    </row>
    <row r="9" spans="1:11">
      <c r="A9" s="18"/>
      <c r="B9" s="675"/>
      <c r="C9" s="675"/>
      <c r="D9" s="675"/>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77" t="s">
        <v>83</v>
      </c>
      <c r="D12" s="678"/>
      <c r="E12" s="400">
        <f>(1524635/4)</f>
        <v>381158.75</v>
      </c>
      <c r="F12" s="400">
        <v>0</v>
      </c>
      <c r="G12" s="400">
        <f>+E12+F12</f>
        <v>381158.75</v>
      </c>
      <c r="H12" s="400">
        <v>597270.78</v>
      </c>
      <c r="I12" s="400">
        <v>597270.78</v>
      </c>
      <c r="J12" s="400">
        <f>+I12-E12</f>
        <v>216112.03000000003</v>
      </c>
    </row>
    <row r="13" spans="1:11" ht="12" customHeight="1">
      <c r="A13" s="21"/>
      <c r="B13" s="27"/>
      <c r="C13" s="677" t="s">
        <v>87</v>
      </c>
      <c r="D13" s="678"/>
      <c r="E13" s="400">
        <v>0</v>
      </c>
      <c r="F13" s="400">
        <v>0</v>
      </c>
      <c r="G13" s="400">
        <f t="shared" ref="G13:G27" si="2">+E13+F13</f>
        <v>0</v>
      </c>
      <c r="H13" s="400">
        <v>0</v>
      </c>
      <c r="I13" s="400">
        <v>0</v>
      </c>
      <c r="J13" s="400">
        <f t="shared" ref="J13:J30" si="3">+I13-E13</f>
        <v>0</v>
      </c>
    </row>
    <row r="14" spans="1:11" ht="12" customHeight="1">
      <c r="A14" s="21"/>
      <c r="B14" s="27"/>
      <c r="C14" s="677" t="s">
        <v>89</v>
      </c>
      <c r="D14" s="678"/>
      <c r="E14" s="400">
        <f>(4004918/4)</f>
        <v>1001229.5</v>
      </c>
      <c r="F14" s="400">
        <v>0</v>
      </c>
      <c r="G14" s="400">
        <f t="shared" si="2"/>
        <v>1001229.5</v>
      </c>
      <c r="H14" s="400">
        <v>5459949.4699999997</v>
      </c>
      <c r="I14" s="400">
        <v>5459949.4699999997</v>
      </c>
      <c r="J14" s="400">
        <f t="shared" si="3"/>
        <v>4458719.97</v>
      </c>
    </row>
    <row r="15" spans="1:11" ht="12" customHeight="1">
      <c r="A15" s="21"/>
      <c r="B15" s="27"/>
      <c r="C15" s="677" t="s">
        <v>188</v>
      </c>
      <c r="D15" s="678"/>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77" t="s">
        <v>191</v>
      </c>
      <c r="D18" s="678"/>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77" t="s">
        <v>100</v>
      </c>
      <c r="D21" s="678"/>
      <c r="E21" s="400">
        <f>(34886720/4)</f>
        <v>8721680</v>
      </c>
      <c r="F21" s="400">
        <v>0</v>
      </c>
      <c r="G21" s="400">
        <f>+E21</f>
        <v>8721680</v>
      </c>
      <c r="H21" s="400">
        <v>8925568.2899999991</v>
      </c>
      <c r="I21" s="400">
        <f>+H21</f>
        <v>8925568.2899999991</v>
      </c>
      <c r="J21" s="400">
        <f t="shared" si="3"/>
        <v>203888.28999999911</v>
      </c>
    </row>
    <row r="22" spans="1:13" ht="12" customHeight="1">
      <c r="A22" s="21"/>
      <c r="B22" s="27"/>
      <c r="C22" s="677" t="s">
        <v>193</v>
      </c>
      <c r="D22" s="678"/>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77" t="s">
        <v>174</v>
      </c>
      <c r="D25" s="678"/>
      <c r="E25" s="400">
        <v>0</v>
      </c>
      <c r="F25" s="400">
        <v>0</v>
      </c>
      <c r="G25" s="400">
        <f t="shared" si="2"/>
        <v>0</v>
      </c>
      <c r="H25" s="400">
        <v>0</v>
      </c>
      <c r="I25" s="400">
        <v>0</v>
      </c>
      <c r="J25" s="400">
        <f t="shared" si="3"/>
        <v>0</v>
      </c>
    </row>
    <row r="26" spans="1:13" ht="12" customHeight="1">
      <c r="A26" s="21"/>
      <c r="B26" s="27"/>
      <c r="C26" s="677" t="s">
        <v>192</v>
      </c>
      <c r="D26" s="678"/>
      <c r="E26" s="400"/>
      <c r="F26" s="400">
        <v>0</v>
      </c>
      <c r="G26" s="400">
        <f>+E26+F26</f>
        <v>0</v>
      </c>
      <c r="H26" s="400">
        <f>+G26</f>
        <v>0</v>
      </c>
      <c r="I26" s="400">
        <f>+H26</f>
        <v>0</v>
      </c>
      <c r="J26" s="400">
        <f t="shared" si="3"/>
        <v>0</v>
      </c>
    </row>
    <row r="27" spans="1:13" ht="12" customHeight="1">
      <c r="A27" s="21"/>
      <c r="B27" s="27"/>
      <c r="C27" s="677" t="s">
        <v>193</v>
      </c>
      <c r="D27" s="678"/>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77" t="s">
        <v>194</v>
      </c>
      <c r="D30" s="678"/>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66" t="s">
        <v>365</v>
      </c>
      <c r="I33" s="667"/>
      <c r="J33" s="680"/>
    </row>
    <row r="34" spans="1:11">
      <c r="B34" s="16" t="s">
        <v>199</v>
      </c>
      <c r="C34" s="16"/>
      <c r="D34" s="16"/>
      <c r="E34" s="16"/>
      <c r="F34" s="16"/>
      <c r="G34" s="16"/>
      <c r="H34" s="16"/>
      <c r="I34" s="16"/>
      <c r="J34" s="16"/>
    </row>
    <row r="35" spans="1:11" ht="11.4">
      <c r="B35" s="659" t="s">
        <v>78</v>
      </c>
      <c r="C35" s="659"/>
      <c r="D35" s="659"/>
      <c r="E35" s="659"/>
      <c r="F35" s="659"/>
      <c r="G35" s="659"/>
      <c r="H35" s="659"/>
      <c r="I35" s="659"/>
      <c r="J35" s="659"/>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3" t="s">
        <v>551</v>
      </c>
      <c r="E38" s="603"/>
      <c r="F38" s="241"/>
      <c r="G38" s="109" t="s">
        <v>990</v>
      </c>
      <c r="H38" s="191"/>
      <c r="I38" s="191"/>
      <c r="J38" s="287"/>
    </row>
    <row r="39" spans="1:11" customFormat="1" ht="14.4">
      <c r="A39" s="80"/>
      <c r="B39" s="114" t="s">
        <v>1047</v>
      </c>
      <c r="C39" s="114"/>
      <c r="D39" s="241"/>
      <c r="E39" s="241"/>
      <c r="F39" s="114"/>
      <c r="G39" s="114"/>
      <c r="H39" s="17"/>
    </row>
    <row r="40" spans="1:11" ht="11.4">
      <c r="D40" s="598"/>
      <c r="E40" s="598"/>
      <c r="F40" s="243"/>
      <c r="G40" s="243"/>
      <c r="H40" s="598"/>
      <c r="I40" s="598"/>
    </row>
    <row r="42" spans="1:11" ht="11.4">
      <c r="D42" s="603" t="s">
        <v>551</v>
      </c>
      <c r="E42" s="603"/>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35:J35"/>
    <mergeCell ref="D38:E38"/>
    <mergeCell ref="D40:E40"/>
    <mergeCell ref="H40:I40"/>
    <mergeCell ref="D42:E42"/>
    <mergeCell ref="J32:J33"/>
    <mergeCell ref="H33:I33"/>
    <mergeCell ref="C12:D12"/>
    <mergeCell ref="C13:D13"/>
    <mergeCell ref="C14:D14"/>
    <mergeCell ref="C15:D15"/>
    <mergeCell ref="C18:D18"/>
    <mergeCell ref="C21:D21"/>
    <mergeCell ref="C22:D22"/>
    <mergeCell ref="C25:D25"/>
    <mergeCell ref="C26:D26"/>
    <mergeCell ref="C27:D27"/>
    <mergeCell ref="C30:D30"/>
    <mergeCell ref="B7:D9"/>
    <mergeCell ref="E7:I7"/>
    <mergeCell ref="J7:J8"/>
    <mergeCell ref="B1:J1"/>
    <mergeCell ref="B2:J2"/>
    <mergeCell ref="B3:J3"/>
    <mergeCell ref="B4:J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202</v>
      </c>
      <c r="B5" s="672"/>
      <c r="C5" s="672"/>
      <c r="D5" s="672"/>
      <c r="E5" s="672"/>
      <c r="F5" s="672"/>
      <c r="G5" s="672"/>
      <c r="H5" s="673"/>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59" t="s">
        <v>78</v>
      </c>
      <c r="C25" s="659"/>
      <c r="D25" s="659"/>
      <c r="E25" s="659"/>
      <c r="F25" s="659"/>
      <c r="G25" s="659"/>
      <c r="H25" s="659"/>
      <c r="I25" s="659"/>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8"/>
      <c r="C30" s="598"/>
      <c r="D30" s="243"/>
      <c r="E30" s="243"/>
      <c r="F30" s="598"/>
      <c r="G30" s="598"/>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A1:H1"/>
    <mergeCell ref="A2:H2"/>
    <mergeCell ref="A3:H3"/>
    <mergeCell ref="A5:H5"/>
    <mergeCell ref="A4:H4"/>
    <mergeCell ref="C32:D32"/>
    <mergeCell ref="A7:B9"/>
    <mergeCell ref="C7:G7"/>
    <mergeCell ref="H7:H8"/>
    <mergeCell ref="B30:C30"/>
    <mergeCell ref="F30:G30"/>
    <mergeCell ref="B25:I25"/>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K16" sqref="K16"/>
    </sheetView>
  </sheetViews>
  <sheetFormatPr baseColWidth="10" defaultRowHeight="14.4"/>
  <cols>
    <col min="1" max="1" width="2" style="17" customWidth="1"/>
    <col min="2" max="2" width="45.8867187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211</v>
      </c>
      <c r="B5" s="672"/>
      <c r="C5" s="672"/>
      <c r="D5" s="672"/>
      <c r="E5" s="672"/>
      <c r="F5" s="672"/>
      <c r="G5" s="672"/>
      <c r="H5" s="673"/>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59" t="s">
        <v>78</v>
      </c>
      <c r="C19" s="659"/>
      <c r="D19" s="659"/>
      <c r="E19" s="659"/>
      <c r="F19" s="659"/>
      <c r="G19" s="659"/>
      <c r="H19" s="659"/>
    </row>
    <row r="20" spans="1:8">
      <c r="B20" s="16"/>
      <c r="C20" s="16"/>
      <c r="D20" s="16"/>
      <c r="E20" s="16"/>
      <c r="F20" s="16"/>
      <c r="G20" s="16"/>
      <c r="H20" s="16"/>
    </row>
    <row r="22" spans="1:8">
      <c r="B22" s="600"/>
      <c r="C22" s="600"/>
      <c r="D22" s="241"/>
      <c r="E22" s="283"/>
      <c r="F22" s="601"/>
      <c r="G22" s="601"/>
      <c r="H22" s="284"/>
    </row>
    <row r="23" spans="1:8">
      <c r="A23" s="80"/>
      <c r="B23" s="114" t="s">
        <v>1038</v>
      </c>
      <c r="C23" s="114"/>
      <c r="D23" s="241"/>
      <c r="E23" s="241"/>
      <c r="F23" s="114"/>
      <c r="G23" s="114"/>
    </row>
    <row r="24" spans="1:8">
      <c r="B24" s="598"/>
      <c r="C24" s="598"/>
      <c r="D24" s="243"/>
      <c r="E24" s="243"/>
      <c r="F24" s="598"/>
      <c r="G24" s="598"/>
    </row>
    <row r="26" spans="1:8">
      <c r="B26" s="600"/>
      <c r="C26" s="600"/>
      <c r="E26" s="600"/>
      <c r="F26" s="600"/>
      <c r="G26" s="284"/>
      <c r="H26" s="284"/>
    </row>
    <row r="27" spans="1:8">
      <c r="A27" s="80"/>
      <c r="B27" s="91" t="s">
        <v>1039</v>
      </c>
    </row>
    <row r="30" spans="1:8">
      <c r="B30" s="284"/>
      <c r="C30" s="284"/>
    </row>
    <row r="31" spans="1:8">
      <c r="A31" s="80"/>
      <c r="B31" s="91" t="s">
        <v>1032</v>
      </c>
    </row>
  </sheetData>
  <mergeCells count="15">
    <mergeCell ref="A1:H1"/>
    <mergeCell ref="A2:H2"/>
    <mergeCell ref="A3:H3"/>
    <mergeCell ref="A5:H5"/>
    <mergeCell ref="A4:H4"/>
    <mergeCell ref="B26:C26"/>
    <mergeCell ref="E26:F26"/>
    <mergeCell ref="A7:B9"/>
    <mergeCell ref="C7:G7"/>
    <mergeCell ref="H7:H8"/>
    <mergeCell ref="B24:C24"/>
    <mergeCell ref="F24:G24"/>
    <mergeCell ref="B19:H19"/>
    <mergeCell ref="B22:C22"/>
    <mergeCell ref="F22:G22"/>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workbookViewId="0">
      <selection activeCell="K9" sqref="K9"/>
    </sheetView>
  </sheetViews>
  <sheetFormatPr baseColWidth="10" defaultRowHeight="14.4"/>
  <cols>
    <col min="1" max="1" width="4.5546875" style="17" customWidth="1"/>
    <col min="2" max="2" width="57.33203125" style="17" customWidth="1"/>
    <col min="3" max="8" width="12.6640625" style="17" customWidth="1"/>
  </cols>
  <sheetData>
    <row r="1" spans="1:8">
      <c r="A1" s="671" t="s">
        <v>446</v>
      </c>
      <c r="B1" s="672"/>
      <c r="C1" s="672"/>
      <c r="D1" s="672"/>
      <c r="E1" s="672"/>
      <c r="F1" s="672"/>
      <c r="G1" s="672"/>
      <c r="H1" s="673"/>
    </row>
    <row r="2" spans="1:8">
      <c r="A2" s="671" t="s">
        <v>1016</v>
      </c>
      <c r="B2" s="672"/>
      <c r="C2" s="672"/>
      <c r="D2" s="672"/>
      <c r="E2" s="672"/>
      <c r="F2" s="672"/>
      <c r="G2" s="672"/>
      <c r="H2" s="673"/>
    </row>
    <row r="3" spans="1:8">
      <c r="A3" s="671" t="s">
        <v>1015</v>
      </c>
      <c r="B3" s="672"/>
      <c r="C3" s="672"/>
      <c r="D3" s="672"/>
      <c r="E3" s="672"/>
      <c r="F3" s="672"/>
      <c r="G3" s="672"/>
      <c r="H3" s="673"/>
    </row>
    <row r="4" spans="1:8">
      <c r="A4" s="671" t="s">
        <v>201</v>
      </c>
      <c r="B4" s="672"/>
      <c r="C4" s="672"/>
      <c r="D4" s="672"/>
      <c r="E4" s="672"/>
      <c r="F4" s="672"/>
      <c r="G4" s="672"/>
      <c r="H4" s="673"/>
    </row>
    <row r="5" spans="1:8">
      <c r="A5" s="671" t="s">
        <v>241</v>
      </c>
      <c r="B5" s="672"/>
      <c r="C5" s="672"/>
      <c r="D5" s="672"/>
      <c r="E5" s="672"/>
      <c r="F5" s="672"/>
      <c r="G5" s="672"/>
      <c r="H5" s="673"/>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76" t="s">
        <v>100</v>
      </c>
      <c r="B70" s="677"/>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59" t="s">
        <v>78</v>
      </c>
      <c r="C85" s="659"/>
      <c r="D85" s="659"/>
      <c r="E85" s="659"/>
      <c r="F85" s="659"/>
      <c r="G85" s="659"/>
      <c r="H85" s="659"/>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1"/>
      <c r="G89" s="601"/>
      <c r="H89" s="284"/>
    </row>
    <row r="90" spans="1:8">
      <c r="A90" s="80"/>
      <c r="B90" s="114" t="s">
        <v>1034</v>
      </c>
      <c r="C90" s="114"/>
      <c r="D90" s="241"/>
      <c r="E90" s="241"/>
      <c r="F90" s="114"/>
      <c r="G90" s="114"/>
    </row>
    <row r="91" spans="1:8">
      <c r="A91" s="80"/>
      <c r="B91" s="114"/>
      <c r="C91" s="114"/>
      <c r="D91" s="241"/>
      <c r="E91" s="241"/>
      <c r="F91" s="114"/>
      <c r="G91" s="114"/>
    </row>
    <row r="92" spans="1:8">
      <c r="B92" s="598"/>
      <c r="C92" s="598"/>
      <c r="D92" s="243"/>
      <c r="E92" s="243"/>
      <c r="F92" s="598"/>
      <c r="G92" s="598"/>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 ref="A28:B28"/>
    <mergeCell ref="A38:B38"/>
    <mergeCell ref="A48:B48"/>
    <mergeCell ref="A7:B9"/>
    <mergeCell ref="C7:G7"/>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opLeftCell="B1" workbookViewId="0">
      <selection activeCell="H52" sqref="H52"/>
    </sheetView>
  </sheetViews>
  <sheetFormatPr baseColWidth="10" defaultRowHeight="14.4"/>
  <cols>
    <col min="1" max="1" width="4.5546875" style="80" customWidth="1"/>
    <col min="2" max="2" width="60.3320312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266</v>
      </c>
      <c r="B5" s="672"/>
      <c r="C5" s="672"/>
      <c r="D5" s="672"/>
      <c r="E5" s="672"/>
      <c r="F5" s="672"/>
      <c r="G5" s="672"/>
      <c r="H5" s="673"/>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59" t="s">
        <v>78</v>
      </c>
      <c r="C49" s="659"/>
      <c r="D49" s="659"/>
      <c r="E49" s="659"/>
      <c r="F49" s="659"/>
      <c r="G49" s="659"/>
      <c r="H49" s="659"/>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8"/>
      <c r="C57" s="598"/>
      <c r="D57" s="243"/>
      <c r="E57" s="243"/>
      <c r="F57" s="598"/>
      <c r="G57" s="598"/>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B57:C57"/>
    <mergeCell ref="F57:G57"/>
    <mergeCell ref="B49:H49"/>
    <mergeCell ref="A11:B11"/>
    <mergeCell ref="A21:B21"/>
    <mergeCell ref="A30:B30"/>
    <mergeCell ref="A41:B41"/>
    <mergeCell ref="A7:B9"/>
    <mergeCell ref="C7:G7"/>
    <mergeCell ref="H7:H8"/>
    <mergeCell ref="A1:H1"/>
    <mergeCell ref="A2:H2"/>
    <mergeCell ref="A3:H3"/>
    <mergeCell ref="A5:H5"/>
    <mergeCell ref="A4:H4"/>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tabSelected="1" workbookViewId="0">
      <selection sqref="A1:H1"/>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1015</v>
      </c>
      <c r="B3" s="672"/>
      <c r="C3" s="672"/>
      <c r="D3" s="672"/>
      <c r="E3" s="672"/>
      <c r="F3" s="672"/>
      <c r="G3" s="672"/>
      <c r="H3" s="673"/>
    </row>
    <row r="4" spans="1:8">
      <c r="A4" s="671" t="s">
        <v>168</v>
      </c>
      <c r="B4" s="672"/>
      <c r="C4" s="672"/>
      <c r="D4" s="672"/>
      <c r="E4" s="672"/>
      <c r="F4" s="672"/>
      <c r="G4" s="672"/>
      <c r="H4" s="673"/>
    </row>
    <row r="5" spans="1:8">
      <c r="A5" s="89"/>
      <c r="B5" s="89"/>
      <c r="C5" s="89"/>
      <c r="D5" s="89"/>
      <c r="E5" s="89"/>
      <c r="F5" s="89"/>
      <c r="G5" s="89"/>
      <c r="H5" s="89"/>
    </row>
    <row r="6" spans="1:8">
      <c r="A6" s="702" t="s">
        <v>298</v>
      </c>
      <c r="B6" s="702"/>
      <c r="C6" s="702" t="s">
        <v>299</v>
      </c>
      <c r="D6" s="702"/>
      <c r="E6" s="702" t="s">
        <v>300</v>
      </c>
      <c r="F6" s="702"/>
      <c r="G6" s="702" t="s">
        <v>301</v>
      </c>
      <c r="H6" s="702"/>
    </row>
    <row r="7" spans="1:8">
      <c r="A7" s="702"/>
      <c r="B7" s="702"/>
      <c r="C7" s="702" t="s">
        <v>302</v>
      </c>
      <c r="D7" s="702"/>
      <c r="E7" s="702" t="s">
        <v>303</v>
      </c>
      <c r="F7" s="702"/>
      <c r="G7" s="702" t="s">
        <v>304</v>
      </c>
      <c r="H7" s="702"/>
    </row>
    <row r="8" spans="1:8">
      <c r="A8" s="671" t="s">
        <v>305</v>
      </c>
      <c r="B8" s="672"/>
      <c r="C8" s="672"/>
      <c r="D8" s="672"/>
      <c r="E8" s="672"/>
      <c r="F8" s="672"/>
      <c r="G8" s="672"/>
      <c r="H8" s="673"/>
    </row>
    <row r="9" spans="1:8">
      <c r="A9" s="694"/>
      <c r="B9" s="694"/>
      <c r="C9" s="694"/>
      <c r="D9" s="694"/>
      <c r="E9" s="694"/>
      <c r="F9" s="694"/>
      <c r="G9" s="698">
        <f>+C9-E9</f>
        <v>0</v>
      </c>
      <c r="H9" s="699"/>
    </row>
    <row r="10" spans="1:8">
      <c r="A10" s="694"/>
      <c r="B10" s="694"/>
      <c r="C10" s="695"/>
      <c r="D10" s="695"/>
      <c r="E10" s="695"/>
      <c r="F10" s="695"/>
      <c r="G10" s="698">
        <f t="shared" ref="G10:G18" si="0">+C10-E10</f>
        <v>0</v>
      </c>
      <c r="H10" s="699"/>
    </row>
    <row r="11" spans="1:8">
      <c r="A11" s="694"/>
      <c r="B11" s="694"/>
      <c r="C11" s="695"/>
      <c r="D11" s="695"/>
      <c r="E11" s="695"/>
      <c r="F11" s="695"/>
      <c r="G11" s="698">
        <f t="shared" si="0"/>
        <v>0</v>
      </c>
      <c r="H11" s="699"/>
    </row>
    <row r="12" spans="1:8">
      <c r="A12" s="694"/>
      <c r="B12" s="694"/>
      <c r="C12" s="695"/>
      <c r="D12" s="695"/>
      <c r="E12" s="695"/>
      <c r="F12" s="695"/>
      <c r="G12" s="698">
        <f t="shared" si="0"/>
        <v>0</v>
      </c>
      <c r="H12" s="699"/>
    </row>
    <row r="13" spans="1:8">
      <c r="A13" s="694"/>
      <c r="B13" s="694"/>
      <c r="C13" s="695"/>
      <c r="D13" s="695"/>
      <c r="E13" s="695"/>
      <c r="F13" s="695"/>
      <c r="G13" s="698">
        <f t="shared" si="0"/>
        <v>0</v>
      </c>
      <c r="H13" s="699"/>
    </row>
    <row r="14" spans="1:8">
      <c r="A14" s="694"/>
      <c r="B14" s="694"/>
      <c r="C14" s="695"/>
      <c r="D14" s="695"/>
      <c r="E14" s="695"/>
      <c r="F14" s="695"/>
      <c r="G14" s="698">
        <f t="shared" si="0"/>
        <v>0</v>
      </c>
      <c r="H14" s="699"/>
    </row>
    <row r="15" spans="1:8">
      <c r="A15" s="694"/>
      <c r="B15" s="694"/>
      <c r="C15" s="695"/>
      <c r="D15" s="695"/>
      <c r="E15" s="695"/>
      <c r="F15" s="695"/>
      <c r="G15" s="698">
        <f t="shared" si="0"/>
        <v>0</v>
      </c>
      <c r="H15" s="699"/>
    </row>
    <row r="16" spans="1:8">
      <c r="A16" s="694"/>
      <c r="B16" s="694"/>
      <c r="C16" s="695"/>
      <c r="D16" s="695"/>
      <c r="E16" s="695"/>
      <c r="F16" s="695"/>
      <c r="G16" s="698">
        <f t="shared" si="0"/>
        <v>0</v>
      </c>
      <c r="H16" s="699"/>
    </row>
    <row r="17" spans="1:8">
      <c r="A17" s="694"/>
      <c r="B17" s="694"/>
      <c r="C17" s="695"/>
      <c r="D17" s="695"/>
      <c r="E17" s="695"/>
      <c r="F17" s="695"/>
      <c r="G17" s="698">
        <f t="shared" si="0"/>
        <v>0</v>
      </c>
      <c r="H17" s="699"/>
    </row>
    <row r="18" spans="1:8">
      <c r="A18" s="694" t="s">
        <v>306</v>
      </c>
      <c r="B18" s="694"/>
      <c r="C18" s="695">
        <f>SUM(C9:D17)</f>
        <v>0</v>
      </c>
      <c r="D18" s="695"/>
      <c r="E18" s="695">
        <f>SUM(E9:F17)</f>
        <v>0</v>
      </c>
      <c r="F18" s="695"/>
      <c r="G18" s="698">
        <f t="shared" si="0"/>
        <v>0</v>
      </c>
      <c r="H18" s="699"/>
    </row>
    <row r="19" spans="1:8">
      <c r="A19" s="694"/>
      <c r="B19" s="694"/>
      <c r="C19" s="694"/>
      <c r="D19" s="694"/>
      <c r="E19" s="694"/>
      <c r="F19" s="694"/>
      <c r="G19" s="694"/>
      <c r="H19" s="694"/>
    </row>
    <row r="20" spans="1:8">
      <c r="A20" s="671" t="s">
        <v>307</v>
      </c>
      <c r="B20" s="672"/>
      <c r="C20" s="672"/>
      <c r="D20" s="672"/>
      <c r="E20" s="672"/>
      <c r="F20" s="672"/>
      <c r="G20" s="672"/>
      <c r="H20" s="673"/>
    </row>
    <row r="21" spans="1:8">
      <c r="A21" s="694"/>
      <c r="B21" s="694"/>
      <c r="C21" s="694"/>
      <c r="D21" s="694"/>
      <c r="E21" s="694"/>
      <c r="F21" s="694"/>
      <c r="G21" s="694"/>
      <c r="H21" s="694"/>
    </row>
    <row r="22" spans="1:8">
      <c r="A22" s="694"/>
      <c r="B22" s="694"/>
      <c r="C22" s="695"/>
      <c r="D22" s="695"/>
      <c r="E22" s="695"/>
      <c r="F22" s="695"/>
      <c r="G22" s="698">
        <f>+C22-E22</f>
        <v>0</v>
      </c>
      <c r="H22" s="699"/>
    </row>
    <row r="23" spans="1:8">
      <c r="A23" s="694"/>
      <c r="B23" s="694"/>
      <c r="C23" s="695"/>
      <c r="D23" s="695"/>
      <c r="E23" s="695"/>
      <c r="F23" s="695"/>
      <c r="G23" s="698">
        <f>+C23-E23</f>
        <v>0</v>
      </c>
      <c r="H23" s="699"/>
    </row>
    <row r="24" spans="1:8">
      <c r="A24" s="694"/>
      <c r="B24" s="694"/>
      <c r="C24" s="695"/>
      <c r="D24" s="695"/>
      <c r="E24" s="695"/>
      <c r="F24" s="695"/>
      <c r="G24" s="698">
        <f t="shared" ref="G24:G29" si="1">+C24-E24</f>
        <v>0</v>
      </c>
      <c r="H24" s="699"/>
    </row>
    <row r="25" spans="1:8">
      <c r="A25" s="694"/>
      <c r="B25" s="694"/>
      <c r="C25" s="695"/>
      <c r="D25" s="695"/>
      <c r="E25" s="695"/>
      <c r="F25" s="695"/>
      <c r="G25" s="698">
        <f t="shared" si="1"/>
        <v>0</v>
      </c>
      <c r="H25" s="699"/>
    </row>
    <row r="26" spans="1:8">
      <c r="A26" s="694"/>
      <c r="B26" s="694"/>
      <c r="C26" s="695"/>
      <c r="D26" s="695"/>
      <c r="E26" s="695"/>
      <c r="F26" s="695"/>
      <c r="G26" s="698">
        <f t="shared" si="1"/>
        <v>0</v>
      </c>
      <c r="H26" s="699"/>
    </row>
    <row r="27" spans="1:8">
      <c r="A27" s="694"/>
      <c r="B27" s="694"/>
      <c r="C27" s="695"/>
      <c r="D27" s="695"/>
      <c r="E27" s="695"/>
      <c r="F27" s="695"/>
      <c r="G27" s="698">
        <f t="shared" si="1"/>
        <v>0</v>
      </c>
      <c r="H27" s="699"/>
    </row>
    <row r="28" spans="1:8">
      <c r="A28" s="694"/>
      <c r="B28" s="694"/>
      <c r="C28" s="695"/>
      <c r="D28" s="695"/>
      <c r="E28" s="695"/>
      <c r="F28" s="695"/>
      <c r="G28" s="698">
        <f t="shared" si="1"/>
        <v>0</v>
      </c>
      <c r="H28" s="699"/>
    </row>
    <row r="29" spans="1:8">
      <c r="A29" s="694"/>
      <c r="B29" s="694"/>
      <c r="C29" s="695"/>
      <c r="D29" s="695"/>
      <c r="E29" s="695"/>
      <c r="F29" s="695"/>
      <c r="G29" s="698">
        <f t="shared" si="1"/>
        <v>0</v>
      </c>
      <c r="H29" s="699"/>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6" t="s">
        <v>132</v>
      </c>
      <c r="B32" s="697"/>
      <c r="C32" s="698">
        <f>+C18+C30</f>
        <v>0</v>
      </c>
      <c r="D32" s="699"/>
      <c r="E32" s="698">
        <f>+E18+E30</f>
        <v>0</v>
      </c>
      <c r="F32" s="699"/>
      <c r="G32" s="698">
        <f>+G18+G30</f>
        <v>0</v>
      </c>
      <c r="H32" s="699"/>
    </row>
    <row r="33" spans="1:8">
      <c r="A33" s="89"/>
      <c r="B33" s="89"/>
      <c r="C33" s="89"/>
      <c r="D33" s="89"/>
      <c r="E33" s="89"/>
      <c r="F33" s="89"/>
      <c r="G33" s="89"/>
      <c r="H33" s="89"/>
    </row>
    <row r="35" spans="1:8" ht="26.25" customHeight="1">
      <c r="A35" s="700" t="s">
        <v>78</v>
      </c>
      <c r="B35" s="700"/>
      <c r="C35" s="700"/>
      <c r="D35" s="700"/>
      <c r="E35" s="700"/>
      <c r="F35" s="700"/>
      <c r="G35" s="700"/>
      <c r="H35" s="700"/>
    </row>
    <row r="38" spans="1:8">
      <c r="A38" s="701" t="s">
        <v>1022</v>
      </c>
      <c r="B38" s="701"/>
      <c r="C38" s="510" t="s">
        <v>1023</v>
      </c>
      <c r="D38" s="510"/>
      <c r="E38" s="510"/>
      <c r="F38" s="510"/>
    </row>
    <row r="39" spans="1:8" ht="14.4">
      <c r="A39" s="114" t="s">
        <v>1019</v>
      </c>
      <c r="E39" s="114"/>
      <c r="F39" s="114"/>
      <c r="G39" s="17"/>
      <c r="H39" s="49"/>
    </row>
    <row r="42" spans="1:8">
      <c r="A42" s="693" t="s">
        <v>1024</v>
      </c>
      <c r="B42" s="693"/>
      <c r="C42" s="90" t="s">
        <v>1025</v>
      </c>
    </row>
    <row r="43" spans="1:8">
      <c r="A43" s="91" t="s">
        <v>1026</v>
      </c>
      <c r="B43" s="91"/>
      <c r="C43" s="91"/>
      <c r="D43" s="91"/>
      <c r="E43" s="91"/>
      <c r="F43" s="91"/>
    </row>
    <row r="46" spans="1:8">
      <c r="A46" s="90" t="s">
        <v>1027</v>
      </c>
    </row>
    <row r="47" spans="1:8">
      <c r="A47" s="91" t="s">
        <v>1021</v>
      </c>
    </row>
  </sheetData>
  <mergeCells count="109">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20:H20"/>
    <mergeCell ref="A21:B21"/>
    <mergeCell ref="C21:D21"/>
    <mergeCell ref="E21:F21"/>
    <mergeCell ref="G21:H21"/>
    <mergeCell ref="A22:B22"/>
    <mergeCell ref="C22:D22"/>
    <mergeCell ref="E22:F22"/>
    <mergeCell ref="G22:H22"/>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42:B42"/>
    <mergeCell ref="A31:B31"/>
    <mergeCell ref="C31:D31"/>
    <mergeCell ref="E31:F31"/>
    <mergeCell ref="G31:H31"/>
    <mergeCell ref="A32:B32"/>
    <mergeCell ref="C32:D32"/>
    <mergeCell ref="E32:F32"/>
    <mergeCell ref="G32:H32"/>
    <mergeCell ref="A35:H35"/>
    <mergeCell ref="A38:B38"/>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2"/>
  <sheetViews>
    <sheetView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8" t="s">
        <v>1016</v>
      </c>
      <c r="B1" s="669"/>
      <c r="C1" s="670"/>
    </row>
    <row r="2" spans="1:3">
      <c r="A2" s="671" t="s">
        <v>446</v>
      </c>
      <c r="B2" s="672"/>
      <c r="C2" s="673"/>
    </row>
    <row r="3" spans="1:3">
      <c r="A3" s="671" t="s">
        <v>1015</v>
      </c>
      <c r="B3" s="672"/>
      <c r="C3" s="673"/>
    </row>
    <row r="4" spans="1:3">
      <c r="A4" s="671" t="s">
        <v>309</v>
      </c>
      <c r="B4" s="672"/>
      <c r="C4" s="673"/>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8" t="s">
        <v>1016</v>
      </c>
      <c r="B1" s="669"/>
      <c r="C1" s="669"/>
      <c r="D1" s="669"/>
      <c r="E1" s="669"/>
    </row>
    <row r="2" spans="1:5">
      <c r="A2" s="496"/>
      <c r="B2" s="672" t="s">
        <v>446</v>
      </c>
      <c r="C2" s="672"/>
      <c r="D2" s="672"/>
      <c r="E2" s="672"/>
    </row>
    <row r="3" spans="1:5">
      <c r="A3" s="671" t="s">
        <v>1015</v>
      </c>
      <c r="B3" s="672"/>
      <c r="C3" s="672"/>
      <c r="D3" s="672"/>
      <c r="E3" s="672"/>
    </row>
    <row r="4" spans="1:5">
      <c r="A4" s="671" t="s">
        <v>343</v>
      </c>
      <c r="B4" s="672"/>
      <c r="C4" s="672"/>
      <c r="D4" s="672"/>
      <c r="E4" s="672"/>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15" t="s">
        <v>361</v>
      </c>
      <c r="B9" s="716"/>
      <c r="C9" s="84"/>
      <c r="D9" s="84"/>
      <c r="E9" s="84"/>
    </row>
    <row r="10" spans="1:5">
      <c r="A10" s="710" t="s">
        <v>362</v>
      </c>
      <c r="B10" s="711"/>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08" t="s">
        <v>363</v>
      </c>
      <c r="B13" s="709"/>
      <c r="C13" s="84"/>
      <c r="D13" s="84"/>
      <c r="E13" s="84"/>
    </row>
    <row r="14" spans="1:5">
      <c r="A14" s="710" t="s">
        <v>364</v>
      </c>
      <c r="B14" s="711"/>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2" t="s">
        <v>348</v>
      </c>
      <c r="B20" s="713"/>
      <c r="C20" s="99">
        <f>+C16</f>
        <v>0</v>
      </c>
      <c r="D20" s="99">
        <f t="shared" ref="D20:E20" si="2">+D16</f>
        <v>0</v>
      </c>
      <c r="E20" s="99">
        <f t="shared" si="2"/>
        <v>0</v>
      </c>
    </row>
    <row r="21" spans="1:5" ht="6" customHeight="1">
      <c r="A21" s="51"/>
      <c r="B21" s="52"/>
      <c r="C21" s="65"/>
      <c r="D21" s="65"/>
      <c r="E21" s="65"/>
    </row>
    <row r="22" spans="1:5">
      <c r="A22" s="712" t="s">
        <v>349</v>
      </c>
      <c r="B22" s="713"/>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2" t="s">
        <v>351</v>
      </c>
      <c r="B28" s="713"/>
      <c r="C28" s="99" t="e">
        <f>+EAICE!#REF!</f>
        <v>#REF!</v>
      </c>
      <c r="D28" s="99" t="e">
        <f>+EAICE!#REF!</f>
        <v>#REF!</v>
      </c>
      <c r="E28" s="99" t="e">
        <f>+EAICE!#REF!</f>
        <v>#REF!</v>
      </c>
    </row>
    <row r="29" spans="1:5" ht="5.25" customHeight="1">
      <c r="A29" s="51"/>
      <c r="B29" s="52"/>
      <c r="C29" s="65"/>
      <c r="D29" s="65"/>
      <c r="E29" s="65"/>
    </row>
    <row r="30" spans="1:5">
      <c r="A30" s="712" t="s">
        <v>352</v>
      </c>
      <c r="B30" s="713"/>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4" t="s">
        <v>354</v>
      </c>
      <c r="C34" s="714"/>
      <c r="D34" s="714"/>
      <c r="E34" s="714"/>
    </row>
    <row r="35" spans="1:10" ht="28.5" customHeight="1">
      <c r="A35" s="16"/>
      <c r="B35" s="714" t="s">
        <v>355</v>
      </c>
      <c r="C35" s="714"/>
      <c r="D35" s="714"/>
      <c r="E35" s="714"/>
    </row>
    <row r="36" spans="1:10">
      <c r="A36" s="16"/>
      <c r="B36" s="707" t="s">
        <v>356</v>
      </c>
      <c r="C36" s="707"/>
      <c r="D36" s="707"/>
      <c r="E36" s="707"/>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1:E1"/>
    <mergeCell ref="A4:E4"/>
    <mergeCell ref="A6:B6"/>
    <mergeCell ref="A9:B9"/>
    <mergeCell ref="A10:B10"/>
    <mergeCell ref="B2:E2"/>
    <mergeCell ref="A3:E3"/>
    <mergeCell ref="A26:B26"/>
    <mergeCell ref="B36:E36"/>
    <mergeCell ref="B39:E39"/>
    <mergeCell ref="A13:B13"/>
    <mergeCell ref="A14:B14"/>
    <mergeCell ref="A18:B18"/>
    <mergeCell ref="A20:B20"/>
    <mergeCell ref="A22:B22"/>
    <mergeCell ref="A28:B28"/>
    <mergeCell ref="A30:B30"/>
    <mergeCell ref="B34:E34"/>
    <mergeCell ref="B35:E35"/>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8" t="s">
        <v>1016</v>
      </c>
      <c r="C2" s="669"/>
      <c r="D2" s="669"/>
      <c r="E2" s="669"/>
      <c r="F2" s="669"/>
      <c r="G2" s="669"/>
      <c r="H2" s="669"/>
      <c r="I2" s="669"/>
      <c r="J2" s="670"/>
    </row>
    <row r="3" spans="2:10">
      <c r="B3" s="671" t="s">
        <v>446</v>
      </c>
      <c r="C3" s="672"/>
      <c r="D3" s="672"/>
      <c r="E3" s="672"/>
      <c r="F3" s="672"/>
      <c r="G3" s="672"/>
      <c r="H3" s="672"/>
      <c r="I3" s="672"/>
      <c r="J3" s="673"/>
    </row>
    <row r="4" spans="2:10">
      <c r="B4" s="671" t="s">
        <v>312</v>
      </c>
      <c r="C4" s="672"/>
      <c r="D4" s="672"/>
      <c r="E4" s="672"/>
      <c r="F4" s="672"/>
      <c r="G4" s="672"/>
      <c r="H4" s="672"/>
      <c r="I4" s="672"/>
      <c r="J4" s="673"/>
    </row>
    <row r="5" spans="2:10">
      <c r="B5" s="671" t="s">
        <v>1015</v>
      </c>
      <c r="C5" s="672"/>
      <c r="D5" s="672"/>
      <c r="E5" s="672"/>
      <c r="F5" s="672"/>
      <c r="G5" s="672"/>
      <c r="H5" s="672"/>
      <c r="I5" s="672"/>
      <c r="J5" s="673"/>
    </row>
    <row r="6" spans="2:10" s="49" customFormat="1" ht="2.25" customHeight="1">
      <c r="B6" s="81"/>
      <c r="C6" s="81"/>
      <c r="D6" s="81"/>
      <c r="E6" s="81"/>
      <c r="F6" s="81"/>
      <c r="G6" s="81"/>
      <c r="H6" s="81"/>
      <c r="I6" s="81"/>
      <c r="J6" s="81"/>
    </row>
    <row r="7" spans="2:10">
      <c r="B7" s="683" t="s">
        <v>76</v>
      </c>
      <c r="C7" s="725"/>
      <c r="D7" s="684"/>
      <c r="E7" s="682" t="s">
        <v>212</v>
      </c>
      <c r="F7" s="682"/>
      <c r="G7" s="682"/>
      <c r="H7" s="682"/>
      <c r="I7" s="682"/>
      <c r="J7" s="682" t="s">
        <v>204</v>
      </c>
    </row>
    <row r="8" spans="2:10" ht="20.399999999999999">
      <c r="B8" s="685"/>
      <c r="C8" s="726"/>
      <c r="D8" s="686"/>
      <c r="E8" s="50" t="s">
        <v>205</v>
      </c>
      <c r="F8" s="50" t="s">
        <v>206</v>
      </c>
      <c r="G8" s="50" t="s">
        <v>180</v>
      </c>
      <c r="H8" s="50" t="s">
        <v>181</v>
      </c>
      <c r="I8" s="50" t="s">
        <v>207</v>
      </c>
      <c r="J8" s="682"/>
    </row>
    <row r="9" spans="2:10" ht="15.75" customHeight="1">
      <c r="B9" s="687"/>
      <c r="C9" s="727"/>
      <c r="D9" s="688"/>
      <c r="E9" s="50">
        <v>1</v>
      </c>
      <c r="F9" s="50">
        <v>2</v>
      </c>
      <c r="G9" s="50" t="s">
        <v>208</v>
      </c>
      <c r="H9" s="50">
        <v>4</v>
      </c>
      <c r="I9" s="50">
        <v>5</v>
      </c>
      <c r="J9" s="50" t="s">
        <v>209</v>
      </c>
    </row>
    <row r="10" spans="2:10" ht="15" customHeight="1">
      <c r="B10" s="719" t="s">
        <v>313</v>
      </c>
      <c r="C10" s="720"/>
      <c r="D10" s="721"/>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19" t="s">
        <v>340</v>
      </c>
      <c r="C37" s="720"/>
      <c r="D37" s="721"/>
      <c r="E37" s="539"/>
      <c r="F37" s="415"/>
      <c r="G37" s="415">
        <f t="shared" si="1"/>
        <v>0</v>
      </c>
      <c r="H37" s="415"/>
      <c r="I37" s="415"/>
      <c r="J37" s="415">
        <f t="shared" si="2"/>
        <v>0</v>
      </c>
    </row>
    <row r="38" spans="1:11" ht="15" customHeight="1">
      <c r="B38" s="719" t="s">
        <v>341</v>
      </c>
      <c r="C38" s="720"/>
      <c r="D38" s="721"/>
      <c r="E38" s="539"/>
      <c r="F38" s="415"/>
      <c r="G38" s="415">
        <f t="shared" si="1"/>
        <v>0</v>
      </c>
      <c r="H38" s="415"/>
      <c r="I38" s="415"/>
      <c r="J38" s="415">
        <f t="shared" si="2"/>
        <v>0</v>
      </c>
    </row>
    <row r="39" spans="1:11" ht="15.75" customHeight="1">
      <c r="B39" s="719" t="s">
        <v>342</v>
      </c>
      <c r="C39" s="720"/>
      <c r="D39" s="721"/>
      <c r="E39" s="539"/>
      <c r="F39" s="415"/>
      <c r="G39" s="415">
        <f t="shared" si="1"/>
        <v>0</v>
      </c>
      <c r="H39" s="415"/>
      <c r="I39" s="415"/>
      <c r="J39" s="415">
        <f t="shared" si="2"/>
        <v>0</v>
      </c>
    </row>
    <row r="40" spans="1:11">
      <c r="B40" s="715" t="s">
        <v>976</v>
      </c>
      <c r="C40" s="724"/>
      <c r="D40" s="716"/>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2" t="s">
        <v>210</v>
      </c>
      <c r="D41" s="723"/>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0" t="s">
        <v>78</v>
      </c>
      <c r="D45" s="700"/>
      <c r="E45" s="700"/>
      <c r="F45" s="700"/>
      <c r="G45" s="700"/>
      <c r="H45" s="700"/>
      <c r="I45" s="700"/>
      <c r="J45" s="700"/>
      <c r="K45" s="700"/>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C30:D30"/>
    <mergeCell ref="B2:J2"/>
    <mergeCell ref="B3:J3"/>
    <mergeCell ref="B4:J4"/>
    <mergeCell ref="B5:J5"/>
    <mergeCell ref="B7:D9"/>
    <mergeCell ref="E7:I7"/>
    <mergeCell ref="J7:J8"/>
    <mergeCell ref="B10:D10"/>
    <mergeCell ref="C11:D11"/>
    <mergeCell ref="C14:D14"/>
    <mergeCell ref="C23:D23"/>
    <mergeCell ref="C27:D27"/>
    <mergeCell ref="F53:H53"/>
    <mergeCell ref="F58:H58"/>
    <mergeCell ref="D63:F63"/>
    <mergeCell ref="C35:D35"/>
    <mergeCell ref="B37:D37"/>
    <mergeCell ref="B38:D38"/>
    <mergeCell ref="B39:D39"/>
    <mergeCell ref="C41:D41"/>
    <mergeCell ref="B40:D40"/>
    <mergeCell ref="C45:K45"/>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v>
      </c>
      <c r="D4" s="575"/>
      <c r="E4" s="575"/>
      <c r="F4" s="575"/>
      <c r="G4" s="575"/>
      <c r="H4" s="575"/>
      <c r="I4" s="575"/>
      <c r="J4" s="162"/>
      <c r="K4" s="162"/>
    </row>
    <row r="5" spans="1:11" ht="6" customHeight="1">
      <c r="A5" s="277"/>
      <c r="B5" s="277"/>
      <c r="C5" s="166"/>
      <c r="D5" s="166"/>
      <c r="E5" s="166"/>
      <c r="F5" s="166"/>
      <c r="G5" s="166"/>
      <c r="H5" s="166"/>
      <c r="I5" s="118"/>
      <c r="J5" s="118"/>
      <c r="K5" s="118"/>
    </row>
    <row r="6" spans="1:11" ht="16.5" customHeight="1">
      <c r="A6" s="277"/>
      <c r="B6" s="124" t="s">
        <v>4</v>
      </c>
      <c r="C6" s="587" t="s">
        <v>446</v>
      </c>
      <c r="D6" s="587"/>
      <c r="E6" s="587"/>
      <c r="F6" s="587"/>
      <c r="G6" s="587"/>
      <c r="H6" s="587"/>
      <c r="I6" s="587"/>
      <c r="J6" s="587"/>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594" t="s">
        <v>76</v>
      </c>
      <c r="C9" s="594"/>
      <c r="D9" s="171" t="s">
        <v>1015</v>
      </c>
      <c r="E9" s="171" t="s">
        <v>1083</v>
      </c>
      <c r="F9" s="279"/>
      <c r="G9" s="594" t="s">
        <v>76</v>
      </c>
      <c r="H9" s="594"/>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6" t="s">
        <v>81</v>
      </c>
      <c r="C11" s="596"/>
      <c r="D11" s="359">
        <v>15231417.789999999</v>
      </c>
      <c r="E11" s="359">
        <v>33223719.48</v>
      </c>
      <c r="F11" s="119"/>
      <c r="G11" s="596" t="s">
        <v>82</v>
      </c>
      <c r="H11" s="596"/>
      <c r="I11" s="359">
        <f>SUM(I12:I14)</f>
        <v>17034490.419999998</v>
      </c>
      <c r="J11" s="359">
        <f>SUM(J12:J14)</f>
        <v>15276976.9</v>
      </c>
      <c r="K11" s="315"/>
    </row>
    <row r="12" spans="1:11" ht="12">
      <c r="A12" s="181"/>
      <c r="B12" s="583" t="s">
        <v>433</v>
      </c>
      <c r="C12" s="583"/>
      <c r="D12" s="359">
        <v>6305849.5</v>
      </c>
      <c r="E12" s="359">
        <v>26273399.66</v>
      </c>
      <c r="F12" s="119"/>
      <c r="G12" s="596" t="s">
        <v>438</v>
      </c>
      <c r="H12" s="596"/>
      <c r="I12" s="359">
        <f>SUM(I13:I15)</f>
        <v>9810629.9299999997</v>
      </c>
      <c r="J12" s="359">
        <f>SUM(J13:J15)</f>
        <v>8758454.7400000002</v>
      </c>
      <c r="K12" s="205"/>
    </row>
    <row r="13" spans="1:11">
      <c r="A13" s="179"/>
      <c r="B13" s="595" t="s">
        <v>83</v>
      </c>
      <c r="C13" s="595"/>
      <c r="D13" s="360">
        <v>597270.78</v>
      </c>
      <c r="E13" s="360">
        <v>709641</v>
      </c>
      <c r="F13" s="119"/>
      <c r="G13" s="595" t="s">
        <v>84</v>
      </c>
      <c r="H13" s="595"/>
      <c r="I13" s="360">
        <v>6352635.75</v>
      </c>
      <c r="J13" s="360">
        <v>5716041</v>
      </c>
      <c r="K13" s="205"/>
    </row>
    <row r="14" spans="1:11">
      <c r="A14" s="179"/>
      <c r="B14" s="595" t="s">
        <v>85</v>
      </c>
      <c r="C14" s="595"/>
      <c r="D14" s="360">
        <v>0</v>
      </c>
      <c r="E14" s="360">
        <v>0</v>
      </c>
      <c r="F14" s="119"/>
      <c r="G14" s="595" t="s">
        <v>86</v>
      </c>
      <c r="H14" s="595"/>
      <c r="I14" s="360">
        <v>871224.74</v>
      </c>
      <c r="J14" s="360">
        <v>802481.16</v>
      </c>
      <c r="K14" s="205"/>
    </row>
    <row r="15" spans="1:11" ht="12" customHeight="1">
      <c r="A15" s="179"/>
      <c r="B15" s="595" t="s">
        <v>87</v>
      </c>
      <c r="C15" s="595"/>
      <c r="D15" s="360">
        <v>0</v>
      </c>
      <c r="E15" s="360">
        <v>0</v>
      </c>
      <c r="F15" s="119"/>
      <c r="G15" s="595" t="s">
        <v>88</v>
      </c>
      <c r="H15" s="595"/>
      <c r="I15" s="360">
        <v>2586769.44</v>
      </c>
      <c r="J15" s="360">
        <v>2239932.58</v>
      </c>
      <c r="K15" s="205"/>
    </row>
    <row r="16" spans="1:11" ht="12">
      <c r="A16" s="179"/>
      <c r="B16" s="595" t="s">
        <v>89</v>
      </c>
      <c r="C16" s="595"/>
      <c r="D16" s="360">
        <v>5436370.3700000001</v>
      </c>
      <c r="E16" s="360">
        <v>62857</v>
      </c>
      <c r="F16" s="119"/>
      <c r="G16" s="137"/>
      <c r="H16" s="135"/>
      <c r="I16" s="361"/>
      <c r="J16" s="361"/>
      <c r="K16" s="205"/>
    </row>
    <row r="17" spans="1:11" ht="12">
      <c r="A17" s="179"/>
      <c r="B17" s="595" t="s">
        <v>90</v>
      </c>
      <c r="C17" s="595"/>
      <c r="D17" s="360">
        <v>4721.7</v>
      </c>
      <c r="E17" s="360">
        <v>27139.42</v>
      </c>
      <c r="F17" s="119"/>
      <c r="G17" s="596" t="s">
        <v>172</v>
      </c>
      <c r="H17" s="596"/>
      <c r="I17" s="359">
        <f>SUM(I18:I26)</f>
        <v>1550718.92</v>
      </c>
      <c r="J17" s="359">
        <f>SUM(J18:J26)</f>
        <v>1304806.8</v>
      </c>
      <c r="K17" s="205"/>
    </row>
    <row r="18" spans="1:11">
      <c r="A18" s="179"/>
      <c r="B18" s="595" t="s">
        <v>91</v>
      </c>
      <c r="C18" s="595"/>
      <c r="D18" s="360">
        <v>243907.55</v>
      </c>
      <c r="E18" s="360">
        <v>25473762.239999998</v>
      </c>
      <c r="F18" s="119"/>
      <c r="G18" s="595" t="s">
        <v>92</v>
      </c>
      <c r="H18" s="595"/>
      <c r="I18" s="360"/>
      <c r="J18" s="360"/>
      <c r="K18" s="205"/>
    </row>
    <row r="19" spans="1:11">
      <c r="A19" s="179"/>
      <c r="B19" s="595" t="s">
        <v>93</v>
      </c>
      <c r="C19" s="595"/>
      <c r="D19" s="360">
        <v>0</v>
      </c>
      <c r="E19" s="360">
        <v>0</v>
      </c>
      <c r="F19" s="119"/>
      <c r="G19" s="595" t="s">
        <v>94</v>
      </c>
      <c r="H19" s="595"/>
      <c r="I19" s="360"/>
      <c r="J19" s="360"/>
      <c r="K19" s="205"/>
    </row>
    <row r="20" spans="1:11" ht="52.5" customHeight="1">
      <c r="A20" s="179"/>
      <c r="B20" s="597" t="s">
        <v>95</v>
      </c>
      <c r="C20" s="597"/>
      <c r="D20" s="360">
        <v>26090.7</v>
      </c>
      <c r="E20" s="360">
        <v>0</v>
      </c>
      <c r="F20" s="119"/>
      <c r="G20" s="595" t="s">
        <v>96</v>
      </c>
      <c r="H20" s="595"/>
      <c r="I20" s="360">
        <v>983.46</v>
      </c>
      <c r="J20" s="360">
        <v>382.55</v>
      </c>
      <c r="K20" s="205"/>
    </row>
    <row r="21" spans="1:11" ht="12">
      <c r="A21" s="181"/>
      <c r="B21" s="137"/>
      <c r="C21" s="135"/>
      <c r="D21" s="361"/>
      <c r="E21" s="361"/>
      <c r="F21" s="119"/>
      <c r="G21" s="595" t="s">
        <v>97</v>
      </c>
      <c r="H21" s="595"/>
      <c r="I21" s="360">
        <v>1473729.59</v>
      </c>
      <c r="J21" s="360">
        <v>1232998.95</v>
      </c>
      <c r="K21" s="205"/>
    </row>
    <row r="22" spans="1:11" ht="29.25" customHeight="1">
      <c r="A22" s="181"/>
      <c r="B22" s="583" t="s">
        <v>98</v>
      </c>
      <c r="C22" s="583"/>
      <c r="D22" s="359">
        <v>8925568.2899999991</v>
      </c>
      <c r="E22" s="359">
        <v>6950319.8200000003</v>
      </c>
      <c r="F22" s="119"/>
      <c r="G22" s="595" t="s">
        <v>99</v>
      </c>
      <c r="H22" s="595"/>
      <c r="I22" s="360">
        <v>0</v>
      </c>
      <c r="J22" s="360">
        <v>0</v>
      </c>
      <c r="K22" s="205"/>
    </row>
    <row r="23" spans="1:11">
      <c r="A23" s="179"/>
      <c r="B23" s="595" t="s">
        <v>434</v>
      </c>
      <c r="C23" s="595"/>
      <c r="D23" s="362">
        <v>8925568.2899999991</v>
      </c>
      <c r="E23" s="362">
        <v>6950319.8200000003</v>
      </c>
      <c r="F23" s="119"/>
      <c r="G23" s="595" t="s">
        <v>101</v>
      </c>
      <c r="H23" s="595"/>
      <c r="I23" s="360">
        <v>0</v>
      </c>
      <c r="J23" s="360">
        <v>0</v>
      </c>
      <c r="K23" s="205"/>
    </row>
    <row r="24" spans="1:11" ht="23.25" customHeight="1">
      <c r="A24" s="179"/>
      <c r="B24" s="595" t="s">
        <v>435</v>
      </c>
      <c r="C24" s="595"/>
      <c r="D24" s="360"/>
      <c r="E24" s="360">
        <v>0</v>
      </c>
      <c r="F24" s="119"/>
      <c r="G24" s="595" t="s">
        <v>102</v>
      </c>
      <c r="H24" s="595"/>
      <c r="I24" s="360">
        <v>0</v>
      </c>
      <c r="J24" s="360">
        <v>0</v>
      </c>
      <c r="K24" s="205"/>
    </row>
    <row r="25" spans="1:11" ht="12">
      <c r="A25" s="181"/>
      <c r="B25" s="137"/>
      <c r="C25" s="135"/>
      <c r="D25" s="361"/>
      <c r="E25" s="361"/>
      <c r="F25" s="119"/>
      <c r="G25" s="595" t="s">
        <v>103</v>
      </c>
      <c r="H25" s="595"/>
      <c r="I25" s="360">
        <v>76005.87</v>
      </c>
      <c r="J25" s="360">
        <v>71425.3</v>
      </c>
      <c r="K25" s="205"/>
    </row>
    <row r="26" spans="1:11" ht="12">
      <c r="A26" s="179"/>
      <c r="B26" s="583" t="s">
        <v>104</v>
      </c>
      <c r="C26" s="583"/>
      <c r="D26" s="359">
        <f>SUM(D27:D31)</f>
        <v>0</v>
      </c>
      <c r="E26" s="359">
        <f>SUM(E27:E31)</f>
        <v>0</v>
      </c>
      <c r="F26" s="119"/>
      <c r="G26" s="595" t="s">
        <v>105</v>
      </c>
      <c r="H26" s="595"/>
      <c r="I26" s="360">
        <v>0</v>
      </c>
      <c r="J26" s="360">
        <v>0</v>
      </c>
      <c r="K26" s="205"/>
    </row>
    <row r="27" spans="1:11" ht="12">
      <c r="A27" s="179"/>
      <c r="B27" s="595" t="s">
        <v>436</v>
      </c>
      <c r="C27" s="595"/>
      <c r="D27" s="360"/>
      <c r="E27" s="360"/>
      <c r="F27" s="119"/>
      <c r="G27" s="137"/>
      <c r="H27" s="135"/>
      <c r="I27" s="361"/>
      <c r="J27" s="361"/>
      <c r="K27" s="205"/>
    </row>
    <row r="28" spans="1:11" ht="12">
      <c r="A28" s="179"/>
      <c r="B28" s="595" t="s">
        <v>106</v>
      </c>
      <c r="C28" s="595"/>
      <c r="D28" s="360">
        <v>0</v>
      </c>
      <c r="E28" s="360">
        <v>0</v>
      </c>
      <c r="F28" s="119"/>
      <c r="G28" s="583" t="s">
        <v>100</v>
      </c>
      <c r="H28" s="583"/>
      <c r="I28" s="359">
        <f>SUM(I29:I31)</f>
        <v>0</v>
      </c>
      <c r="J28" s="359">
        <f>SUM(J29:J31)</f>
        <v>0</v>
      </c>
      <c r="K28" s="205"/>
    </row>
    <row r="29" spans="1:11" ht="26.25" customHeight="1">
      <c r="A29" s="179"/>
      <c r="B29" s="597" t="s">
        <v>107</v>
      </c>
      <c r="C29" s="597"/>
      <c r="D29" s="360">
        <v>0</v>
      </c>
      <c r="E29" s="360">
        <v>0</v>
      </c>
      <c r="F29" s="119"/>
      <c r="G29" s="595" t="s">
        <v>108</v>
      </c>
      <c r="H29" s="595"/>
      <c r="I29" s="360">
        <v>0</v>
      </c>
      <c r="J29" s="360">
        <v>0</v>
      </c>
      <c r="K29" s="205"/>
    </row>
    <row r="30" spans="1:11">
      <c r="A30" s="179"/>
      <c r="B30" s="595" t="s">
        <v>109</v>
      </c>
      <c r="C30" s="595"/>
      <c r="D30" s="360">
        <v>0</v>
      </c>
      <c r="E30" s="360">
        <v>0</v>
      </c>
      <c r="F30" s="119"/>
      <c r="G30" s="595" t="s">
        <v>50</v>
      </c>
      <c r="H30" s="595"/>
      <c r="I30" s="360">
        <v>0</v>
      </c>
      <c r="J30" s="360">
        <v>0</v>
      </c>
      <c r="K30" s="205"/>
    </row>
    <row r="31" spans="1:11">
      <c r="A31" s="179"/>
      <c r="B31" s="595" t="s">
        <v>437</v>
      </c>
      <c r="C31" s="595"/>
      <c r="D31" s="360"/>
      <c r="E31" s="360">
        <v>0</v>
      </c>
      <c r="F31" s="119"/>
      <c r="G31" s="595" t="s">
        <v>110</v>
      </c>
      <c r="H31" s="595"/>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6" t="s">
        <v>112</v>
      </c>
      <c r="H33" s="596"/>
      <c r="I33" s="365">
        <f>SUM(I34:I38)</f>
        <v>0</v>
      </c>
      <c r="J33" s="365">
        <f>SUM(J34:J38)</f>
        <v>0</v>
      </c>
      <c r="K33" s="205"/>
    </row>
    <row r="34" spans="1:11" ht="12">
      <c r="A34" s="181"/>
      <c r="B34" s="584"/>
      <c r="C34" s="584"/>
      <c r="D34" s="138"/>
      <c r="E34" s="138"/>
      <c r="F34" s="119"/>
      <c r="G34" s="595" t="s">
        <v>113</v>
      </c>
      <c r="H34" s="595"/>
      <c r="I34" s="360">
        <v>0</v>
      </c>
      <c r="J34" s="360">
        <v>0</v>
      </c>
      <c r="K34" s="205"/>
    </row>
    <row r="35" spans="1:11">
      <c r="A35" s="318"/>
      <c r="B35" s="119"/>
      <c r="C35" s="119"/>
      <c r="D35" s="119"/>
      <c r="E35" s="119"/>
      <c r="F35" s="119"/>
      <c r="G35" s="595" t="s">
        <v>114</v>
      </c>
      <c r="H35" s="595"/>
      <c r="I35" s="360">
        <v>0</v>
      </c>
      <c r="J35" s="360">
        <v>0</v>
      </c>
      <c r="K35" s="205"/>
    </row>
    <row r="36" spans="1:11">
      <c r="A36" s="318"/>
      <c r="B36" s="119"/>
      <c r="C36" s="119"/>
      <c r="D36" s="119"/>
      <c r="E36" s="119"/>
      <c r="F36" s="119"/>
      <c r="G36" s="595" t="s">
        <v>115</v>
      </c>
      <c r="H36" s="595"/>
      <c r="I36" s="360">
        <v>0</v>
      </c>
      <c r="J36" s="360">
        <v>0</v>
      </c>
      <c r="K36" s="205"/>
    </row>
    <row r="37" spans="1:11">
      <c r="A37" s="318"/>
      <c r="B37" s="119"/>
      <c r="C37" s="119"/>
      <c r="D37" s="119"/>
      <c r="E37" s="119"/>
      <c r="F37" s="119"/>
      <c r="G37" s="595" t="s">
        <v>116</v>
      </c>
      <c r="H37" s="595"/>
      <c r="I37" s="360">
        <v>0</v>
      </c>
      <c r="J37" s="360">
        <v>0</v>
      </c>
      <c r="K37" s="205"/>
    </row>
    <row r="38" spans="1:11">
      <c r="A38" s="318"/>
      <c r="B38" s="119"/>
      <c r="C38" s="119"/>
      <c r="D38" s="119"/>
      <c r="E38" s="119"/>
      <c r="F38" s="119"/>
      <c r="G38" s="595" t="s">
        <v>117</v>
      </c>
      <c r="H38" s="595"/>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83" t="s">
        <v>439</v>
      </c>
      <c r="H40" s="583"/>
      <c r="I40" s="365">
        <f>SUM(I41:I46)</f>
        <v>0</v>
      </c>
      <c r="J40" s="365">
        <f>SUM(J41:J46)</f>
        <v>0</v>
      </c>
      <c r="K40" s="205"/>
    </row>
    <row r="41" spans="1:11" ht="26.25" customHeight="1">
      <c r="A41" s="318"/>
      <c r="B41" s="119"/>
      <c r="C41" s="119"/>
      <c r="D41" s="119"/>
      <c r="E41" s="119"/>
      <c r="F41" s="119"/>
      <c r="G41" s="597" t="s">
        <v>118</v>
      </c>
      <c r="H41" s="597"/>
      <c r="I41" s="360">
        <v>0</v>
      </c>
      <c r="J41" s="360">
        <v>0</v>
      </c>
      <c r="K41" s="205"/>
    </row>
    <row r="42" spans="1:11">
      <c r="A42" s="318"/>
      <c r="B42" s="119"/>
      <c r="C42" s="119"/>
      <c r="D42" s="119"/>
      <c r="E42" s="119"/>
      <c r="F42" s="119"/>
      <c r="G42" s="595" t="s">
        <v>119</v>
      </c>
      <c r="H42" s="595"/>
      <c r="I42" s="360">
        <v>0</v>
      </c>
      <c r="J42" s="360">
        <v>0</v>
      </c>
      <c r="K42" s="205"/>
    </row>
    <row r="43" spans="1:11" ht="12" customHeight="1">
      <c r="A43" s="318"/>
      <c r="B43" s="119"/>
      <c r="C43" s="119"/>
      <c r="D43" s="119"/>
      <c r="E43" s="119"/>
      <c r="F43" s="119"/>
      <c r="G43" s="595" t="s">
        <v>120</v>
      </c>
      <c r="H43" s="595"/>
      <c r="I43" s="360">
        <v>0</v>
      </c>
      <c r="J43" s="360">
        <v>0</v>
      </c>
      <c r="K43" s="205"/>
    </row>
    <row r="44" spans="1:11" ht="25.5" customHeight="1">
      <c r="A44" s="318"/>
      <c r="B44" s="119"/>
      <c r="C44" s="119"/>
      <c r="D44" s="119"/>
      <c r="E44" s="119"/>
      <c r="F44" s="119"/>
      <c r="G44" s="597" t="s">
        <v>173</v>
      </c>
      <c r="H44" s="597"/>
      <c r="I44" s="360">
        <v>0</v>
      </c>
      <c r="J44" s="360">
        <v>0</v>
      </c>
      <c r="K44" s="205"/>
    </row>
    <row r="45" spans="1:11">
      <c r="A45" s="318"/>
      <c r="B45" s="119"/>
      <c r="C45" s="119"/>
      <c r="D45" s="119"/>
      <c r="E45" s="119"/>
      <c r="F45" s="119"/>
      <c r="G45" s="595" t="s">
        <v>121</v>
      </c>
      <c r="H45" s="595"/>
      <c r="I45" s="360">
        <v>0</v>
      </c>
      <c r="J45" s="360">
        <v>0</v>
      </c>
      <c r="K45" s="205"/>
    </row>
    <row r="46" spans="1:11">
      <c r="A46" s="318"/>
      <c r="B46" s="119"/>
      <c r="C46" s="119"/>
      <c r="D46" s="119"/>
      <c r="E46" s="119"/>
      <c r="F46" s="119"/>
      <c r="G46" s="595" t="s">
        <v>122</v>
      </c>
      <c r="H46" s="595"/>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83" t="s">
        <v>123</v>
      </c>
      <c r="H48" s="583"/>
      <c r="I48" s="365">
        <f>SUM(I49)</f>
        <v>0</v>
      </c>
      <c r="J48" s="365">
        <f>SUM(J49)</f>
        <v>0</v>
      </c>
      <c r="K48" s="205"/>
    </row>
    <row r="49" spans="1:11">
      <c r="A49" s="318"/>
      <c r="B49" s="119"/>
      <c r="C49" s="119"/>
      <c r="D49" s="119"/>
      <c r="E49" s="119"/>
      <c r="F49" s="119"/>
      <c r="G49" s="595" t="s">
        <v>124</v>
      </c>
      <c r="H49" s="595"/>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9" t="s">
        <v>126</v>
      </c>
      <c r="H53" s="599"/>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5" t="s">
        <v>78</v>
      </c>
      <c r="C58" s="585"/>
      <c r="D58" s="585"/>
      <c r="E58" s="585"/>
      <c r="F58" s="585"/>
      <c r="G58" s="585"/>
      <c r="H58" s="585"/>
      <c r="I58" s="585"/>
      <c r="J58" s="585"/>
    </row>
    <row r="59" spans="1:11" ht="9.75" customHeight="1">
      <c r="B59" s="135"/>
      <c r="C59" s="149"/>
      <c r="D59" s="150"/>
      <c r="E59" s="150"/>
      <c r="G59" s="151"/>
      <c r="H59" s="149"/>
      <c r="I59" s="150"/>
      <c r="J59" s="150"/>
    </row>
    <row r="60" spans="1:11" s="101" customFormat="1" ht="25.5" customHeight="1">
      <c r="A60" s="227"/>
      <c r="B60" s="600"/>
      <c r="C60" s="600"/>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8"/>
      <c r="D62" s="598"/>
      <c r="E62" s="158"/>
      <c r="F62" s="158"/>
      <c r="G62" s="598"/>
      <c r="H62" s="598"/>
      <c r="I62" s="136"/>
      <c r="J62" s="150"/>
    </row>
    <row r="63" spans="1:11" ht="9.9" customHeight="1">
      <c r="D63" s="115"/>
    </row>
    <row r="64" spans="1:11">
      <c r="B64" s="574"/>
      <c r="C64" s="574"/>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C62:D62"/>
    <mergeCell ref="G62:H62"/>
    <mergeCell ref="G53:H53"/>
    <mergeCell ref="B58:J58"/>
    <mergeCell ref="B60:C60"/>
    <mergeCell ref="G51:H51"/>
    <mergeCell ref="G37:H37"/>
    <mergeCell ref="G38:H38"/>
    <mergeCell ref="G40:H40"/>
    <mergeCell ref="G41:H41"/>
    <mergeCell ref="G42:H42"/>
    <mergeCell ref="G43:H43"/>
    <mergeCell ref="G44:H44"/>
    <mergeCell ref="G45:H45"/>
    <mergeCell ref="G46:H46"/>
    <mergeCell ref="G48:H48"/>
    <mergeCell ref="G49:H49"/>
    <mergeCell ref="G36:H36"/>
    <mergeCell ref="B29:C29"/>
    <mergeCell ref="G29:H29"/>
    <mergeCell ref="B30:C30"/>
    <mergeCell ref="G30:H30"/>
    <mergeCell ref="B31:C31"/>
    <mergeCell ref="G31:H31"/>
    <mergeCell ref="B33:C33"/>
    <mergeCell ref="G33:H33"/>
    <mergeCell ref="B34:C34"/>
    <mergeCell ref="G34:H34"/>
    <mergeCell ref="G35:H35"/>
    <mergeCell ref="G25:H25"/>
    <mergeCell ref="B26:C26"/>
    <mergeCell ref="G26:H26"/>
    <mergeCell ref="B27:C27"/>
    <mergeCell ref="B28:C28"/>
    <mergeCell ref="G28:H28"/>
    <mergeCell ref="B24:C24"/>
    <mergeCell ref="G24:H24"/>
    <mergeCell ref="B18:C18"/>
    <mergeCell ref="G18:H18"/>
    <mergeCell ref="B19:C19"/>
    <mergeCell ref="G19:H19"/>
    <mergeCell ref="B20:C20"/>
    <mergeCell ref="G20:H20"/>
    <mergeCell ref="G21:H21"/>
    <mergeCell ref="B22:C22"/>
    <mergeCell ref="G22:H22"/>
    <mergeCell ref="B23:C23"/>
    <mergeCell ref="G23:H23"/>
    <mergeCell ref="C1:I1"/>
    <mergeCell ref="C2:I2"/>
    <mergeCell ref="C3:I3"/>
    <mergeCell ref="C4:I4"/>
    <mergeCell ref="C6:J6"/>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5" t="s">
        <v>1016</v>
      </c>
      <c r="B1" s="736"/>
      <c r="C1" s="737"/>
      <c r="G1" s="72"/>
      <c r="H1" s="72"/>
      <c r="I1" s="72"/>
      <c r="J1" s="72"/>
      <c r="K1" s="72"/>
      <c r="L1" s="72"/>
    </row>
    <row r="2" spans="1:12" ht="24.75" customHeight="1">
      <c r="A2" s="738" t="s">
        <v>446</v>
      </c>
      <c r="B2" s="739"/>
      <c r="C2" s="740"/>
      <c r="G2" s="72"/>
      <c r="H2" s="72"/>
      <c r="I2" s="72"/>
      <c r="J2" s="72"/>
      <c r="K2" s="72"/>
      <c r="L2" s="72"/>
    </row>
    <row r="3" spans="1:12" ht="24.75" customHeight="1" thickBot="1">
      <c r="A3" s="731" t="s">
        <v>413</v>
      </c>
      <c r="B3" s="732"/>
      <c r="C3" s="733"/>
      <c r="G3" s="72"/>
      <c r="H3" s="72"/>
      <c r="I3" s="72"/>
      <c r="J3" s="72"/>
      <c r="K3" s="72"/>
      <c r="L3" s="72"/>
    </row>
    <row r="4" spans="1:12" ht="24.75" customHeight="1" thickBot="1">
      <c r="A4" s="731" t="s">
        <v>1015</v>
      </c>
      <c r="B4" s="732"/>
      <c r="C4" s="733"/>
      <c r="G4" s="72"/>
      <c r="H4" s="72"/>
      <c r="I4" s="72"/>
      <c r="J4" s="72"/>
      <c r="K4" s="72"/>
      <c r="L4" s="72"/>
    </row>
    <row r="5" spans="1:12" ht="24.75" customHeight="1">
      <c r="A5" s="741" t="s">
        <v>414</v>
      </c>
      <c r="B5" s="743" t="s">
        <v>415</v>
      </c>
      <c r="C5" s="744"/>
      <c r="G5" s="418"/>
      <c r="H5" s="418"/>
      <c r="I5" s="418"/>
      <c r="J5" s="418"/>
      <c r="K5" s="418"/>
      <c r="L5" s="418"/>
    </row>
    <row r="6" spans="1:12" ht="24.75" customHeight="1" thickBot="1">
      <c r="A6" s="742"/>
      <c r="B6" s="745"/>
      <c r="C6" s="746"/>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34"/>
      <c r="H76" s="734"/>
      <c r="I76" s="734"/>
      <c r="J76" s="734"/>
      <c r="K76" s="734"/>
      <c r="L76" s="734"/>
    </row>
    <row r="77" spans="1:12" ht="24.75" customHeight="1">
      <c r="A77" s="518" t="s">
        <v>451</v>
      </c>
      <c r="B77" s="728" t="s">
        <v>1098</v>
      </c>
      <c r="C77" s="729"/>
      <c r="F77" s="72"/>
      <c r="G77" s="734"/>
      <c r="H77" s="734"/>
      <c r="I77" s="734"/>
      <c r="J77" s="734"/>
      <c r="K77" s="734"/>
      <c r="L77" s="734"/>
    </row>
    <row r="78" spans="1:12" ht="24.75" customHeight="1">
      <c r="A78" s="518" t="s">
        <v>451</v>
      </c>
      <c r="B78" s="728" t="s">
        <v>1099</v>
      </c>
      <c r="C78" s="729"/>
      <c r="F78" s="72"/>
      <c r="G78" s="734"/>
      <c r="H78" s="734"/>
      <c r="I78" s="734"/>
      <c r="J78" s="734"/>
      <c r="K78" s="734"/>
      <c r="L78" s="734"/>
    </row>
    <row r="79" spans="1:12" ht="24.75" customHeight="1">
      <c r="A79" s="518" t="s">
        <v>451</v>
      </c>
      <c r="B79" s="728" t="s">
        <v>1100</v>
      </c>
      <c r="C79" s="729"/>
      <c r="F79" s="72"/>
      <c r="G79" s="734"/>
      <c r="H79" s="734"/>
      <c r="I79" s="734"/>
      <c r="J79" s="734"/>
      <c r="K79" s="734"/>
      <c r="L79" s="734"/>
    </row>
    <row r="80" spans="1:12" ht="24.75" customHeight="1">
      <c r="A80" s="518" t="s">
        <v>451</v>
      </c>
      <c r="B80" s="728" t="s">
        <v>1101</v>
      </c>
      <c r="C80" s="729"/>
      <c r="F80" s="72"/>
      <c r="G80" s="734"/>
      <c r="H80" s="734"/>
      <c r="I80" s="734"/>
      <c r="J80" s="734"/>
      <c r="K80" s="734"/>
      <c r="L80" s="734"/>
    </row>
    <row r="81" spans="1:12" ht="24.75" customHeight="1">
      <c r="A81" s="518" t="s">
        <v>451</v>
      </c>
      <c r="B81" s="728" t="s">
        <v>1102</v>
      </c>
      <c r="C81" s="729"/>
      <c r="F81" s="72"/>
      <c r="G81" s="734"/>
      <c r="H81" s="734"/>
      <c r="I81" s="734"/>
      <c r="J81" s="734"/>
      <c r="K81" s="734"/>
      <c r="L81" s="734"/>
    </row>
    <row r="82" spans="1:12" ht="24.75" customHeight="1">
      <c r="A82" s="518" t="s">
        <v>451</v>
      </c>
      <c r="B82" s="728" t="s">
        <v>1104</v>
      </c>
      <c r="C82" s="729"/>
      <c r="F82" s="72"/>
      <c r="G82" s="734"/>
      <c r="H82" s="734"/>
      <c r="I82" s="734"/>
      <c r="J82" s="734"/>
      <c r="K82" s="734"/>
      <c r="L82" s="734"/>
    </row>
    <row r="83" spans="1:12" ht="24.75" customHeight="1">
      <c r="A83" s="518" t="s">
        <v>451</v>
      </c>
      <c r="B83" s="728" t="s">
        <v>1103</v>
      </c>
      <c r="C83" s="729"/>
      <c r="F83" s="72"/>
      <c r="G83" s="734"/>
      <c r="H83" s="734"/>
      <c r="I83" s="734"/>
      <c r="J83" s="734"/>
      <c r="K83" s="734"/>
      <c r="L83" s="734"/>
    </row>
    <row r="84" spans="1:12" ht="24.75" customHeight="1">
      <c r="A84" s="518" t="s">
        <v>451</v>
      </c>
      <c r="B84" s="728" t="s">
        <v>1105</v>
      </c>
      <c r="C84" s="729"/>
      <c r="F84" s="72"/>
      <c r="G84" s="734"/>
      <c r="H84" s="734"/>
      <c r="I84" s="734"/>
      <c r="J84" s="734"/>
      <c r="K84" s="734"/>
      <c r="L84" s="734"/>
    </row>
    <row r="85" spans="1:12" ht="24.75" customHeight="1">
      <c r="A85" s="518" t="s">
        <v>451</v>
      </c>
      <c r="B85" s="728" t="s">
        <v>1106</v>
      </c>
      <c r="C85" s="729"/>
      <c r="F85" s="72"/>
      <c r="G85" s="734"/>
      <c r="H85" s="734"/>
      <c r="I85" s="734"/>
      <c r="J85" s="734"/>
      <c r="K85" s="734"/>
      <c r="L85" s="734"/>
    </row>
    <row r="86" spans="1:12" ht="24.75" customHeight="1">
      <c r="A86" s="518" t="s">
        <v>451</v>
      </c>
      <c r="B86" s="728" t="s">
        <v>1107</v>
      </c>
      <c r="C86" s="729"/>
      <c r="F86" s="72"/>
      <c r="G86" s="734"/>
      <c r="H86" s="734"/>
      <c r="I86" s="734"/>
      <c r="J86" s="734"/>
      <c r="K86" s="734"/>
      <c r="L86" s="734"/>
    </row>
    <row r="87" spans="1:12" ht="24.75" customHeight="1">
      <c r="A87" s="518" t="s">
        <v>451</v>
      </c>
      <c r="B87" s="728" t="s">
        <v>1108</v>
      </c>
      <c r="C87" s="729"/>
      <c r="F87" s="72"/>
      <c r="G87" s="734"/>
      <c r="H87" s="734"/>
      <c r="I87" s="734"/>
      <c r="J87" s="734"/>
      <c r="K87" s="734"/>
      <c r="L87" s="734"/>
    </row>
    <row r="88" spans="1:12" ht="24.75" customHeight="1">
      <c r="A88" s="518" t="s">
        <v>451</v>
      </c>
      <c r="B88" s="728" t="s">
        <v>1109</v>
      </c>
      <c r="C88" s="729"/>
      <c r="F88" s="72"/>
      <c r="G88" s="734"/>
      <c r="H88" s="734"/>
      <c r="I88" s="734"/>
      <c r="J88" s="734"/>
      <c r="K88" s="734"/>
      <c r="L88" s="734"/>
    </row>
    <row r="89" spans="1:12" ht="24.75" customHeight="1">
      <c r="A89" s="518" t="s">
        <v>451</v>
      </c>
      <c r="B89" s="728" t="s">
        <v>1110</v>
      </c>
      <c r="C89" s="729"/>
      <c r="F89" s="72"/>
      <c r="G89" s="734"/>
      <c r="H89" s="734"/>
      <c r="I89" s="734"/>
      <c r="J89" s="734"/>
      <c r="K89" s="734"/>
      <c r="L89" s="734"/>
    </row>
    <row r="90" spans="1:12" ht="24.75" customHeight="1">
      <c r="A90" s="518" t="s">
        <v>451</v>
      </c>
      <c r="B90" s="728" t="s">
        <v>1111</v>
      </c>
      <c r="C90" s="729"/>
      <c r="F90" s="72"/>
      <c r="G90" s="734"/>
      <c r="H90" s="734"/>
      <c r="I90" s="734"/>
      <c r="J90" s="734"/>
      <c r="K90" s="734"/>
      <c r="L90" s="734"/>
    </row>
    <row r="91" spans="1:12" ht="24.75" customHeight="1">
      <c r="A91" s="518" t="s">
        <v>451</v>
      </c>
      <c r="B91" s="728" t="s">
        <v>1112</v>
      </c>
      <c r="C91" s="729"/>
      <c r="F91" s="72"/>
      <c r="G91" s="734"/>
      <c r="H91" s="734"/>
      <c r="I91" s="734"/>
      <c r="J91" s="734"/>
      <c r="K91" s="734"/>
      <c r="L91" s="734"/>
    </row>
    <row r="92" spans="1:12" ht="24.75" customHeight="1">
      <c r="A92" s="518" t="s">
        <v>451</v>
      </c>
      <c r="B92" s="728" t="s">
        <v>1113</v>
      </c>
      <c r="C92" s="729"/>
      <c r="F92" s="72"/>
      <c r="G92" s="734"/>
      <c r="H92" s="734"/>
      <c r="I92" s="734"/>
      <c r="J92" s="734"/>
      <c r="K92" s="734"/>
      <c r="L92" s="734"/>
    </row>
    <row r="93" spans="1:12" ht="24.75" customHeight="1">
      <c r="A93" s="518" t="s">
        <v>451</v>
      </c>
      <c r="B93" s="728" t="s">
        <v>1114</v>
      </c>
      <c r="C93" s="729"/>
      <c r="F93" s="72"/>
      <c r="G93" s="734"/>
      <c r="H93" s="734"/>
      <c r="I93" s="734"/>
      <c r="J93" s="734"/>
      <c r="K93" s="734"/>
      <c r="L93" s="734"/>
    </row>
    <row r="94" spans="1:12" ht="24.75" customHeight="1">
      <c r="A94" s="518" t="s">
        <v>451</v>
      </c>
      <c r="B94" s="728" t="s">
        <v>1115</v>
      </c>
      <c r="C94" s="729"/>
      <c r="F94" s="72"/>
      <c r="G94" s="734"/>
      <c r="H94" s="734"/>
      <c r="I94" s="734"/>
      <c r="J94" s="734"/>
      <c r="K94" s="734"/>
      <c r="L94" s="734"/>
    </row>
    <row r="95" spans="1:12" ht="24.75" customHeight="1">
      <c r="A95" s="518" t="s">
        <v>451</v>
      </c>
      <c r="B95" s="728" t="s">
        <v>1116</v>
      </c>
      <c r="C95" s="729"/>
      <c r="F95" s="72"/>
      <c r="G95" s="734"/>
      <c r="H95" s="734"/>
      <c r="I95" s="734"/>
      <c r="J95" s="734"/>
      <c r="K95" s="734"/>
      <c r="L95" s="734"/>
    </row>
    <row r="96" spans="1:12" ht="24.75" customHeight="1">
      <c r="A96" s="518" t="s">
        <v>451</v>
      </c>
      <c r="B96" s="728" t="s">
        <v>1117</v>
      </c>
      <c r="C96" s="729"/>
      <c r="F96" s="72"/>
      <c r="G96" s="734"/>
      <c r="H96" s="734"/>
      <c r="I96" s="734"/>
      <c r="J96" s="734"/>
      <c r="K96" s="734"/>
      <c r="L96" s="734"/>
    </row>
    <row r="97" spans="1:12" ht="24.75" customHeight="1">
      <c r="A97" s="518" t="s">
        <v>451</v>
      </c>
      <c r="B97" s="728" t="s">
        <v>1118</v>
      </c>
      <c r="C97" s="729"/>
      <c r="F97" s="72"/>
      <c r="G97" s="734"/>
      <c r="H97" s="734"/>
      <c r="I97" s="734"/>
      <c r="J97" s="734"/>
      <c r="K97" s="734"/>
      <c r="L97" s="734"/>
    </row>
    <row r="98" spans="1:12" ht="24.75" customHeight="1">
      <c r="A98" s="518" t="s">
        <v>451</v>
      </c>
      <c r="B98" s="728" t="s">
        <v>1119</v>
      </c>
      <c r="C98" s="729"/>
      <c r="F98" s="72"/>
      <c r="G98" s="734"/>
      <c r="H98" s="734"/>
      <c r="I98" s="734"/>
      <c r="J98" s="734"/>
      <c r="K98" s="734"/>
      <c r="L98" s="734"/>
    </row>
    <row r="99" spans="1:12" ht="24.75" customHeight="1">
      <c r="A99" s="518" t="s">
        <v>451</v>
      </c>
      <c r="B99" s="728" t="s">
        <v>1120</v>
      </c>
      <c r="C99" s="729"/>
      <c r="F99" s="72"/>
      <c r="G99" s="734"/>
      <c r="H99" s="734"/>
      <c r="I99" s="734"/>
      <c r="J99" s="734"/>
      <c r="K99" s="734"/>
      <c r="L99" s="734"/>
    </row>
    <row r="100" spans="1:12" ht="24.75" customHeight="1">
      <c r="A100" s="518" t="s">
        <v>451</v>
      </c>
      <c r="B100" s="728" t="s">
        <v>1121</v>
      </c>
      <c r="C100" s="729"/>
      <c r="F100" s="72"/>
      <c r="G100" s="734"/>
      <c r="H100" s="734"/>
      <c r="I100" s="734"/>
      <c r="J100" s="734"/>
      <c r="K100" s="734"/>
      <c r="L100" s="734"/>
    </row>
    <row r="101" spans="1:12" ht="24.75" customHeight="1">
      <c r="A101" s="518" t="s">
        <v>451</v>
      </c>
      <c r="B101" s="728" t="s">
        <v>1122</v>
      </c>
      <c r="C101" s="729"/>
      <c r="F101" s="72"/>
      <c r="G101" s="734"/>
      <c r="H101" s="734"/>
      <c r="I101" s="734"/>
      <c r="J101" s="734"/>
      <c r="K101" s="734"/>
      <c r="L101" s="734"/>
    </row>
    <row r="102" spans="1:12" ht="24.75" customHeight="1">
      <c r="A102" s="518" t="s">
        <v>451</v>
      </c>
      <c r="B102" s="728" t="s">
        <v>1123</v>
      </c>
      <c r="C102" s="729"/>
      <c r="F102" s="72"/>
      <c r="G102" s="734"/>
      <c r="H102" s="734"/>
      <c r="I102" s="734"/>
      <c r="J102" s="734"/>
      <c r="K102" s="734"/>
      <c r="L102" s="734"/>
    </row>
    <row r="103" spans="1:12" ht="24.75" customHeight="1">
      <c r="A103" s="518" t="s">
        <v>451</v>
      </c>
      <c r="B103" s="728" t="s">
        <v>1124</v>
      </c>
      <c r="C103" s="729"/>
      <c r="F103" s="72"/>
      <c r="G103" s="734"/>
      <c r="H103" s="734"/>
      <c r="I103" s="734"/>
      <c r="J103" s="734"/>
      <c r="K103" s="734"/>
      <c r="L103" s="734"/>
    </row>
    <row r="104" spans="1:12" ht="24.75" customHeight="1">
      <c r="A104" s="518" t="s">
        <v>451</v>
      </c>
      <c r="B104" s="728" t="s">
        <v>1125</v>
      </c>
      <c r="C104" s="729"/>
      <c r="F104" s="72"/>
      <c r="G104" s="734"/>
      <c r="H104" s="734"/>
      <c r="I104" s="734"/>
      <c r="J104" s="734"/>
      <c r="K104" s="734"/>
      <c r="L104" s="734"/>
    </row>
    <row r="105" spans="1:12" ht="24.75" customHeight="1">
      <c r="A105" s="518" t="s">
        <v>451</v>
      </c>
      <c r="B105" s="728" t="s">
        <v>1126</v>
      </c>
      <c r="C105" s="729"/>
      <c r="F105" s="72"/>
      <c r="G105" s="734"/>
      <c r="H105" s="734"/>
      <c r="I105" s="734"/>
      <c r="J105" s="734"/>
      <c r="K105" s="734"/>
      <c r="L105" s="734"/>
    </row>
    <row r="106" spans="1:12" ht="24.75" customHeight="1">
      <c r="A106" s="518" t="s">
        <v>451</v>
      </c>
      <c r="B106" s="728" t="s">
        <v>1127</v>
      </c>
      <c r="C106" s="729"/>
      <c r="F106" s="72"/>
      <c r="G106" s="734"/>
      <c r="H106" s="734"/>
      <c r="I106" s="734"/>
      <c r="J106" s="734"/>
      <c r="K106" s="734"/>
      <c r="L106" s="734"/>
    </row>
    <row r="107" spans="1:12" ht="24.75" customHeight="1">
      <c r="A107" s="518" t="s">
        <v>451</v>
      </c>
      <c r="B107" s="728" t="s">
        <v>1129</v>
      </c>
      <c r="C107" s="729"/>
      <c r="F107" s="72"/>
      <c r="G107" s="734"/>
      <c r="H107" s="734"/>
      <c r="I107" s="734"/>
      <c r="J107" s="734"/>
      <c r="K107" s="734"/>
      <c r="L107" s="734"/>
    </row>
    <row r="108" spans="1:12" ht="24.75" customHeight="1">
      <c r="A108" s="518" t="s">
        <v>451</v>
      </c>
      <c r="B108" s="728" t="s">
        <v>1128</v>
      </c>
      <c r="C108" s="729"/>
      <c r="F108" s="72"/>
      <c r="G108" s="734"/>
      <c r="H108" s="734"/>
      <c r="I108" s="734"/>
      <c r="J108" s="734"/>
      <c r="K108" s="734"/>
      <c r="L108" s="734"/>
    </row>
    <row r="109" spans="1:12" ht="24.75" customHeight="1">
      <c r="A109" s="518" t="s">
        <v>451</v>
      </c>
      <c r="B109" s="728" t="s">
        <v>1130</v>
      </c>
      <c r="C109" s="729"/>
      <c r="F109" s="72"/>
      <c r="G109" s="734"/>
      <c r="H109" s="734"/>
      <c r="I109" s="734"/>
      <c r="J109" s="734"/>
      <c r="K109" s="734"/>
      <c r="L109" s="734"/>
    </row>
    <row r="110" spans="1:12" ht="24.75" customHeight="1">
      <c r="A110" s="518" t="s">
        <v>451</v>
      </c>
      <c r="B110" s="728" t="s">
        <v>1131</v>
      </c>
      <c r="C110" s="729"/>
      <c r="F110" s="72"/>
      <c r="G110" s="734"/>
      <c r="H110" s="734"/>
      <c r="I110" s="734"/>
      <c r="J110" s="734"/>
      <c r="K110" s="734"/>
      <c r="L110" s="734"/>
    </row>
    <row r="111" spans="1:12" ht="24.75" customHeight="1">
      <c r="A111" s="518" t="s">
        <v>451</v>
      </c>
      <c r="B111" s="728" t="s">
        <v>1132</v>
      </c>
      <c r="C111" s="729"/>
      <c r="F111" s="72"/>
      <c r="G111" s="734"/>
      <c r="H111" s="734"/>
      <c r="I111" s="734"/>
      <c r="J111" s="734"/>
      <c r="K111" s="734"/>
      <c r="L111" s="734"/>
    </row>
    <row r="112" spans="1:12" ht="24.75" customHeight="1">
      <c r="A112" s="518" t="s">
        <v>451</v>
      </c>
      <c r="B112" s="728" t="s">
        <v>1133</v>
      </c>
      <c r="C112" s="729"/>
      <c r="F112" s="72"/>
      <c r="G112" s="734"/>
      <c r="H112" s="734"/>
      <c r="I112" s="734"/>
      <c r="J112" s="734"/>
      <c r="K112" s="734"/>
      <c r="L112" s="734"/>
    </row>
    <row r="113" spans="1:12" ht="24.75" customHeight="1">
      <c r="A113" s="518" t="s">
        <v>451</v>
      </c>
      <c r="B113" s="728" t="s">
        <v>1134</v>
      </c>
      <c r="C113" s="729"/>
      <c r="F113" s="72"/>
      <c r="G113" s="734"/>
      <c r="H113" s="734"/>
      <c r="I113" s="734"/>
      <c r="J113" s="734"/>
      <c r="K113" s="734"/>
      <c r="L113" s="734"/>
    </row>
    <row r="114" spans="1:12" ht="24.75" customHeight="1">
      <c r="A114" s="518" t="s">
        <v>451</v>
      </c>
      <c r="B114" s="728" t="s">
        <v>1135</v>
      </c>
      <c r="C114" s="729"/>
      <c r="F114" s="72"/>
      <c r="G114" s="734"/>
      <c r="H114" s="734"/>
      <c r="I114" s="734"/>
      <c r="J114" s="734"/>
      <c r="K114" s="734"/>
      <c r="L114" s="734"/>
    </row>
    <row r="115" spans="1:12" ht="24.75" customHeight="1">
      <c r="A115" s="518" t="s">
        <v>451</v>
      </c>
      <c r="B115" s="728" t="s">
        <v>1136</v>
      </c>
      <c r="C115" s="729"/>
      <c r="F115" s="72"/>
      <c r="G115" s="734"/>
      <c r="H115" s="734"/>
      <c r="I115" s="734"/>
      <c r="J115" s="734"/>
      <c r="K115" s="734"/>
      <c r="L115" s="734"/>
    </row>
    <row r="116" spans="1:12" ht="24.75" customHeight="1">
      <c r="A116" s="518" t="s">
        <v>451</v>
      </c>
      <c r="B116" s="728" t="s">
        <v>1138</v>
      </c>
      <c r="C116" s="729"/>
      <c r="F116" s="72"/>
      <c r="G116" s="734"/>
      <c r="H116" s="734"/>
      <c r="I116" s="734"/>
      <c r="J116" s="734"/>
      <c r="K116" s="734"/>
      <c r="L116" s="734"/>
    </row>
    <row r="117" spans="1:12" ht="24.75" customHeight="1">
      <c r="A117" s="518" t="s">
        <v>451</v>
      </c>
      <c r="B117" s="728" t="s">
        <v>1137</v>
      </c>
      <c r="C117" s="729"/>
      <c r="F117" s="72"/>
      <c r="G117" s="734"/>
      <c r="H117" s="734"/>
      <c r="I117" s="734"/>
      <c r="J117" s="734"/>
      <c r="K117" s="734"/>
      <c r="L117" s="734"/>
    </row>
    <row r="118" spans="1:12" ht="24.75" customHeight="1">
      <c r="A118" s="518" t="s">
        <v>451</v>
      </c>
      <c r="B118" s="728" t="s">
        <v>1139</v>
      </c>
      <c r="C118" s="729"/>
      <c r="F118" s="72"/>
      <c r="G118" s="734"/>
      <c r="H118" s="734"/>
      <c r="I118" s="734"/>
      <c r="J118" s="734"/>
      <c r="K118" s="734"/>
      <c r="L118" s="734"/>
    </row>
    <row r="119" spans="1:12" ht="24.75" customHeight="1">
      <c r="A119" s="518" t="s">
        <v>451</v>
      </c>
      <c r="B119" s="728" t="s">
        <v>1140</v>
      </c>
      <c r="C119" s="729"/>
      <c r="F119" s="72"/>
      <c r="G119" s="734"/>
      <c r="H119" s="734"/>
      <c r="I119" s="734"/>
      <c r="J119" s="734"/>
      <c r="K119" s="734"/>
      <c r="L119" s="734"/>
    </row>
    <row r="120" spans="1:12" ht="24.75" customHeight="1">
      <c r="A120" s="518" t="s">
        <v>451</v>
      </c>
      <c r="B120" s="728" t="s">
        <v>1141</v>
      </c>
      <c r="C120" s="729"/>
      <c r="F120" s="72"/>
      <c r="G120" s="734"/>
      <c r="H120" s="734"/>
      <c r="I120" s="734"/>
      <c r="J120" s="734"/>
      <c r="K120" s="734"/>
      <c r="L120" s="734"/>
    </row>
    <row r="121" spans="1:12" ht="24.75" customHeight="1">
      <c r="A121" s="518" t="s">
        <v>451</v>
      </c>
      <c r="B121" s="728" t="s">
        <v>1142</v>
      </c>
      <c r="C121" s="729"/>
      <c r="F121" s="72"/>
      <c r="G121" s="734"/>
      <c r="H121" s="734"/>
      <c r="I121" s="734"/>
      <c r="J121" s="734"/>
      <c r="K121" s="734"/>
      <c r="L121" s="734"/>
    </row>
    <row r="122" spans="1:12" ht="24.75" customHeight="1">
      <c r="A122" s="518" t="s">
        <v>451</v>
      </c>
      <c r="B122" s="728" t="s">
        <v>1143</v>
      </c>
      <c r="C122" s="729"/>
      <c r="F122" s="72"/>
      <c r="G122" s="734"/>
      <c r="H122" s="734"/>
      <c r="I122" s="734"/>
      <c r="J122" s="734"/>
      <c r="K122" s="734"/>
      <c r="L122" s="734"/>
    </row>
    <row r="123" spans="1:12" ht="24.75" customHeight="1">
      <c r="A123" s="92"/>
      <c r="B123" s="92"/>
      <c r="C123" s="92"/>
      <c r="F123" s="72"/>
      <c r="G123" s="72"/>
      <c r="H123" s="72"/>
      <c r="I123" s="72"/>
      <c r="J123" s="72"/>
      <c r="K123" s="72"/>
      <c r="L123" s="72"/>
    </row>
    <row r="124" spans="1:12" ht="24.75" customHeight="1">
      <c r="A124" s="700" t="s">
        <v>78</v>
      </c>
      <c r="B124" s="700"/>
      <c r="C124" s="700"/>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30" t="s">
        <v>990</v>
      </c>
      <c r="B132" s="730"/>
      <c r="C132" s="730"/>
    </row>
    <row r="133" spans="1:6" ht="14.25" customHeight="1">
      <c r="A133" s="611" t="s">
        <v>981</v>
      </c>
      <c r="B133" s="611"/>
      <c r="C133" s="611"/>
    </row>
  </sheetData>
  <mergeCells count="126">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B21:C21"/>
    <mergeCell ref="B27:C27"/>
    <mergeCell ref="B77:C77"/>
    <mergeCell ref="B78:C78"/>
    <mergeCell ref="B79:C79"/>
    <mergeCell ref="B80:C80"/>
    <mergeCell ref="B81:C81"/>
    <mergeCell ref="B43:C43"/>
    <mergeCell ref="B42:C42"/>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5" t="s">
        <v>1016</v>
      </c>
      <c r="C2" s="736"/>
      <c r="D2" s="736"/>
      <c r="E2" s="736"/>
      <c r="F2" s="737"/>
    </row>
    <row r="3" spans="1:8" ht="12">
      <c r="A3" s="92"/>
      <c r="B3" s="738" t="s">
        <v>446</v>
      </c>
      <c r="C3" s="739"/>
      <c r="D3" s="739"/>
      <c r="E3" s="739"/>
      <c r="F3" s="740"/>
    </row>
    <row r="4" spans="1:8" ht="15.75" customHeight="1">
      <c r="A4" s="92"/>
      <c r="B4" s="738" t="s">
        <v>418</v>
      </c>
      <c r="C4" s="739"/>
      <c r="D4" s="739"/>
      <c r="E4" s="739"/>
      <c r="F4" s="740"/>
    </row>
    <row r="5" spans="1:8" ht="15.75" customHeight="1" thickBot="1">
      <c r="A5" s="92"/>
      <c r="B5" s="738" t="s">
        <v>1015</v>
      </c>
      <c r="C5" s="739"/>
      <c r="D5" s="739"/>
      <c r="E5" s="739"/>
      <c r="F5" s="740"/>
    </row>
    <row r="6" spans="1:8" ht="15" customHeight="1">
      <c r="A6" s="92"/>
      <c r="B6" s="748" t="s">
        <v>414</v>
      </c>
      <c r="C6" s="750" t="s">
        <v>415</v>
      </c>
      <c r="D6" s="751"/>
      <c r="E6" s="754" t="s">
        <v>416</v>
      </c>
      <c r="F6" s="748" t="s">
        <v>417</v>
      </c>
    </row>
    <row r="7" spans="1:8" ht="15.75" customHeight="1" thickBot="1">
      <c r="A7" s="92"/>
      <c r="B7" s="749"/>
      <c r="C7" s="752"/>
      <c r="D7" s="753"/>
      <c r="E7" s="755"/>
      <c r="F7" s="749"/>
    </row>
    <row r="8" spans="1:8" ht="12">
      <c r="A8" s="92"/>
      <c r="B8" s="298"/>
      <c r="C8" s="756"/>
      <c r="D8" s="757"/>
      <c r="E8" s="332"/>
      <c r="F8" s="333"/>
    </row>
    <row r="9" spans="1:8" ht="12">
      <c r="A9" s="92"/>
      <c r="B9" s="299"/>
      <c r="C9" s="758"/>
      <c r="D9" s="759"/>
      <c r="E9" s="760"/>
      <c r="F9" s="763"/>
    </row>
    <row r="10" spans="1:8" ht="12">
      <c r="A10" s="92"/>
      <c r="B10" s="299"/>
      <c r="C10" s="758"/>
      <c r="D10" s="759"/>
      <c r="E10" s="761"/>
      <c r="F10" s="764"/>
    </row>
    <row r="11" spans="1:8" ht="12">
      <c r="A11" s="92"/>
      <c r="B11" s="299"/>
      <c r="C11" s="766"/>
      <c r="D11" s="767"/>
      <c r="E11" s="761"/>
      <c r="F11" s="764"/>
    </row>
    <row r="12" spans="1:8" ht="12">
      <c r="A12" s="92"/>
      <c r="B12" s="299"/>
      <c r="C12" s="758"/>
      <c r="D12" s="759"/>
      <c r="E12" s="761"/>
      <c r="F12" s="764"/>
      <c r="H12" s="291"/>
    </row>
    <row r="13" spans="1:8" ht="24.75" customHeight="1">
      <c r="A13" s="92"/>
      <c r="B13" s="299"/>
      <c r="C13" s="758"/>
      <c r="D13" s="759"/>
      <c r="E13" s="761"/>
      <c r="F13" s="764"/>
      <c r="H13" s="291"/>
    </row>
    <row r="14" spans="1:8" ht="36" customHeight="1">
      <c r="A14" s="92"/>
      <c r="B14" s="299"/>
      <c r="C14" s="758"/>
      <c r="D14" s="759"/>
      <c r="E14" s="761"/>
      <c r="F14" s="764"/>
      <c r="H14" s="334"/>
    </row>
    <row r="15" spans="1:8" ht="24" customHeight="1">
      <c r="A15" s="92"/>
      <c r="B15" s="299"/>
      <c r="C15" s="758"/>
      <c r="D15" s="759"/>
      <c r="E15" s="761"/>
      <c r="F15" s="764"/>
      <c r="H15" s="291"/>
    </row>
    <row r="16" spans="1:8" ht="12">
      <c r="A16" s="92"/>
      <c r="B16" s="265"/>
      <c r="C16" s="758"/>
      <c r="D16" s="759"/>
      <c r="E16" s="761"/>
      <c r="F16" s="764"/>
      <c r="H16" s="291"/>
    </row>
    <row r="17" spans="1:20" ht="12">
      <c r="A17" s="92"/>
      <c r="B17" s="265"/>
      <c r="C17" s="758"/>
      <c r="D17" s="759"/>
      <c r="E17" s="762"/>
      <c r="F17" s="765"/>
    </row>
    <row r="18" spans="1:20">
      <c r="A18" s="92"/>
      <c r="B18" s="265"/>
      <c r="C18" s="768"/>
      <c r="D18" s="769"/>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47" t="s">
        <v>978</v>
      </c>
      <c r="E26" s="747"/>
      <c r="F26" s="747"/>
      <c r="G26" s="507"/>
      <c r="H26" s="507"/>
      <c r="I26" s="507"/>
      <c r="J26" s="507"/>
      <c r="K26" s="507"/>
      <c r="N26" s="747" t="s">
        <v>978</v>
      </c>
      <c r="O26" s="747"/>
      <c r="P26" s="747"/>
      <c r="Q26" s="747"/>
      <c r="R26" s="747"/>
      <c r="S26" s="747"/>
      <c r="T26" s="747"/>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16:D16"/>
    <mergeCell ref="C17:D17"/>
    <mergeCell ref="C18:D18"/>
    <mergeCell ref="B21:F21"/>
    <mergeCell ref="D30:F30"/>
    <mergeCell ref="C11:D11"/>
    <mergeCell ref="C12:D12"/>
    <mergeCell ref="C13:D13"/>
    <mergeCell ref="C14:D14"/>
    <mergeCell ref="C15:D15"/>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5" t="s">
        <v>1016</v>
      </c>
      <c r="B1" s="736"/>
      <c r="C1" s="737"/>
    </row>
    <row r="2" spans="1:3" s="107" customFormat="1" ht="12.6" thickBot="1">
      <c r="A2" s="738" t="s">
        <v>446</v>
      </c>
      <c r="B2" s="739"/>
      <c r="C2" s="740"/>
    </row>
    <row r="3" spans="1:3" ht="12">
      <c r="A3" s="735" t="s">
        <v>1015</v>
      </c>
      <c r="B3" s="736"/>
      <c r="C3" s="737"/>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0" t="s">
        <v>78</v>
      </c>
      <c r="B727" s="700"/>
      <c r="C727" s="700"/>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77" t="s">
        <v>1018</v>
      </c>
      <c r="C1" s="777"/>
      <c r="D1" s="777"/>
    </row>
    <row r="2" spans="1:7" s="101" customFormat="1" ht="12">
      <c r="B2" s="777" t="s">
        <v>1</v>
      </c>
      <c r="C2" s="777"/>
      <c r="D2" s="777"/>
    </row>
    <row r="3" spans="1:7" s="101" customFormat="1" ht="12">
      <c r="B3" s="777" t="s">
        <v>1015</v>
      </c>
      <c r="C3" s="777"/>
      <c r="D3" s="777"/>
    </row>
    <row r="4" spans="1:7" ht="12">
      <c r="A4" s="102"/>
      <c r="B4" s="103" t="s">
        <v>4</v>
      </c>
      <c r="C4" s="587" t="s">
        <v>446</v>
      </c>
      <c r="D4" s="587"/>
      <c r="E4" s="105"/>
      <c r="F4" s="105"/>
      <c r="G4" s="105"/>
    </row>
    <row r="5" spans="1:7" ht="15" customHeight="1">
      <c r="A5" s="778" t="s">
        <v>1075</v>
      </c>
      <c r="B5" s="778"/>
      <c r="C5" s="778"/>
      <c r="D5" s="778"/>
    </row>
    <row r="6" spans="1:7" s="107" customFormat="1">
      <c r="A6" s="779"/>
      <c r="B6" s="779"/>
      <c r="C6" s="779"/>
      <c r="D6" s="779"/>
    </row>
    <row r="7" spans="1:7" s="109" customFormat="1" ht="26.25" customHeight="1">
      <c r="A7" s="650" t="s">
        <v>357</v>
      </c>
      <c r="B7" s="651"/>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81"/>
      <c r="D27" s="782"/>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80" t="s">
        <v>568</v>
      </c>
      <c r="B31" s="780"/>
      <c r="C31" s="780"/>
      <c r="D31" s="780"/>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80" t="s">
        <v>568</v>
      </c>
      <c r="B37" s="780"/>
      <c r="C37" s="780"/>
      <c r="D37" s="780"/>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80" t="s">
        <v>993</v>
      </c>
      <c r="B44" s="780"/>
      <c r="C44" s="780"/>
      <c r="D44" s="780"/>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A31:D31"/>
    <mergeCell ref="A37:D37"/>
    <mergeCell ref="A44:D44"/>
    <mergeCell ref="B28:D28"/>
    <mergeCell ref="C27:D27"/>
    <mergeCell ref="B1:D1"/>
    <mergeCell ref="B2:D2"/>
    <mergeCell ref="C4:D4"/>
    <mergeCell ref="A7:B7"/>
    <mergeCell ref="B3:D3"/>
    <mergeCell ref="A5:D6"/>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5" t="s">
        <v>1016</v>
      </c>
      <c r="B1" s="736"/>
      <c r="C1" s="737"/>
    </row>
    <row r="2" spans="1:3" ht="12">
      <c r="A2" s="738" t="s">
        <v>446</v>
      </c>
      <c r="B2" s="739"/>
      <c r="C2" s="740"/>
    </row>
    <row r="3" spans="1:3" ht="15.75" customHeight="1" thickBot="1">
      <c r="A3" s="731" t="s">
        <v>419</v>
      </c>
      <c r="B3" s="732"/>
      <c r="C3" s="733"/>
    </row>
    <row r="4" spans="1:3" ht="15.75" customHeight="1" thickBot="1">
      <c r="A4" s="731" t="s">
        <v>1015</v>
      </c>
      <c r="B4" s="732"/>
      <c r="C4" s="733"/>
    </row>
    <row r="5" spans="1:3">
      <c r="A5" s="741" t="s">
        <v>420</v>
      </c>
      <c r="B5" s="783" t="s">
        <v>421</v>
      </c>
      <c r="C5" s="784"/>
    </row>
    <row r="6" spans="1:3" ht="23.4" thickBot="1">
      <c r="A6" s="742"/>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30" t="s">
        <v>990</v>
      </c>
      <c r="B40" s="730"/>
      <c r="C40" s="730"/>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E17" sqref="E17"/>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5" t="s">
        <v>1016</v>
      </c>
      <c r="B1" s="736"/>
      <c r="C1" s="736"/>
      <c r="D1" s="736"/>
      <c r="E1" s="737"/>
    </row>
    <row r="2" spans="1:9">
      <c r="A2" s="738" t="s">
        <v>446</v>
      </c>
      <c r="B2" s="739"/>
      <c r="C2" s="739"/>
      <c r="D2" s="739"/>
      <c r="E2" s="740"/>
    </row>
    <row r="3" spans="1:9">
      <c r="A3" s="738" t="s">
        <v>423</v>
      </c>
      <c r="B3" s="739"/>
      <c r="C3" s="739"/>
      <c r="D3" s="739"/>
      <c r="E3" s="740"/>
    </row>
    <row r="4" spans="1:9">
      <c r="A4" s="738" t="s">
        <v>1015</v>
      </c>
      <c r="B4" s="739"/>
      <c r="C4" s="739"/>
      <c r="D4" s="739"/>
      <c r="E4" s="740"/>
    </row>
    <row r="5" spans="1:9">
      <c r="A5" s="297" t="s">
        <v>424</v>
      </c>
      <c r="B5" s="297" t="s">
        <v>425</v>
      </c>
      <c r="C5" s="787" t="s">
        <v>426</v>
      </c>
      <c r="D5" s="787"/>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0" t="s">
        <v>78</v>
      </c>
      <c r="B12" s="700"/>
      <c r="C12" s="700"/>
      <c r="D12" s="700"/>
      <c r="E12" s="700"/>
      <c r="F12" s="700"/>
      <c r="G12" s="700"/>
      <c r="H12" s="700"/>
      <c r="I12" s="700"/>
    </row>
    <row r="17" spans="1:4">
      <c r="A17" s="785" t="s">
        <v>983</v>
      </c>
      <c r="B17" s="785"/>
      <c r="C17" s="785" t="s">
        <v>461</v>
      </c>
      <c r="D17" s="785"/>
    </row>
    <row r="18" spans="1:4">
      <c r="A18" s="785" t="s">
        <v>982</v>
      </c>
      <c r="B18" s="786"/>
      <c r="C18" s="785" t="s">
        <v>978</v>
      </c>
      <c r="D18" s="785"/>
    </row>
    <row r="19" spans="1:4">
      <c r="A19" s="267"/>
      <c r="B19" s="267"/>
      <c r="C19" s="267"/>
    </row>
    <row r="20" spans="1:4">
      <c r="A20" s="91"/>
      <c r="B20" s="91"/>
      <c r="C20" s="91"/>
    </row>
    <row r="21" spans="1:4">
      <c r="A21" s="91"/>
      <c r="B21" s="91"/>
      <c r="C21" s="91"/>
    </row>
    <row r="23" spans="1:4">
      <c r="A23" s="785" t="s">
        <v>985</v>
      </c>
      <c r="B23" s="785"/>
      <c r="C23" s="785" t="s">
        <v>462</v>
      </c>
      <c r="D23" s="785"/>
    </row>
    <row r="24" spans="1:4">
      <c r="A24" s="785" t="s">
        <v>984</v>
      </c>
      <c r="B24" s="785"/>
      <c r="C24" s="785" t="s">
        <v>980</v>
      </c>
      <c r="D24" s="785"/>
    </row>
    <row r="30" spans="1:4">
      <c r="B30" s="785" t="s">
        <v>986</v>
      </c>
      <c r="C30" s="785"/>
    </row>
    <row r="31" spans="1:4">
      <c r="B31" s="785" t="s">
        <v>981</v>
      </c>
      <c r="C31" s="785"/>
    </row>
  </sheetData>
  <mergeCells count="16">
    <mergeCell ref="C5:D5"/>
    <mergeCell ref="A1:E1"/>
    <mergeCell ref="A4:E4"/>
    <mergeCell ref="A12:I12"/>
    <mergeCell ref="A2:E2"/>
    <mergeCell ref="A3:E3"/>
    <mergeCell ref="B31:C31"/>
    <mergeCell ref="C18:D18"/>
    <mergeCell ref="C23:D23"/>
    <mergeCell ref="C24:D24"/>
    <mergeCell ref="C17:D17"/>
    <mergeCell ref="A18:B18"/>
    <mergeCell ref="A17:B17"/>
    <mergeCell ref="A23:B23"/>
    <mergeCell ref="A24:B24"/>
    <mergeCell ref="B30:C30"/>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5" t="s">
        <v>1016</v>
      </c>
      <c r="B1" s="736"/>
      <c r="C1" s="737"/>
    </row>
    <row r="2" spans="1:3" ht="12">
      <c r="A2" s="738" t="s">
        <v>446</v>
      </c>
      <c r="B2" s="739"/>
      <c r="C2" s="740"/>
    </row>
    <row r="3" spans="1:3" ht="15.75" customHeight="1" thickBot="1">
      <c r="A3" s="731" t="s">
        <v>430</v>
      </c>
      <c r="B3" s="732"/>
      <c r="C3" s="733"/>
    </row>
    <row r="4" spans="1:3" ht="15.75" customHeight="1" thickBot="1">
      <c r="A4" s="731" t="s">
        <v>1015</v>
      </c>
      <c r="B4" s="732"/>
      <c r="C4" s="733"/>
    </row>
    <row r="5" spans="1:3" ht="12" customHeight="1">
      <c r="A5" s="788" t="s">
        <v>431</v>
      </c>
      <c r="B5" s="754" t="s">
        <v>432</v>
      </c>
      <c r="C5" s="751"/>
    </row>
    <row r="6" spans="1:3" ht="15.75" customHeight="1" thickBot="1">
      <c r="A6" s="789"/>
      <c r="B6" s="755"/>
      <c r="C6" s="753"/>
    </row>
    <row r="7" spans="1:3" ht="15" customHeight="1">
      <c r="A7" s="263"/>
      <c r="B7" s="783"/>
      <c r="C7" s="783"/>
    </row>
    <row r="8" spans="1:3">
      <c r="A8" s="264"/>
      <c r="B8" s="790"/>
      <c r="C8" s="790"/>
    </row>
    <row r="9" spans="1:3">
      <c r="A9" s="264"/>
      <c r="B9" s="790"/>
      <c r="C9" s="790"/>
    </row>
    <row r="10" spans="1:3">
      <c r="A10" s="264"/>
      <c r="B10" s="790"/>
      <c r="C10" s="790"/>
    </row>
    <row r="11" spans="1:3">
      <c r="A11" s="264"/>
      <c r="B11" s="790"/>
      <c r="C11" s="790"/>
    </row>
    <row r="12" spans="1:3">
      <c r="A12" s="264"/>
      <c r="B12" s="790"/>
      <c r="C12" s="790"/>
    </row>
    <row r="13" spans="1:3">
      <c r="A13" s="264"/>
      <c r="B13" s="790"/>
      <c r="C13" s="790"/>
    </row>
    <row r="14" spans="1:3">
      <c r="A14" s="264"/>
      <c r="B14" s="790"/>
      <c r="C14" s="790"/>
    </row>
    <row r="15" spans="1:3">
      <c r="A15" s="264"/>
      <c r="B15" s="790"/>
      <c r="C15" s="790"/>
    </row>
    <row r="16" spans="1:3">
      <c r="A16" s="265"/>
      <c r="B16" s="790"/>
      <c r="C16" s="790"/>
    </row>
    <row r="17" spans="1:3">
      <c r="A17" s="265"/>
      <c r="B17" s="790"/>
      <c r="C17" s="790"/>
    </row>
    <row r="18" spans="1:3">
      <c r="A18" s="265"/>
      <c r="B18" s="790"/>
      <c r="C18" s="790"/>
    </row>
    <row r="19" spans="1:3">
      <c r="A19" s="92"/>
      <c r="B19" s="92"/>
      <c r="C19" s="92"/>
    </row>
    <row r="20" spans="1:3">
      <c r="A20" s="700"/>
      <c r="B20" s="700"/>
      <c r="C20" s="700"/>
    </row>
    <row r="21" spans="1:3" ht="24" customHeight="1">
      <c r="A21" s="791" t="s">
        <v>78</v>
      </c>
      <c r="B21" s="791"/>
      <c r="C21" s="791"/>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21:C21"/>
    <mergeCell ref="A36:C36"/>
    <mergeCell ref="A37:C37"/>
    <mergeCell ref="A38:C38"/>
    <mergeCell ref="A29:C29"/>
    <mergeCell ref="A28:C28"/>
    <mergeCell ref="A30:C30"/>
    <mergeCell ref="B25:C25"/>
    <mergeCell ref="B26:C26"/>
    <mergeCell ref="B31:C31"/>
    <mergeCell ref="B32:C32"/>
    <mergeCell ref="B17:C17"/>
    <mergeCell ref="B18:C18"/>
    <mergeCell ref="A20:C20"/>
    <mergeCell ref="B12:C12"/>
    <mergeCell ref="B13:C13"/>
    <mergeCell ref="B14:C14"/>
    <mergeCell ref="B15:C15"/>
    <mergeCell ref="B16:C16"/>
    <mergeCell ref="B7:C7"/>
    <mergeCell ref="B8:C8"/>
    <mergeCell ref="B9:C9"/>
    <mergeCell ref="B10:C10"/>
    <mergeCell ref="B11:C11"/>
    <mergeCell ref="A1:C1"/>
    <mergeCell ref="A2:C2"/>
    <mergeCell ref="A4:C4"/>
    <mergeCell ref="A5:A6"/>
    <mergeCell ref="B5:C6"/>
    <mergeCell ref="A3:C3"/>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8" t="s">
        <v>1016</v>
      </c>
      <c r="B1" s="669"/>
      <c r="C1" s="669"/>
      <c r="D1" s="669"/>
      <c r="E1" s="669"/>
      <c r="F1" s="669"/>
    </row>
    <row r="2" spans="1:6">
      <c r="A2" s="671" t="s">
        <v>446</v>
      </c>
      <c r="B2" s="672"/>
      <c r="C2" s="672"/>
      <c r="D2" s="672"/>
      <c r="E2" s="672"/>
      <c r="F2" s="672"/>
    </row>
    <row r="3" spans="1:6">
      <c r="A3" s="671" t="s">
        <v>1015</v>
      </c>
      <c r="B3" s="672"/>
      <c r="C3" s="672"/>
      <c r="D3" s="672"/>
      <c r="E3" s="672"/>
      <c r="F3" s="672"/>
    </row>
    <row r="4" spans="1:6">
      <c r="A4" s="671" t="s">
        <v>1201</v>
      </c>
      <c r="B4" s="672"/>
      <c r="C4" s="672"/>
      <c r="D4" s="672"/>
      <c r="E4" s="672"/>
      <c r="F4" s="672"/>
    </row>
    <row r="5" spans="1:6">
      <c r="A5" s="805" t="s">
        <v>1159</v>
      </c>
      <c r="B5" s="805"/>
      <c r="C5" s="805"/>
      <c r="D5" s="805"/>
      <c r="E5" s="805"/>
      <c r="F5" s="805"/>
    </row>
    <row r="6" spans="1:6" ht="13.8" thickBot="1"/>
    <row r="7" spans="1:6">
      <c r="A7" s="543" t="s">
        <v>1160</v>
      </c>
      <c r="B7" s="802" t="s">
        <v>1161</v>
      </c>
      <c r="C7" s="802"/>
      <c r="D7" s="802"/>
      <c r="E7" s="803" t="s">
        <v>1162</v>
      </c>
      <c r="F7" s="804"/>
    </row>
    <row r="8" spans="1:6">
      <c r="A8" s="544"/>
      <c r="B8" s="545"/>
      <c r="C8" s="546"/>
      <c r="D8" s="547"/>
      <c r="E8" s="548"/>
      <c r="F8" s="549"/>
    </row>
    <row r="9" spans="1:6">
      <c r="A9" s="550"/>
      <c r="B9" s="551"/>
      <c r="C9" s="552"/>
      <c r="D9" s="553"/>
      <c r="E9" s="554"/>
      <c r="F9" s="555"/>
    </row>
    <row r="10" spans="1:6">
      <c r="A10" s="556" t="s">
        <v>1163</v>
      </c>
      <c r="B10" s="792" t="s">
        <v>1164</v>
      </c>
      <c r="C10" s="793"/>
      <c r="D10" s="794"/>
      <c r="E10" s="795" t="s">
        <v>1165</v>
      </c>
      <c r="F10" s="796"/>
    </row>
    <row r="11" spans="1:6">
      <c r="A11" s="550"/>
      <c r="B11" s="551"/>
      <c r="C11" s="552"/>
      <c r="D11" s="553"/>
      <c r="E11" s="554"/>
      <c r="F11" s="555"/>
    </row>
    <row r="12" spans="1:6">
      <c r="A12" s="556" t="s">
        <v>1166</v>
      </c>
      <c r="B12" s="792" t="s">
        <v>1167</v>
      </c>
      <c r="C12" s="793"/>
      <c r="D12" s="794"/>
      <c r="E12" s="795" t="s">
        <v>1165</v>
      </c>
      <c r="F12" s="796"/>
    </row>
    <row r="13" spans="1:6">
      <c r="A13" s="550"/>
      <c r="B13" s="551"/>
      <c r="C13" s="552"/>
      <c r="D13" s="553"/>
      <c r="E13" s="554"/>
      <c r="F13" s="555"/>
    </row>
    <row r="14" spans="1:6">
      <c r="A14" s="556" t="s">
        <v>1168</v>
      </c>
      <c r="B14" s="792" t="s">
        <v>1169</v>
      </c>
      <c r="C14" s="793"/>
      <c r="D14" s="794"/>
      <c r="E14" s="795" t="s">
        <v>1170</v>
      </c>
      <c r="F14" s="796"/>
    </row>
    <row r="15" spans="1:6">
      <c r="A15" s="550"/>
      <c r="B15" s="551"/>
      <c r="C15" s="552"/>
      <c r="D15" s="553"/>
      <c r="E15" s="554"/>
      <c r="F15" s="555"/>
    </row>
    <row r="16" spans="1:6">
      <c r="A16" s="550"/>
      <c r="B16" s="551"/>
      <c r="C16" s="552"/>
      <c r="D16" s="553"/>
      <c r="E16" s="554"/>
      <c r="F16" s="555"/>
    </row>
    <row r="17" spans="1:6">
      <c r="A17" s="556" t="s">
        <v>1171</v>
      </c>
      <c r="B17" s="792" t="s">
        <v>1172</v>
      </c>
      <c r="C17" s="793"/>
      <c r="D17" s="794"/>
      <c r="E17" s="795" t="s">
        <v>1165</v>
      </c>
      <c r="F17" s="796"/>
    </row>
    <row r="18" spans="1:6">
      <c r="A18" s="550"/>
      <c r="B18" s="551"/>
      <c r="C18" s="552"/>
      <c r="D18" s="553"/>
      <c r="E18" s="554"/>
      <c r="F18" s="555"/>
    </row>
    <row r="19" spans="1:6">
      <c r="A19" s="556" t="s">
        <v>1173</v>
      </c>
      <c r="B19" s="792" t="s">
        <v>1174</v>
      </c>
      <c r="C19" s="793"/>
      <c r="D19" s="794"/>
      <c r="E19" s="795" t="s">
        <v>1170</v>
      </c>
      <c r="F19" s="796"/>
    </row>
    <row r="20" spans="1:6">
      <c r="A20" s="550"/>
      <c r="B20" s="551"/>
      <c r="C20" s="552"/>
      <c r="D20" s="553"/>
      <c r="E20" s="554"/>
      <c r="F20" s="555"/>
    </row>
    <row r="21" spans="1:6">
      <c r="A21" s="550"/>
      <c r="B21" s="551"/>
      <c r="C21" s="552"/>
      <c r="D21" s="553"/>
      <c r="E21" s="554"/>
      <c r="F21" s="555"/>
    </row>
    <row r="22" spans="1:6">
      <c r="A22" s="556" t="s">
        <v>1175</v>
      </c>
      <c r="B22" s="792" t="s">
        <v>1176</v>
      </c>
      <c r="C22" s="793"/>
      <c r="D22" s="794"/>
      <c r="E22" s="795" t="s">
        <v>1170</v>
      </c>
      <c r="F22" s="796"/>
    </row>
    <row r="23" spans="1:6">
      <c r="A23" s="550"/>
      <c r="B23" s="551"/>
      <c r="C23" s="552"/>
      <c r="D23" s="553"/>
      <c r="E23" s="554"/>
      <c r="F23" s="555"/>
    </row>
    <row r="24" spans="1:6">
      <c r="A24" s="550"/>
      <c r="B24" s="551"/>
      <c r="C24" s="552"/>
      <c r="D24" s="553"/>
      <c r="E24" s="554"/>
      <c r="F24" s="555"/>
    </row>
    <row r="25" spans="1:6">
      <c r="A25" s="556" t="s">
        <v>1177</v>
      </c>
      <c r="B25" s="792" t="s">
        <v>1178</v>
      </c>
      <c r="C25" s="793"/>
      <c r="D25" s="794"/>
      <c r="E25" s="795" t="s">
        <v>1170</v>
      </c>
      <c r="F25" s="796"/>
    </row>
    <row r="26" spans="1:6">
      <c r="A26" s="550"/>
      <c r="B26" s="551"/>
      <c r="C26" s="552"/>
      <c r="D26" s="553"/>
      <c r="E26" s="554"/>
      <c r="F26" s="555"/>
    </row>
    <row r="27" spans="1:6">
      <c r="A27" s="550"/>
      <c r="B27" s="551"/>
      <c r="C27" s="552"/>
      <c r="D27" s="553"/>
      <c r="E27" s="554"/>
      <c r="F27" s="555"/>
    </row>
    <row r="28" spans="1:6">
      <c r="A28" s="556" t="s">
        <v>1179</v>
      </c>
      <c r="B28" s="792" t="s">
        <v>1180</v>
      </c>
      <c r="C28" s="793"/>
      <c r="D28" s="794"/>
      <c r="E28" s="795" t="s">
        <v>1165</v>
      </c>
      <c r="F28" s="796"/>
    </row>
    <row r="29" spans="1:6">
      <c r="A29" s="550"/>
      <c r="B29" s="551"/>
      <c r="C29" s="552"/>
      <c r="D29" s="553"/>
      <c r="E29" s="554"/>
      <c r="F29" s="555"/>
    </row>
    <row r="30" spans="1:6">
      <c r="A30" s="556" t="s">
        <v>1181</v>
      </c>
      <c r="B30" s="792" t="s">
        <v>1182</v>
      </c>
      <c r="C30" s="793"/>
      <c r="D30" s="794"/>
      <c r="E30" s="795" t="s">
        <v>1165</v>
      </c>
      <c r="F30" s="796"/>
    </row>
    <row r="31" spans="1:6">
      <c r="A31" s="550"/>
      <c r="B31" s="551"/>
      <c r="C31" s="552"/>
      <c r="D31" s="553"/>
      <c r="E31" s="554"/>
      <c r="F31" s="555"/>
    </row>
    <row r="32" spans="1:6">
      <c r="A32" s="550"/>
      <c r="B32" s="551"/>
      <c r="C32" s="552"/>
      <c r="D32" s="553"/>
      <c r="E32" s="554"/>
      <c r="F32" s="555"/>
    </row>
    <row r="33" spans="1:6">
      <c r="A33" s="556" t="s">
        <v>1183</v>
      </c>
      <c r="B33" s="792" t="s">
        <v>1184</v>
      </c>
      <c r="C33" s="793"/>
      <c r="D33" s="794"/>
      <c r="E33" s="795" t="s">
        <v>1185</v>
      </c>
      <c r="F33" s="796"/>
    </row>
    <row r="34" spans="1:6">
      <c r="A34" s="550"/>
      <c r="B34" s="551"/>
      <c r="C34" s="552"/>
      <c r="D34" s="553"/>
      <c r="E34" s="554"/>
      <c r="F34" s="555"/>
    </row>
    <row r="35" spans="1:6">
      <c r="A35" s="556" t="s">
        <v>1186</v>
      </c>
      <c r="B35" s="792" t="s">
        <v>1187</v>
      </c>
      <c r="C35" s="793"/>
      <c r="D35" s="794"/>
      <c r="E35" s="795" t="s">
        <v>1165</v>
      </c>
      <c r="F35" s="796"/>
    </row>
    <row r="36" spans="1:6">
      <c r="A36" s="550"/>
      <c r="B36" s="551"/>
      <c r="C36" s="552"/>
      <c r="D36" s="553"/>
      <c r="E36" s="554"/>
      <c r="F36" s="555"/>
    </row>
    <row r="37" spans="1:6">
      <c r="A37" s="556" t="s">
        <v>1188</v>
      </c>
      <c r="B37" s="792" t="s">
        <v>1189</v>
      </c>
      <c r="C37" s="793"/>
      <c r="D37" s="794"/>
      <c r="E37" s="795" t="s">
        <v>1190</v>
      </c>
      <c r="F37" s="796"/>
    </row>
    <row r="38" spans="1:6">
      <c r="A38" s="550"/>
      <c r="B38" s="551"/>
      <c r="C38" s="552"/>
      <c r="D38" s="553"/>
      <c r="E38" s="554"/>
      <c r="F38" s="555"/>
    </row>
    <row r="39" spans="1:6">
      <c r="A39" s="550"/>
      <c r="B39" s="551"/>
      <c r="C39" s="552"/>
      <c r="D39" s="553"/>
      <c r="E39" s="554"/>
      <c r="F39" s="555"/>
    </row>
    <row r="40" spans="1:6">
      <c r="A40" s="556" t="s">
        <v>1191</v>
      </c>
      <c r="B40" s="792" t="s">
        <v>1192</v>
      </c>
      <c r="C40" s="793"/>
      <c r="D40" s="794"/>
      <c r="E40" s="795" t="s">
        <v>1165</v>
      </c>
      <c r="F40" s="796"/>
    </row>
    <row r="41" spans="1:6">
      <c r="A41" s="550"/>
      <c r="B41" s="551"/>
      <c r="C41" s="552"/>
      <c r="D41" s="553"/>
      <c r="E41" s="554"/>
      <c r="F41" s="555"/>
    </row>
    <row r="42" spans="1:6">
      <c r="A42" s="550"/>
      <c r="B42" s="551"/>
      <c r="C42" s="552"/>
      <c r="D42" s="553"/>
      <c r="E42" s="554"/>
      <c r="F42" s="555"/>
    </row>
    <row r="43" spans="1:6">
      <c r="A43" s="556" t="s">
        <v>1193</v>
      </c>
      <c r="B43" s="792" t="s">
        <v>1194</v>
      </c>
      <c r="C43" s="793"/>
      <c r="D43" s="794"/>
      <c r="E43" s="795" t="s">
        <v>1190</v>
      </c>
      <c r="F43" s="796"/>
    </row>
    <row r="44" spans="1:6">
      <c r="A44" s="550"/>
      <c r="B44" s="551"/>
      <c r="C44" s="552"/>
      <c r="D44" s="553"/>
      <c r="E44" s="554"/>
      <c r="F44" s="555"/>
    </row>
    <row r="45" spans="1:6">
      <c r="A45" s="557" t="s">
        <v>1195</v>
      </c>
      <c r="B45" s="797" t="s">
        <v>1196</v>
      </c>
      <c r="C45" s="798"/>
      <c r="D45" s="799"/>
      <c r="E45" s="800" t="s">
        <v>1170</v>
      </c>
      <c r="F45" s="801"/>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7:D7"/>
    <mergeCell ref="E7:F7"/>
    <mergeCell ref="A1:F1"/>
    <mergeCell ref="A2:F2"/>
    <mergeCell ref="A3:F3"/>
    <mergeCell ref="A4:F4"/>
    <mergeCell ref="A5:F5"/>
    <mergeCell ref="B10:D10"/>
    <mergeCell ref="E10:F10"/>
    <mergeCell ref="B12:D12"/>
    <mergeCell ref="E12:F12"/>
    <mergeCell ref="B14:D14"/>
    <mergeCell ref="E14:F14"/>
    <mergeCell ref="B17:D17"/>
    <mergeCell ref="E17:F17"/>
    <mergeCell ref="B19:D19"/>
    <mergeCell ref="E19:F19"/>
    <mergeCell ref="B22:D22"/>
    <mergeCell ref="E22:F22"/>
    <mergeCell ref="B25:D25"/>
    <mergeCell ref="E25:F25"/>
    <mergeCell ref="B28:D28"/>
    <mergeCell ref="E28:F28"/>
    <mergeCell ref="B30:D30"/>
    <mergeCell ref="E30:F30"/>
    <mergeCell ref="B33:D33"/>
    <mergeCell ref="E33:F33"/>
    <mergeCell ref="B35:D35"/>
    <mergeCell ref="E35:F35"/>
    <mergeCell ref="B37:D37"/>
    <mergeCell ref="E37:F37"/>
    <mergeCell ref="B40:D40"/>
    <mergeCell ref="E40:F40"/>
    <mergeCell ref="B43:D43"/>
    <mergeCell ref="E43:F43"/>
    <mergeCell ref="B45:D45"/>
    <mergeCell ref="E45:F4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1017</v>
      </c>
      <c r="D4" s="575"/>
      <c r="E4" s="575"/>
      <c r="F4" s="575"/>
      <c r="G4" s="575"/>
      <c r="H4" s="575"/>
      <c r="I4" s="575"/>
      <c r="J4" s="162"/>
      <c r="K4" s="162"/>
    </row>
    <row r="5" spans="1:11" ht="16.5" customHeight="1">
      <c r="A5" s="277"/>
      <c r="B5" s="124" t="s">
        <v>4</v>
      </c>
      <c r="C5" s="587" t="s">
        <v>446</v>
      </c>
      <c r="D5" s="587"/>
      <c r="E5" s="587"/>
      <c r="F5" s="587"/>
      <c r="G5" s="587"/>
      <c r="H5" s="587"/>
      <c r="I5" s="587"/>
      <c r="J5" s="587"/>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594" t="s">
        <v>76</v>
      </c>
      <c r="C8" s="594"/>
      <c r="D8" s="324" t="s">
        <v>1084</v>
      </c>
      <c r="E8" s="324" t="s">
        <v>1085</v>
      </c>
      <c r="F8" s="279"/>
      <c r="G8" s="594" t="s">
        <v>76</v>
      </c>
      <c r="H8" s="594"/>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6" t="s">
        <v>81</v>
      </c>
      <c r="C10" s="596"/>
      <c r="D10" s="138"/>
      <c r="E10" s="138"/>
      <c r="F10" s="119"/>
      <c r="G10" s="596" t="s">
        <v>82</v>
      </c>
      <c r="H10" s="596"/>
      <c r="I10" s="138"/>
      <c r="J10" s="138"/>
      <c r="K10" s="315"/>
    </row>
    <row r="11" spans="1:11" ht="12">
      <c r="A11" s="181"/>
      <c r="B11" s="583" t="s">
        <v>366</v>
      </c>
      <c r="C11" s="583"/>
      <c r="D11" s="359">
        <f>SUM(D12:D19)</f>
        <v>12207813.959999999</v>
      </c>
      <c r="E11" s="359">
        <f>SUM(E12:E19)</f>
        <v>32076976.760000002</v>
      </c>
      <c r="F11" s="119"/>
      <c r="G11" s="596" t="s">
        <v>1157</v>
      </c>
      <c r="H11" s="596"/>
      <c r="I11" s="359">
        <f>SUM(I12:I14)</f>
        <v>26618137.079999998</v>
      </c>
      <c r="J11" s="359">
        <f>SUM(J12:J14)</f>
        <v>27701080.280000001</v>
      </c>
      <c r="K11" s="205"/>
    </row>
    <row r="12" spans="1:11">
      <c r="A12" s="179"/>
      <c r="B12" s="595" t="s">
        <v>83</v>
      </c>
      <c r="C12" s="595"/>
      <c r="D12" s="360">
        <v>1676404.66</v>
      </c>
      <c r="E12" s="360">
        <v>1997186.68</v>
      </c>
      <c r="F12" s="119"/>
      <c r="G12" s="595" t="s">
        <v>84</v>
      </c>
      <c r="H12" s="595"/>
      <c r="I12" s="360">
        <v>17802124.969999999</v>
      </c>
      <c r="J12" s="360">
        <v>18026377.620000001</v>
      </c>
      <c r="K12" s="205"/>
    </row>
    <row r="13" spans="1:11">
      <c r="A13" s="179"/>
      <c r="B13" s="595" t="s">
        <v>85</v>
      </c>
      <c r="C13" s="595"/>
      <c r="D13" s="360">
        <v>0</v>
      </c>
      <c r="E13" s="360">
        <v>0</v>
      </c>
      <c r="F13" s="119"/>
      <c r="G13" s="595" t="s">
        <v>86</v>
      </c>
      <c r="H13" s="595"/>
      <c r="I13" s="360">
        <v>2849470.05</v>
      </c>
      <c r="J13" s="360">
        <v>2760781.92</v>
      </c>
      <c r="K13" s="205"/>
    </row>
    <row r="14" spans="1:11" ht="12" customHeight="1">
      <c r="A14" s="179"/>
      <c r="B14" s="595" t="s">
        <v>87</v>
      </c>
      <c r="C14" s="595"/>
      <c r="D14" s="360">
        <v>0</v>
      </c>
      <c r="E14" s="360">
        <v>0</v>
      </c>
      <c r="F14" s="119"/>
      <c r="G14" s="595" t="s">
        <v>88</v>
      </c>
      <c r="H14" s="595"/>
      <c r="I14" s="360">
        <v>5966542.0599999996</v>
      </c>
      <c r="J14" s="360">
        <v>6913920.7400000002</v>
      </c>
      <c r="K14" s="205"/>
    </row>
    <row r="15" spans="1:11" ht="12">
      <c r="A15" s="179"/>
      <c r="B15" s="595" t="s">
        <v>89</v>
      </c>
      <c r="C15" s="595"/>
      <c r="D15" s="360">
        <v>8956345.75</v>
      </c>
      <c r="E15" s="360">
        <v>2943193.61</v>
      </c>
      <c r="F15" s="119"/>
      <c r="G15" s="137"/>
      <c r="H15" s="135"/>
      <c r="I15" s="361"/>
      <c r="J15" s="361"/>
      <c r="K15" s="205"/>
    </row>
    <row r="16" spans="1:11" ht="12">
      <c r="A16" s="179"/>
      <c r="B16" s="595" t="s">
        <v>90</v>
      </c>
      <c r="C16" s="595"/>
      <c r="D16" s="360">
        <v>50379.11</v>
      </c>
      <c r="E16" s="360">
        <v>119385.78</v>
      </c>
      <c r="F16" s="119"/>
      <c r="G16" s="596" t="s">
        <v>172</v>
      </c>
      <c r="H16" s="596"/>
      <c r="I16" s="359">
        <f>SUM(I17:I25)</f>
        <v>4450502.7300000004</v>
      </c>
      <c r="J16" s="359">
        <f>SUM(J17:J25)</f>
        <v>3307352.08</v>
      </c>
      <c r="K16" s="205"/>
    </row>
    <row r="17" spans="1:11">
      <c r="A17" s="179"/>
      <c r="B17" s="595" t="s">
        <v>91</v>
      </c>
      <c r="C17" s="595"/>
      <c r="D17" s="360">
        <v>1430679.74</v>
      </c>
      <c r="E17" s="360">
        <v>27017210.690000001</v>
      </c>
      <c r="F17" s="119"/>
      <c r="G17" s="595" t="s">
        <v>92</v>
      </c>
      <c r="H17" s="595"/>
      <c r="I17" s="360">
        <v>0</v>
      </c>
      <c r="J17" s="360">
        <v>0</v>
      </c>
      <c r="K17" s="205"/>
    </row>
    <row r="18" spans="1:11">
      <c r="A18" s="179"/>
      <c r="B18" s="595" t="s">
        <v>93</v>
      </c>
      <c r="C18" s="595"/>
      <c r="D18" s="360"/>
      <c r="E18" s="360"/>
      <c r="F18" s="119"/>
      <c r="G18" s="595" t="s">
        <v>94</v>
      </c>
      <c r="H18" s="595"/>
      <c r="I18" s="360">
        <v>0</v>
      </c>
      <c r="J18" s="360">
        <v>0</v>
      </c>
      <c r="K18" s="205"/>
    </row>
    <row r="19" spans="1:11" ht="36.75" customHeight="1">
      <c r="A19" s="179"/>
      <c r="B19" s="597" t="s">
        <v>95</v>
      </c>
      <c r="C19" s="597"/>
      <c r="D19" s="360">
        <v>94004.7</v>
      </c>
      <c r="E19" s="360">
        <v>0</v>
      </c>
      <c r="F19" s="119"/>
      <c r="G19" s="595" t="s">
        <v>96</v>
      </c>
      <c r="H19" s="595"/>
      <c r="I19" s="360">
        <v>30559.919999999998</v>
      </c>
      <c r="J19" s="360">
        <v>32770.19</v>
      </c>
      <c r="K19" s="205"/>
    </row>
    <row r="20" spans="1:11" ht="12">
      <c r="A20" s="181"/>
      <c r="B20" s="137"/>
      <c r="C20" s="135"/>
      <c r="D20" s="361"/>
      <c r="E20" s="361"/>
      <c r="F20" s="119"/>
      <c r="G20" s="595" t="s">
        <v>97</v>
      </c>
      <c r="H20" s="595"/>
      <c r="I20" s="360">
        <v>4163785.27</v>
      </c>
      <c r="J20" s="360">
        <v>3127394.81</v>
      </c>
      <c r="K20" s="205"/>
    </row>
    <row r="21" spans="1:11" ht="29.25" customHeight="1">
      <c r="A21" s="181"/>
      <c r="B21" s="583" t="s">
        <v>98</v>
      </c>
      <c r="C21" s="583"/>
      <c r="D21" s="359">
        <v>35238599.009999998</v>
      </c>
      <c r="E21" s="359">
        <v>33060236.620000001</v>
      </c>
      <c r="F21" s="119"/>
      <c r="G21" s="595" t="s">
        <v>99</v>
      </c>
      <c r="H21" s="595"/>
      <c r="I21" s="360">
        <v>12369.99</v>
      </c>
      <c r="J21" s="360">
        <v>8120</v>
      </c>
      <c r="K21" s="205"/>
    </row>
    <row r="22" spans="1:11">
      <c r="A22" s="179"/>
      <c r="B22" s="595" t="s">
        <v>1203</v>
      </c>
      <c r="C22" s="595"/>
      <c r="D22" s="362">
        <v>35238599.009999998</v>
      </c>
      <c r="E22" s="362">
        <v>33060236.620000001</v>
      </c>
      <c r="F22" s="119"/>
      <c r="G22" s="595" t="s">
        <v>101</v>
      </c>
      <c r="H22" s="595"/>
      <c r="I22" s="360">
        <v>0</v>
      </c>
      <c r="J22" s="360">
        <v>0</v>
      </c>
      <c r="K22" s="205"/>
    </row>
    <row r="23" spans="1:11" ht="23.25" customHeight="1">
      <c r="A23" s="179"/>
      <c r="B23" s="595" t="s">
        <v>1204</v>
      </c>
      <c r="C23" s="595"/>
      <c r="D23" s="360"/>
      <c r="E23" s="360"/>
      <c r="F23" s="119"/>
      <c r="G23" s="595" t="s">
        <v>102</v>
      </c>
      <c r="H23" s="595"/>
      <c r="I23" s="360">
        <v>0</v>
      </c>
      <c r="J23" s="360">
        <v>0</v>
      </c>
      <c r="K23" s="205"/>
    </row>
    <row r="24" spans="1:11" ht="12">
      <c r="A24" s="181"/>
      <c r="B24" s="137"/>
      <c r="C24" s="135"/>
      <c r="D24" s="361"/>
      <c r="E24" s="361"/>
      <c r="F24" s="119"/>
      <c r="G24" s="595" t="s">
        <v>103</v>
      </c>
      <c r="H24" s="595"/>
      <c r="I24" s="360">
        <v>243787.55</v>
      </c>
      <c r="J24" s="360">
        <v>139067.07999999999</v>
      </c>
      <c r="K24" s="205"/>
    </row>
    <row r="25" spans="1:11" ht="12">
      <c r="A25" s="179"/>
      <c r="B25" s="583" t="s">
        <v>104</v>
      </c>
      <c r="C25" s="583"/>
      <c r="D25" s="359">
        <f>SUM(D26:D30)</f>
        <v>0</v>
      </c>
      <c r="E25" s="359">
        <f>SUM(E26:E30)</f>
        <v>0</v>
      </c>
      <c r="F25" s="119"/>
      <c r="G25" s="595" t="s">
        <v>105</v>
      </c>
      <c r="H25" s="595"/>
      <c r="I25" s="360">
        <v>0</v>
      </c>
      <c r="J25" s="360">
        <v>0</v>
      </c>
      <c r="K25" s="205"/>
    </row>
    <row r="26" spans="1:11" ht="12">
      <c r="A26" s="179"/>
      <c r="B26" s="595" t="s">
        <v>436</v>
      </c>
      <c r="C26" s="595"/>
      <c r="D26" s="360"/>
      <c r="E26" s="360"/>
      <c r="F26" s="119"/>
      <c r="G26" s="137"/>
      <c r="H26" s="135"/>
      <c r="I26" s="361"/>
      <c r="J26" s="361"/>
      <c r="K26" s="205"/>
    </row>
    <row r="27" spans="1:11" ht="12">
      <c r="A27" s="179"/>
      <c r="B27" s="595" t="s">
        <v>106</v>
      </c>
      <c r="C27" s="595"/>
      <c r="D27" s="360">
        <v>0</v>
      </c>
      <c r="E27" s="360">
        <v>0</v>
      </c>
      <c r="F27" s="119"/>
      <c r="G27" s="583" t="s">
        <v>100</v>
      </c>
      <c r="H27" s="583"/>
      <c r="I27" s="359">
        <f>SUM(I28:I30)</f>
        <v>0</v>
      </c>
      <c r="J27" s="359">
        <f>SUM(J28:J30)</f>
        <v>0</v>
      </c>
      <c r="K27" s="205"/>
    </row>
    <row r="28" spans="1:11" ht="26.25" customHeight="1">
      <c r="A28" s="179"/>
      <c r="B28" s="597" t="s">
        <v>107</v>
      </c>
      <c r="C28" s="597"/>
      <c r="D28" s="360">
        <v>0</v>
      </c>
      <c r="E28" s="360">
        <v>0</v>
      </c>
      <c r="F28" s="119"/>
      <c r="G28" s="595" t="s">
        <v>108</v>
      </c>
      <c r="H28" s="595"/>
      <c r="I28" s="360">
        <v>0</v>
      </c>
      <c r="J28" s="360">
        <v>0</v>
      </c>
      <c r="K28" s="205"/>
    </row>
    <row r="29" spans="1:11">
      <c r="A29" s="179"/>
      <c r="B29" s="595" t="s">
        <v>109</v>
      </c>
      <c r="C29" s="595"/>
      <c r="D29" s="360">
        <v>0</v>
      </c>
      <c r="E29" s="360">
        <v>0</v>
      </c>
      <c r="F29" s="119"/>
      <c r="G29" s="595" t="s">
        <v>50</v>
      </c>
      <c r="H29" s="595"/>
      <c r="I29" s="360">
        <v>0</v>
      </c>
      <c r="J29" s="360">
        <v>0</v>
      </c>
      <c r="K29" s="205"/>
    </row>
    <row r="30" spans="1:11">
      <c r="A30" s="179"/>
      <c r="B30" s="595" t="s">
        <v>1156</v>
      </c>
      <c r="C30" s="595"/>
      <c r="D30" s="360">
        <v>0</v>
      </c>
      <c r="E30" s="360">
        <v>0</v>
      </c>
      <c r="F30" s="119"/>
      <c r="G30" s="595" t="s">
        <v>110</v>
      </c>
      <c r="H30" s="595"/>
      <c r="I30" s="360">
        <v>0</v>
      </c>
      <c r="J30" s="360">
        <v>0</v>
      </c>
      <c r="K30" s="205"/>
    </row>
    <row r="31" spans="1:11" ht="12">
      <c r="A31" s="316"/>
      <c r="B31" s="584" t="s">
        <v>111</v>
      </c>
      <c r="C31" s="584"/>
      <c r="D31" s="364">
        <f>D11+D21+D25</f>
        <v>47446412.969999999</v>
      </c>
      <c r="E31" s="364">
        <f>E11+E21+E25</f>
        <v>65137213.380000003</v>
      </c>
      <c r="F31" s="317"/>
      <c r="G31" s="596" t="s">
        <v>112</v>
      </c>
      <c r="H31" s="596"/>
      <c r="I31" s="365">
        <f>SUM(I32:I36)</f>
        <v>0</v>
      </c>
      <c r="J31" s="365">
        <f>SUM(J32:J36)</f>
        <v>0</v>
      </c>
      <c r="K31" s="205"/>
    </row>
    <row r="32" spans="1:11" ht="12">
      <c r="A32" s="181"/>
      <c r="B32" s="584"/>
      <c r="C32" s="584"/>
      <c r="D32" s="138"/>
      <c r="E32" s="138"/>
      <c r="F32" s="119"/>
      <c r="G32" s="595" t="s">
        <v>113</v>
      </c>
      <c r="H32" s="595"/>
      <c r="I32" s="360">
        <v>0</v>
      </c>
      <c r="J32" s="360">
        <v>0</v>
      </c>
      <c r="K32" s="205"/>
    </row>
    <row r="33" spans="1:11">
      <c r="A33" s="318"/>
      <c r="B33" s="119"/>
      <c r="C33" s="119"/>
      <c r="D33" s="119"/>
      <c r="E33" s="119"/>
      <c r="F33" s="119"/>
      <c r="G33" s="595" t="s">
        <v>114</v>
      </c>
      <c r="H33" s="595"/>
      <c r="I33" s="360">
        <v>0</v>
      </c>
      <c r="J33" s="360">
        <v>0</v>
      </c>
      <c r="K33" s="205"/>
    </row>
    <row r="34" spans="1:11">
      <c r="A34" s="318"/>
      <c r="B34" s="119"/>
      <c r="C34" s="119"/>
      <c r="D34" s="119"/>
      <c r="E34" s="119"/>
      <c r="F34" s="119"/>
      <c r="G34" s="595" t="s">
        <v>115</v>
      </c>
      <c r="H34" s="595"/>
      <c r="I34" s="360">
        <v>0</v>
      </c>
      <c r="J34" s="360">
        <v>0</v>
      </c>
      <c r="K34" s="205"/>
    </row>
    <row r="35" spans="1:11">
      <c r="A35" s="318"/>
      <c r="B35" s="119"/>
      <c r="C35" s="119"/>
      <c r="D35" s="119"/>
      <c r="E35" s="119"/>
      <c r="F35" s="119"/>
      <c r="G35" s="595" t="s">
        <v>116</v>
      </c>
      <c r="H35" s="595"/>
      <c r="I35" s="360">
        <v>0</v>
      </c>
      <c r="J35" s="360">
        <v>0</v>
      </c>
      <c r="K35" s="205"/>
    </row>
    <row r="36" spans="1:11">
      <c r="A36" s="318"/>
      <c r="B36" s="119"/>
      <c r="C36" s="119"/>
      <c r="D36" s="119"/>
      <c r="E36" s="119"/>
      <c r="F36" s="119"/>
      <c r="G36" s="595" t="s">
        <v>117</v>
      </c>
      <c r="H36" s="595"/>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83" t="s">
        <v>439</v>
      </c>
      <c r="H38" s="583"/>
      <c r="I38" s="365">
        <f>SUM(I39:I44)</f>
        <v>0</v>
      </c>
      <c r="J38" s="365">
        <f>SUM(J39:J44)</f>
        <v>0</v>
      </c>
      <c r="K38" s="205"/>
    </row>
    <row r="39" spans="1:11" ht="26.25" customHeight="1">
      <c r="A39" s="318"/>
      <c r="B39" s="119"/>
      <c r="C39" s="119"/>
      <c r="D39" s="119"/>
      <c r="E39" s="119"/>
      <c r="F39" s="119"/>
      <c r="G39" s="597" t="s">
        <v>118</v>
      </c>
      <c r="H39" s="597"/>
      <c r="I39" s="360">
        <v>0</v>
      </c>
      <c r="J39" s="360">
        <v>0</v>
      </c>
      <c r="K39" s="205"/>
    </row>
    <row r="40" spans="1:11">
      <c r="A40" s="318"/>
      <c r="B40" s="119"/>
      <c r="C40" s="119"/>
      <c r="D40" s="119"/>
      <c r="E40" s="119"/>
      <c r="F40" s="119"/>
      <c r="G40" s="595" t="s">
        <v>119</v>
      </c>
      <c r="H40" s="595"/>
      <c r="I40" s="360">
        <v>0</v>
      </c>
      <c r="J40" s="360">
        <v>0</v>
      </c>
      <c r="K40" s="205"/>
    </row>
    <row r="41" spans="1:11" ht="12" customHeight="1">
      <c r="A41" s="318"/>
      <c r="B41" s="119"/>
      <c r="C41" s="119"/>
      <c r="D41" s="119"/>
      <c r="E41" s="119"/>
      <c r="F41" s="119"/>
      <c r="G41" s="595" t="s">
        <v>120</v>
      </c>
      <c r="H41" s="595"/>
      <c r="I41" s="360">
        <v>0</v>
      </c>
      <c r="J41" s="360">
        <v>0</v>
      </c>
      <c r="K41" s="205"/>
    </row>
    <row r="42" spans="1:11" ht="25.5" customHeight="1">
      <c r="A42" s="318"/>
      <c r="B42" s="119"/>
      <c r="C42" s="119"/>
      <c r="D42" s="119"/>
      <c r="E42" s="119"/>
      <c r="F42" s="119"/>
      <c r="G42" s="597" t="s">
        <v>173</v>
      </c>
      <c r="H42" s="597"/>
      <c r="I42" s="360">
        <v>0</v>
      </c>
      <c r="J42" s="360">
        <v>0</v>
      </c>
      <c r="K42" s="205"/>
    </row>
    <row r="43" spans="1:11">
      <c r="A43" s="318"/>
      <c r="B43" s="119"/>
      <c r="C43" s="119"/>
      <c r="D43" s="119"/>
      <c r="E43" s="119"/>
      <c r="F43" s="119"/>
      <c r="G43" s="595" t="s">
        <v>121</v>
      </c>
      <c r="H43" s="595"/>
      <c r="I43" s="360">
        <v>0</v>
      </c>
      <c r="J43" s="360">
        <v>0</v>
      </c>
      <c r="K43" s="205"/>
    </row>
    <row r="44" spans="1:11">
      <c r="A44" s="318"/>
      <c r="B44" s="119"/>
      <c r="C44" s="119"/>
      <c r="D44" s="119"/>
      <c r="E44" s="119"/>
      <c r="F44" s="119"/>
      <c r="G44" s="595" t="s">
        <v>122</v>
      </c>
      <c r="H44" s="595"/>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83" t="s">
        <v>123</v>
      </c>
      <c r="H46" s="583"/>
      <c r="I46" s="365">
        <f>SUM(I47)</f>
        <v>0</v>
      </c>
      <c r="J46" s="365">
        <f>SUM(J47)</f>
        <v>0</v>
      </c>
      <c r="K46" s="205"/>
    </row>
    <row r="47" spans="1:11">
      <c r="A47" s="318"/>
      <c r="B47" s="119"/>
      <c r="C47" s="119"/>
      <c r="D47" s="119"/>
      <c r="E47" s="119"/>
      <c r="F47" s="119"/>
      <c r="G47" s="595" t="s">
        <v>124</v>
      </c>
      <c r="H47" s="595"/>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9" t="s">
        <v>126</v>
      </c>
      <c r="H51" s="599"/>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5" t="s">
        <v>78</v>
      </c>
      <c r="C56" s="585"/>
      <c r="D56" s="585"/>
      <c r="E56" s="585"/>
      <c r="F56" s="585"/>
      <c r="G56" s="585"/>
      <c r="H56" s="585"/>
      <c r="I56" s="585"/>
      <c r="J56" s="585"/>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3" t="s">
        <v>1004</v>
      </c>
      <c r="D59" s="603"/>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8"/>
      <c r="D61" s="598"/>
      <c r="E61" s="158"/>
      <c r="F61" s="158"/>
      <c r="G61" s="598"/>
      <c r="H61" s="598"/>
      <c r="I61" s="136"/>
      <c r="J61" s="150"/>
    </row>
    <row r="62" spans="1:11" ht="14.1" customHeight="1">
      <c r="B62" s="157"/>
      <c r="C62" s="343"/>
      <c r="D62" s="343"/>
      <c r="E62" s="158"/>
      <c r="F62" s="158"/>
      <c r="G62" s="343"/>
      <c r="H62" s="343"/>
      <c r="I62" s="136"/>
      <c r="J62" s="150"/>
    </row>
    <row r="63" spans="1:11" ht="9.9" customHeight="1">
      <c r="D63" s="115"/>
    </row>
    <row r="64" spans="1:11">
      <c r="C64" s="601"/>
      <c r="D64" s="601"/>
      <c r="G64" s="602" t="s">
        <v>1003</v>
      </c>
      <c r="H64" s="602"/>
    </row>
    <row r="65" spans="1:8" customFormat="1" ht="14.4">
      <c r="A65" s="91" t="s">
        <v>1067</v>
      </c>
      <c r="B65" s="17"/>
      <c r="C65" s="17"/>
      <c r="D65" s="17"/>
      <c r="E65" s="17"/>
      <c r="F65" s="17"/>
      <c r="G65" s="17"/>
    </row>
    <row r="66" spans="1:8">
      <c r="D66" s="115"/>
    </row>
    <row r="67" spans="1:8">
      <c r="D67" s="115"/>
    </row>
    <row r="70" spans="1:8">
      <c r="C70" s="601"/>
      <c r="D70" s="601"/>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1:D61"/>
    <mergeCell ref="G61:H61"/>
    <mergeCell ref="G51:H51"/>
    <mergeCell ref="B56:J56"/>
    <mergeCell ref="C59:D59"/>
    <mergeCell ref="G59:H59"/>
    <mergeCell ref="G49:H49"/>
    <mergeCell ref="G35:H35"/>
    <mergeCell ref="G36:H36"/>
    <mergeCell ref="G38:H38"/>
    <mergeCell ref="G39:H39"/>
    <mergeCell ref="G40:H40"/>
    <mergeCell ref="G41:H41"/>
    <mergeCell ref="G42:H42"/>
    <mergeCell ref="G43:H43"/>
    <mergeCell ref="G44:H44"/>
    <mergeCell ref="G46:H46"/>
    <mergeCell ref="G47:H47"/>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B22:C22"/>
    <mergeCell ref="G22:H22"/>
    <mergeCell ref="G24:H24"/>
    <mergeCell ref="B25:C25"/>
    <mergeCell ref="G25:H25"/>
    <mergeCell ref="B19:C19"/>
    <mergeCell ref="G19:H19"/>
    <mergeCell ref="G20:H20"/>
    <mergeCell ref="B21:C21"/>
    <mergeCell ref="G21:H21"/>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75" t="s">
        <v>1016</v>
      </c>
      <c r="D1" s="575"/>
      <c r="E1" s="575"/>
      <c r="F1" s="575"/>
      <c r="G1" s="575"/>
      <c r="H1" s="575"/>
      <c r="I1" s="575"/>
    </row>
    <row r="2" spans="1:10" ht="14.1" customHeight="1">
      <c r="B2" s="121"/>
      <c r="C2" s="581" t="s">
        <v>367</v>
      </c>
      <c r="D2" s="581"/>
      <c r="E2" s="581"/>
      <c r="F2" s="581"/>
      <c r="G2" s="581"/>
      <c r="H2" s="581"/>
      <c r="I2" s="121"/>
    </row>
    <row r="3" spans="1:10" ht="14.1" customHeight="1">
      <c r="B3" s="121"/>
      <c r="C3" s="575" t="s">
        <v>1015</v>
      </c>
      <c r="D3" s="575"/>
      <c r="E3" s="575"/>
      <c r="F3" s="575"/>
      <c r="G3" s="575"/>
      <c r="H3" s="575"/>
      <c r="I3" s="575"/>
    </row>
    <row r="4" spans="1:10" ht="14.1" customHeight="1">
      <c r="B4" s="121"/>
      <c r="C4" s="581" t="s">
        <v>127</v>
      </c>
      <c r="D4" s="581"/>
      <c r="E4" s="581"/>
      <c r="F4" s="581"/>
      <c r="G4" s="581"/>
      <c r="H4" s="581"/>
      <c r="I4" s="121"/>
    </row>
    <row r="5" spans="1:10" ht="20.100000000000001" customHeight="1">
      <c r="A5" s="123"/>
      <c r="B5" s="124" t="s">
        <v>4</v>
      </c>
      <c r="C5" s="587" t="s">
        <v>446</v>
      </c>
      <c r="D5" s="587"/>
      <c r="E5" s="587"/>
      <c r="F5" s="587"/>
      <c r="G5" s="587"/>
      <c r="H5" s="587"/>
      <c r="I5" s="587"/>
      <c r="J5" s="587"/>
    </row>
    <row r="6" spans="1:10" s="118" customFormat="1" ht="3" customHeight="1">
      <c r="A6" s="123"/>
      <c r="B6" s="123"/>
      <c r="C6" s="123"/>
      <c r="D6" s="123"/>
      <c r="E6" s="123"/>
      <c r="F6" s="123"/>
      <c r="G6" s="123"/>
      <c r="H6" s="123"/>
      <c r="I6" s="123"/>
    </row>
    <row r="7" spans="1:10" s="118" customFormat="1" ht="48">
      <c r="A7" s="245"/>
      <c r="B7" s="594" t="s">
        <v>76</v>
      </c>
      <c r="C7" s="594"/>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83" t="s">
        <v>1146</v>
      </c>
      <c r="C10" s="583"/>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6" t="s">
        <v>1147</v>
      </c>
      <c r="C12" s="606"/>
      <c r="D12" s="370">
        <f>SUM(D13:D15)</f>
        <v>9294807.6799999997</v>
      </c>
      <c r="E12" s="370">
        <f>SUM(E13:E15)</f>
        <v>0</v>
      </c>
      <c r="F12" s="370">
        <f>SUM(F13:F15)</f>
        <v>0</v>
      </c>
      <c r="G12" s="370">
        <f>SUM(G13:G15)</f>
        <v>0</v>
      </c>
      <c r="H12" s="370">
        <f>SUM(D12:G12)</f>
        <v>9294807.6799999997</v>
      </c>
      <c r="I12" s="251"/>
    </row>
    <row r="13" spans="1:10" ht="12">
      <c r="A13" s="133"/>
      <c r="B13" s="595" t="s">
        <v>133</v>
      </c>
      <c r="C13" s="595"/>
      <c r="D13" s="371">
        <v>9294807.6799999997</v>
      </c>
      <c r="E13" s="371">
        <v>0</v>
      </c>
      <c r="F13" s="371">
        <v>0</v>
      </c>
      <c r="G13" s="371">
        <v>0</v>
      </c>
      <c r="H13" s="369">
        <f t="shared" ref="H13:H21" si="0">SUM(D13:G13)</f>
        <v>9294807.6799999997</v>
      </c>
      <c r="I13" s="251"/>
    </row>
    <row r="14" spans="1:10" ht="12">
      <c r="A14" s="133"/>
      <c r="B14" s="595" t="s">
        <v>51</v>
      </c>
      <c r="C14" s="595"/>
      <c r="D14" s="371">
        <v>0</v>
      </c>
      <c r="E14" s="371">
        <v>0</v>
      </c>
      <c r="F14" s="371">
        <v>0</v>
      </c>
      <c r="G14" s="371">
        <v>0</v>
      </c>
      <c r="H14" s="369">
        <f t="shared" si="0"/>
        <v>0</v>
      </c>
      <c r="I14" s="251"/>
    </row>
    <row r="15" spans="1:10" ht="12">
      <c r="A15" s="133"/>
      <c r="B15" s="595" t="s">
        <v>134</v>
      </c>
      <c r="C15" s="595"/>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6" t="s">
        <v>1148</v>
      </c>
      <c r="C17" s="606"/>
      <c r="D17" s="370">
        <f>SUM(D18:D21)</f>
        <v>0</v>
      </c>
      <c r="E17" s="370">
        <f>SUM(E18:E21)</f>
        <v>45590121.549999997</v>
      </c>
      <c r="F17" s="370">
        <f>SUM(F18:F21)</f>
        <v>12507704.220000001</v>
      </c>
      <c r="G17" s="370">
        <f>SUM(G18:G21)</f>
        <v>0</v>
      </c>
      <c r="H17" s="370">
        <f t="shared" si="0"/>
        <v>58097825.769999996</v>
      </c>
      <c r="I17" s="251"/>
    </row>
    <row r="18" spans="1:11" ht="12">
      <c r="A18" s="133"/>
      <c r="B18" s="595" t="s">
        <v>135</v>
      </c>
      <c r="C18" s="595"/>
      <c r="D18" s="371">
        <v>0</v>
      </c>
      <c r="E18" s="371">
        <v>0</v>
      </c>
      <c r="F18" s="372">
        <v>12507704.220000001</v>
      </c>
      <c r="G18" s="371">
        <v>0</v>
      </c>
      <c r="H18" s="369">
        <f t="shared" si="0"/>
        <v>12507704.220000001</v>
      </c>
      <c r="I18" s="251"/>
    </row>
    <row r="19" spans="1:11" ht="12">
      <c r="A19" s="133"/>
      <c r="B19" s="595" t="s">
        <v>55</v>
      </c>
      <c r="C19" s="595"/>
      <c r="D19" s="371">
        <v>0</v>
      </c>
      <c r="E19" s="371">
        <v>45590121.549999997</v>
      </c>
      <c r="F19" s="371">
        <v>0</v>
      </c>
      <c r="G19" s="371">
        <v>0</v>
      </c>
      <c r="H19" s="369">
        <f t="shared" si="0"/>
        <v>45590121.549999997</v>
      </c>
      <c r="I19" s="251"/>
    </row>
    <row r="20" spans="1:11" ht="12">
      <c r="A20" s="133"/>
      <c r="B20" s="595" t="s">
        <v>136</v>
      </c>
      <c r="C20" s="595"/>
      <c r="D20" s="371">
        <v>0</v>
      </c>
      <c r="E20" s="371">
        <v>0</v>
      </c>
      <c r="F20" s="371">
        <v>0</v>
      </c>
      <c r="G20" s="371">
        <v>0</v>
      </c>
      <c r="H20" s="369">
        <f t="shared" si="0"/>
        <v>0</v>
      </c>
      <c r="I20" s="251"/>
    </row>
    <row r="21" spans="1:11" ht="12">
      <c r="A21" s="133"/>
      <c r="B21" s="595" t="s">
        <v>57</v>
      </c>
      <c r="C21" s="595"/>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7" t="s">
        <v>440</v>
      </c>
      <c r="C23" s="607"/>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6" t="s">
        <v>368</v>
      </c>
      <c r="C25" s="606"/>
      <c r="D25" s="370">
        <f>SUM(D26:D28)</f>
        <v>0</v>
      </c>
      <c r="E25" s="370">
        <f>SUM(E26:E28)</f>
        <v>0</v>
      </c>
      <c r="F25" s="370">
        <f>SUM(F26:F28)</f>
        <v>0</v>
      </c>
      <c r="G25" s="370">
        <f>SUM(G26:G28)</f>
        <v>0</v>
      </c>
      <c r="H25" s="370">
        <f>SUM(D25:G25)</f>
        <v>0</v>
      </c>
      <c r="I25" s="251"/>
    </row>
    <row r="26" spans="1:11" ht="12">
      <c r="A26" s="133"/>
      <c r="B26" s="595" t="s">
        <v>50</v>
      </c>
      <c r="C26" s="595"/>
      <c r="D26" s="371">
        <v>0</v>
      </c>
      <c r="E26" s="371">
        <v>0</v>
      </c>
      <c r="F26" s="371"/>
      <c r="G26" s="371">
        <v>0</v>
      </c>
      <c r="H26" s="369">
        <f>SUM(D26:G26)</f>
        <v>0</v>
      </c>
      <c r="I26" s="251"/>
    </row>
    <row r="27" spans="1:11" ht="12">
      <c r="A27" s="133"/>
      <c r="B27" s="595" t="s">
        <v>51</v>
      </c>
      <c r="C27" s="595"/>
      <c r="D27" s="371">
        <v>0</v>
      </c>
      <c r="E27" s="371">
        <v>0</v>
      </c>
      <c r="F27" s="371">
        <v>0</v>
      </c>
      <c r="G27" s="371">
        <v>0</v>
      </c>
      <c r="H27" s="369">
        <f>SUM(D27:G27)</f>
        <v>0</v>
      </c>
      <c r="I27" s="251"/>
    </row>
    <row r="28" spans="1:11" ht="12">
      <c r="A28" s="133"/>
      <c r="B28" s="595" t="s">
        <v>134</v>
      </c>
      <c r="C28" s="595"/>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6" t="s">
        <v>1149</v>
      </c>
      <c r="C30" s="606"/>
      <c r="D30" s="370">
        <f>SUM(D31:D34)</f>
        <v>0</v>
      </c>
      <c r="E30" s="370">
        <f>SUM(E31:E34)</f>
        <v>0</v>
      </c>
      <c r="F30" s="370">
        <f>SUM(F31:F34)</f>
        <v>3870068.94</v>
      </c>
      <c r="G30" s="370">
        <f>SUM(G31:G34)</f>
        <v>0</v>
      </c>
      <c r="H30" s="370">
        <f>SUM(D30:G30)</f>
        <v>3870068.94</v>
      </c>
      <c r="I30" s="251"/>
    </row>
    <row r="31" spans="1:11" ht="12">
      <c r="A31" s="133"/>
      <c r="B31" s="595" t="s">
        <v>135</v>
      </c>
      <c r="C31" s="595"/>
      <c r="D31" s="371">
        <v>0</v>
      </c>
      <c r="E31" s="371">
        <v>0</v>
      </c>
      <c r="F31" s="371">
        <v>3870068.94</v>
      </c>
      <c r="G31" s="371">
        <v>0</v>
      </c>
      <c r="H31" s="369">
        <f>SUM(D31:G31)</f>
        <v>3870068.94</v>
      </c>
      <c r="I31" s="251"/>
    </row>
    <row r="32" spans="1:11" ht="12">
      <c r="A32" s="133"/>
      <c r="B32" s="595" t="s">
        <v>55</v>
      </c>
      <c r="C32" s="595"/>
      <c r="D32" s="371">
        <v>0</v>
      </c>
      <c r="E32" s="371">
        <v>0</v>
      </c>
      <c r="F32" s="371">
        <v>0</v>
      </c>
      <c r="G32" s="371">
        <v>0</v>
      </c>
      <c r="H32" s="369">
        <f>SUM(D32:G32)</f>
        <v>0</v>
      </c>
      <c r="I32" s="251"/>
    </row>
    <row r="33" spans="1:11" ht="12">
      <c r="A33" s="133"/>
      <c r="B33" s="595" t="s">
        <v>136</v>
      </c>
      <c r="C33" s="595"/>
      <c r="D33" s="371">
        <v>0</v>
      </c>
      <c r="E33" s="371"/>
      <c r="F33" s="371">
        <v>0</v>
      </c>
      <c r="G33" s="371">
        <v>0</v>
      </c>
      <c r="H33" s="369">
        <f>SUM(D33:G33)</f>
        <v>0</v>
      </c>
      <c r="I33" s="251"/>
    </row>
    <row r="34" spans="1:11" ht="12">
      <c r="A34" s="133"/>
      <c r="B34" s="595" t="s">
        <v>57</v>
      </c>
      <c r="C34" s="595"/>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8" t="s">
        <v>369</v>
      </c>
      <c r="C36" s="608"/>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5" t="s">
        <v>78</v>
      </c>
      <c r="C38" s="585"/>
      <c r="D38" s="585"/>
      <c r="E38" s="585"/>
      <c r="F38" s="585"/>
      <c r="G38" s="585"/>
      <c r="H38" s="585"/>
      <c r="I38" s="585"/>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1"/>
      <c r="H40" s="601"/>
      <c r="I40" s="150"/>
      <c r="J40" s="150"/>
    </row>
    <row r="41" spans="1:11" customFormat="1" ht="14.4">
      <c r="A41" s="80"/>
      <c r="B41" s="114" t="s">
        <v>1062</v>
      </c>
      <c r="C41" s="114"/>
      <c r="D41" s="241"/>
      <c r="E41" s="241"/>
      <c r="F41" s="114"/>
      <c r="G41" s="114"/>
      <c r="H41" s="17"/>
    </row>
    <row r="42" spans="1:11" ht="14.1" customHeight="1">
      <c r="A42" s="118"/>
      <c r="B42" s="157"/>
      <c r="C42" s="598"/>
      <c r="D42" s="598"/>
      <c r="E42" s="158"/>
      <c r="F42" s="158"/>
      <c r="G42" s="598"/>
      <c r="H42" s="598"/>
      <c r="I42" s="136"/>
      <c r="J42" s="150"/>
    </row>
    <row r="44" spans="1:11">
      <c r="F44" s="604"/>
      <c r="G44" s="604"/>
      <c r="H44" s="604"/>
    </row>
    <row r="45" spans="1:11">
      <c r="C45" s="152"/>
      <c r="F45" s="605"/>
      <c r="G45" s="605"/>
      <c r="H45" s="605"/>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B33:C33"/>
    <mergeCell ref="C42:D42"/>
    <mergeCell ref="G42:H42"/>
    <mergeCell ref="B36:C36"/>
    <mergeCell ref="B38:I38"/>
    <mergeCell ref="G40:H40"/>
    <mergeCell ref="B27:C27"/>
    <mergeCell ref="B28:C28"/>
    <mergeCell ref="B30:C30"/>
    <mergeCell ref="B31:C31"/>
    <mergeCell ref="B32:C32"/>
    <mergeCell ref="B20:C20"/>
    <mergeCell ref="B21:C21"/>
    <mergeCell ref="B23:C23"/>
    <mergeCell ref="B25:C25"/>
    <mergeCell ref="B26:C26"/>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75" t="s">
        <v>1016</v>
      </c>
      <c r="D1" s="575"/>
      <c r="E1" s="575"/>
      <c r="F1" s="575"/>
      <c r="G1" s="575"/>
      <c r="H1" s="575"/>
      <c r="I1" s="575"/>
      <c r="J1" s="161"/>
      <c r="K1" s="161"/>
    </row>
    <row r="2" spans="1:11" ht="14.1" customHeight="1">
      <c r="A2" s="162"/>
      <c r="C2" s="575" t="s">
        <v>66</v>
      </c>
      <c r="D2" s="575"/>
      <c r="E2" s="575"/>
      <c r="F2" s="575"/>
      <c r="G2" s="575"/>
      <c r="H2" s="575"/>
      <c r="I2" s="575"/>
      <c r="J2" s="162"/>
      <c r="K2" s="162"/>
    </row>
    <row r="3" spans="1:11" ht="14.1" customHeight="1">
      <c r="A3" s="163"/>
      <c r="C3" s="575" t="s">
        <v>1087</v>
      </c>
      <c r="D3" s="575"/>
      <c r="E3" s="575"/>
      <c r="F3" s="575"/>
      <c r="G3" s="575"/>
      <c r="H3" s="575"/>
      <c r="I3" s="575"/>
      <c r="J3" s="162"/>
      <c r="K3" s="162"/>
    </row>
    <row r="4" spans="1:11" ht="14.1" customHeight="1">
      <c r="A4" s="163"/>
      <c r="C4" s="575" t="s">
        <v>1</v>
      </c>
      <c r="D4" s="575"/>
      <c r="E4" s="575"/>
      <c r="F4" s="575"/>
      <c r="G4" s="575"/>
      <c r="H4" s="575"/>
      <c r="I4" s="575"/>
      <c r="J4" s="162"/>
      <c r="K4" s="162"/>
    </row>
    <row r="5" spans="1:11" ht="20.100000000000001" customHeight="1">
      <c r="A5" s="163"/>
      <c r="B5" s="124" t="s">
        <v>4</v>
      </c>
      <c r="C5" s="587" t="s">
        <v>446</v>
      </c>
      <c r="D5" s="587"/>
      <c r="E5" s="587"/>
      <c r="F5" s="587"/>
      <c r="G5" s="587"/>
      <c r="H5" s="587"/>
      <c r="I5" s="587"/>
      <c r="J5" s="587"/>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594" t="s">
        <v>76</v>
      </c>
      <c r="C9" s="594"/>
      <c r="D9" s="171" t="s">
        <v>67</v>
      </c>
      <c r="E9" s="171" t="s">
        <v>68</v>
      </c>
      <c r="F9" s="172"/>
      <c r="G9" s="594" t="s">
        <v>76</v>
      </c>
      <c r="H9" s="594"/>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83" t="s">
        <v>6</v>
      </c>
      <c r="C12" s="583"/>
      <c r="D12" s="180">
        <f>D14+D24</f>
        <v>36221484</v>
      </c>
      <c r="E12" s="180"/>
      <c r="F12" s="119"/>
      <c r="G12" s="583" t="s">
        <v>7</v>
      </c>
      <c r="H12" s="583"/>
      <c r="I12" s="180"/>
      <c r="J12" s="180">
        <f>J14</f>
        <v>1565653</v>
      </c>
      <c r="K12" s="132"/>
    </row>
    <row r="13" spans="1:11" ht="12">
      <c r="A13" s="181"/>
      <c r="B13" s="137"/>
      <c r="C13" s="136"/>
      <c r="D13" s="182"/>
      <c r="E13" s="182"/>
      <c r="F13" s="119"/>
      <c r="G13" s="137"/>
      <c r="H13" s="137"/>
      <c r="I13" s="182"/>
      <c r="J13" s="182"/>
      <c r="K13" s="132"/>
    </row>
    <row r="14" spans="1:11" ht="12">
      <c r="A14" s="181"/>
      <c r="B14" s="583" t="s">
        <v>8</v>
      </c>
      <c r="C14" s="583"/>
      <c r="D14" s="180">
        <f>SUM(D16:D22)</f>
        <v>4000</v>
      </c>
      <c r="E14" s="180">
        <f>SUM(E16:E22)-D14</f>
        <v>4089395</v>
      </c>
      <c r="F14" s="119"/>
      <c r="G14" s="583" t="s">
        <v>9</v>
      </c>
      <c r="H14" s="583"/>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5" t="s">
        <v>10</v>
      </c>
      <c r="C16" s="595"/>
      <c r="D16" s="183"/>
      <c r="E16" s="183">
        <v>4070207</v>
      </c>
      <c r="F16" s="119"/>
      <c r="G16" s="595" t="s">
        <v>11</v>
      </c>
      <c r="H16" s="595"/>
      <c r="I16" s="183">
        <v>184487</v>
      </c>
      <c r="J16" s="183">
        <f>1750140</f>
        <v>1750140</v>
      </c>
      <c r="K16" s="132"/>
    </row>
    <row r="17" spans="1:11">
      <c r="A17" s="179"/>
      <c r="B17" s="595" t="s">
        <v>12</v>
      </c>
      <c r="C17" s="595"/>
      <c r="D17" s="183">
        <f>IF(ESF!D18&lt;ESF!E18,ESF!E18-ESF!D18,0)</f>
        <v>0</v>
      </c>
      <c r="E17" s="183">
        <v>23188</v>
      </c>
      <c r="F17" s="119"/>
      <c r="G17" s="595" t="s">
        <v>13</v>
      </c>
      <c r="H17" s="595"/>
      <c r="I17" s="183">
        <f>IF(ESF!I18&gt;ESF!J18,ESF!I18-ESF!J18,0)</f>
        <v>0</v>
      </c>
      <c r="J17" s="183">
        <f>IF(I17&gt;0,0,ESF!J18-ESF!I18)</f>
        <v>0</v>
      </c>
      <c r="K17" s="132"/>
    </row>
    <row r="18" spans="1:11">
      <c r="A18" s="179"/>
      <c r="B18" s="595" t="s">
        <v>14</v>
      </c>
      <c r="C18" s="595"/>
      <c r="D18" s="183">
        <f>IF(ESF!D19&lt;ESF!E19,ESF!E19-ESF!D19,0)</f>
        <v>4000</v>
      </c>
      <c r="E18" s="183">
        <f>IF(D18&gt;0,0,ESF!D19-ESF!E19)</f>
        <v>0</v>
      </c>
      <c r="F18" s="119"/>
      <c r="G18" s="595" t="s">
        <v>15</v>
      </c>
      <c r="H18" s="595"/>
      <c r="I18" s="183">
        <f>IF(ESF!I19&gt;ESF!J19,ESF!I19-ESF!J19,0)</f>
        <v>0</v>
      </c>
      <c r="J18" s="183">
        <f>IF(I18&gt;0,0,ESF!J19-ESF!I19)</f>
        <v>0</v>
      </c>
      <c r="K18" s="132"/>
    </row>
    <row r="19" spans="1:11">
      <c r="A19" s="179"/>
      <c r="B19" s="595" t="s">
        <v>16</v>
      </c>
      <c r="C19" s="595"/>
      <c r="D19" s="183">
        <f>IF(ESF!D20&lt;ESF!E20,ESF!E20-ESF!D20,0)</f>
        <v>0</v>
      </c>
      <c r="E19" s="183">
        <f>IF(D19&gt;0,0,ESF!D20-ESF!E20)</f>
        <v>0</v>
      </c>
      <c r="F19" s="119"/>
      <c r="G19" s="595" t="s">
        <v>17</v>
      </c>
      <c r="H19" s="595"/>
      <c r="I19" s="183">
        <f>IF(ESF!I20&gt;ESF!J20,ESF!I20-ESF!J20,0)</f>
        <v>0</v>
      </c>
      <c r="J19" s="183">
        <f>IF(I19&gt;0,0,ESF!J20-ESF!I20)</f>
        <v>0</v>
      </c>
      <c r="K19" s="132"/>
    </row>
    <row r="20" spans="1:11">
      <c r="A20" s="179"/>
      <c r="B20" s="595" t="s">
        <v>18</v>
      </c>
      <c r="C20" s="595"/>
      <c r="D20" s="183">
        <f>IF(ESF!D21&lt;ESF!E21,ESF!E21-ESF!D21,0)</f>
        <v>0</v>
      </c>
      <c r="E20" s="183">
        <f>IF(D20&gt;0,0,ESF!D21-ESF!E21)</f>
        <v>0</v>
      </c>
      <c r="F20" s="119"/>
      <c r="G20" s="595" t="s">
        <v>19</v>
      </c>
      <c r="H20" s="595"/>
      <c r="I20" s="183">
        <f>IF(ESF!I21&gt;ESF!J21,ESF!I21-ESF!J21,0)</f>
        <v>0</v>
      </c>
      <c r="J20" s="183">
        <f>IF(I20&gt;0,0,ESF!J21-ESF!I21)</f>
        <v>0</v>
      </c>
      <c r="K20" s="132"/>
    </row>
    <row r="21" spans="1:11" ht="25.5" customHeight="1">
      <c r="A21" s="179"/>
      <c r="B21" s="595" t="s">
        <v>20</v>
      </c>
      <c r="C21" s="595"/>
      <c r="D21" s="183">
        <f>IF(ESF!D22&lt;ESF!E22,ESF!E22-ESF!D22,0)</f>
        <v>0</v>
      </c>
      <c r="E21" s="183">
        <f>IF(D21&gt;0,0,ESF!D22-ESF!E22)</f>
        <v>0</v>
      </c>
      <c r="F21" s="119"/>
      <c r="G21" s="597" t="s">
        <v>21</v>
      </c>
      <c r="H21" s="597"/>
      <c r="I21" s="183">
        <f>IF(ESF!I22&gt;ESF!J22,ESF!I22-ESF!J22,0)</f>
        <v>0</v>
      </c>
      <c r="J21" s="183">
        <f>IF(I21&gt;0,0,ESF!J22-ESF!I22)</f>
        <v>0</v>
      </c>
      <c r="K21" s="132"/>
    </row>
    <row r="22" spans="1:11">
      <c r="A22" s="179"/>
      <c r="B22" s="595" t="s">
        <v>22</v>
      </c>
      <c r="C22" s="595"/>
      <c r="D22" s="183">
        <f>IF(ESF!D23&lt;ESF!E23,ESF!E23-ESF!D23,0)</f>
        <v>0</v>
      </c>
      <c r="E22" s="183">
        <f>IF(D22&gt;0,0,ESF!D23-ESF!E23)</f>
        <v>0</v>
      </c>
      <c r="F22" s="119"/>
      <c r="G22" s="595" t="s">
        <v>23</v>
      </c>
      <c r="H22" s="595"/>
      <c r="I22" s="183">
        <f>IF(ESF!I23&gt;ESF!J23,ESF!I23-ESF!J23,0)</f>
        <v>0</v>
      </c>
      <c r="J22" s="183">
        <f>IF(I22&gt;0,0,ESF!J23-ESF!I23)</f>
        <v>0</v>
      </c>
      <c r="K22" s="132"/>
    </row>
    <row r="23" spans="1:11" ht="12">
      <c r="A23" s="181"/>
      <c r="B23" s="137"/>
      <c r="C23" s="136"/>
      <c r="D23" s="182"/>
      <c r="E23" s="182"/>
      <c r="F23" s="119"/>
      <c r="G23" s="595" t="s">
        <v>24</v>
      </c>
      <c r="H23" s="595"/>
      <c r="I23" s="183">
        <f>IF(ESF!I24&gt;ESF!J24,ESF!I24-ESF!J24,0)</f>
        <v>0</v>
      </c>
      <c r="J23" s="183">
        <f>IF(I23&gt;0,0,ESF!J24-ESF!I24)</f>
        <v>0</v>
      </c>
      <c r="K23" s="132"/>
    </row>
    <row r="24" spans="1:11" ht="12">
      <c r="A24" s="181"/>
      <c r="B24" s="583" t="s">
        <v>27</v>
      </c>
      <c r="C24" s="583"/>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5" t="s">
        <v>29</v>
      </c>
      <c r="C26" s="595"/>
      <c r="D26" s="183"/>
      <c r="E26" s="183">
        <v>0</v>
      </c>
      <c r="F26" s="119"/>
      <c r="G26" s="137"/>
      <c r="H26" s="137"/>
      <c r="I26" s="182"/>
      <c r="J26" s="182"/>
      <c r="K26" s="132"/>
    </row>
    <row r="27" spans="1:11">
      <c r="A27" s="179"/>
      <c r="B27" s="595" t="s">
        <v>31</v>
      </c>
      <c r="C27" s="595"/>
      <c r="D27" s="183">
        <f>IF(ESF!D31&lt;ESF!E31,ESF!E31-ESF!D31,0)</f>
        <v>0</v>
      </c>
      <c r="E27" s="183">
        <f>IF(D27&gt;0,0,ESF!D31-ESF!E31)</f>
        <v>0</v>
      </c>
      <c r="F27" s="119"/>
      <c r="G27" s="595" t="s">
        <v>30</v>
      </c>
      <c r="H27" s="595"/>
      <c r="I27" s="183">
        <f>IF(ESF!I30&gt;ESF!J30,ESF!I30-ESF!J30,0)</f>
        <v>0</v>
      </c>
      <c r="J27" s="183">
        <f>IF(I27&gt;0,0,ESF!J30-ESF!I30)</f>
        <v>0</v>
      </c>
      <c r="K27" s="132"/>
    </row>
    <row r="28" spans="1:11">
      <c r="A28" s="179"/>
      <c r="B28" s="595" t="s">
        <v>33</v>
      </c>
      <c r="C28" s="595"/>
      <c r="D28" s="183">
        <v>37121942</v>
      </c>
      <c r="E28" s="183">
        <f>IF(D28&gt;0,0,ESF!D32-ESF!E32)</f>
        <v>0</v>
      </c>
      <c r="F28" s="119"/>
      <c r="G28" s="595" t="s">
        <v>32</v>
      </c>
      <c r="H28" s="595"/>
      <c r="I28" s="183">
        <f>IF(ESF!I31&gt;ESF!J31,ESF!I31-ESF!J31,0)</f>
        <v>0</v>
      </c>
      <c r="J28" s="183">
        <f>IF(I28&gt;0,0,ESF!J31-ESF!I31)</f>
        <v>0</v>
      </c>
      <c r="K28" s="132"/>
    </row>
    <row r="29" spans="1:11">
      <c r="A29" s="179"/>
      <c r="B29" s="595" t="s">
        <v>35</v>
      </c>
      <c r="C29" s="595"/>
      <c r="D29" s="183">
        <f>IF(ESF!D33&lt;ESF!E33,ESF!E33-ESF!D33,0)</f>
        <v>0</v>
      </c>
      <c r="E29" s="183">
        <v>654185</v>
      </c>
      <c r="F29" s="119"/>
      <c r="G29" s="595" t="s">
        <v>34</v>
      </c>
      <c r="H29" s="595"/>
      <c r="I29" s="183">
        <f>IF(ESF!I32&gt;ESF!J32,ESF!I32-ESF!J32,0)</f>
        <v>0</v>
      </c>
      <c r="J29" s="183">
        <f>IF(I29&gt;0,0,ESF!J32-ESF!I32)</f>
        <v>0</v>
      </c>
      <c r="K29" s="132"/>
    </row>
    <row r="30" spans="1:11">
      <c r="A30" s="179"/>
      <c r="B30" s="595" t="s">
        <v>37</v>
      </c>
      <c r="C30" s="595"/>
      <c r="D30" s="183">
        <f>IF(ESF!D34&lt;ESF!E34,ESF!E34-ESF!D34,0)</f>
        <v>0</v>
      </c>
      <c r="E30" s="183">
        <f>IF(D30&gt;0,0,ESF!D34-ESF!E34)</f>
        <v>0</v>
      </c>
      <c r="F30" s="119"/>
      <c r="G30" s="595" t="s">
        <v>36</v>
      </c>
      <c r="H30" s="595"/>
      <c r="I30" s="183">
        <f>IF(ESF!I33&gt;ESF!J33,ESF!I33-ESF!J33,0)</f>
        <v>0</v>
      </c>
      <c r="J30" s="183">
        <f>IF(I30&gt;0,0,ESF!J33-ESF!I33)</f>
        <v>0</v>
      </c>
      <c r="K30" s="132"/>
    </row>
    <row r="31" spans="1:11" ht="26.1" customHeight="1">
      <c r="A31" s="179"/>
      <c r="B31" s="597" t="s">
        <v>39</v>
      </c>
      <c r="C31" s="597"/>
      <c r="D31" s="183">
        <v>0</v>
      </c>
      <c r="E31" s="183">
        <v>0</v>
      </c>
      <c r="F31" s="119"/>
      <c r="G31" s="597" t="s">
        <v>38</v>
      </c>
      <c r="H31" s="597"/>
      <c r="I31" s="183">
        <f>IF(ESF!I34&gt;ESF!J34,ESF!I34-ESF!J34,0)</f>
        <v>0</v>
      </c>
      <c r="J31" s="183">
        <f>IF(I31&gt;0,0,ESF!J34-ESF!I34)</f>
        <v>0</v>
      </c>
      <c r="K31" s="132"/>
    </row>
    <row r="32" spans="1:11">
      <c r="A32" s="179"/>
      <c r="B32" s="595" t="s">
        <v>41</v>
      </c>
      <c r="C32" s="595"/>
      <c r="D32" s="183">
        <f>IF(ESF!D36&lt;ESF!E36,ESF!E36-ESF!D36,0)</f>
        <v>0</v>
      </c>
      <c r="E32" s="183">
        <v>250273</v>
      </c>
      <c r="F32" s="119"/>
      <c r="G32" s="595" t="s">
        <v>40</v>
      </c>
      <c r="H32" s="595"/>
      <c r="I32" s="183">
        <f>IF(ESF!I35&gt;ESF!J35,ESF!I35-ESF!J35,0)</f>
        <v>0</v>
      </c>
      <c r="J32" s="183">
        <f>IF(I32&gt;0,0,ESF!J35-ESF!I35)</f>
        <v>0</v>
      </c>
      <c r="K32" s="132"/>
    </row>
    <row r="33" spans="1:11" ht="25.5" customHeight="1">
      <c r="A33" s="179"/>
      <c r="B33" s="597" t="s">
        <v>42</v>
      </c>
      <c r="C33" s="597"/>
      <c r="D33" s="183">
        <f>IF(ESF!D37&lt;ESF!E37,ESF!E37-ESF!D37,0)</f>
        <v>0</v>
      </c>
      <c r="E33" s="183">
        <f>IF(D33&gt;0,0,ESF!D37-ESF!E37)</f>
        <v>0</v>
      </c>
      <c r="F33" s="119"/>
      <c r="G33" s="137"/>
      <c r="H33" s="137"/>
      <c r="I33" s="184"/>
      <c r="J33" s="184"/>
      <c r="K33" s="132"/>
    </row>
    <row r="34" spans="1:11" ht="12">
      <c r="A34" s="179"/>
      <c r="B34" s="595" t="s">
        <v>44</v>
      </c>
      <c r="C34" s="595"/>
      <c r="D34" s="183">
        <f>IF(ESF!D38&lt;ESF!E38,ESF!E38-ESF!D38,0)</f>
        <v>0</v>
      </c>
      <c r="E34" s="183">
        <f>IF(D34&gt;0,0,ESF!D38-ESF!E38)</f>
        <v>0</v>
      </c>
      <c r="F34" s="119"/>
      <c r="G34" s="583" t="s">
        <v>47</v>
      </c>
      <c r="H34" s="583"/>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83" t="s">
        <v>49</v>
      </c>
      <c r="H36" s="583"/>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5" t="s">
        <v>50</v>
      </c>
      <c r="H38" s="595"/>
      <c r="I38" s="183">
        <v>0</v>
      </c>
      <c r="J38" s="183">
        <v>0</v>
      </c>
      <c r="K38" s="132"/>
    </row>
    <row r="39" spans="1:11" ht="12">
      <c r="A39" s="181"/>
      <c r="B39" s="118"/>
      <c r="C39" s="118"/>
      <c r="D39" s="118"/>
      <c r="E39" s="118"/>
      <c r="F39" s="119"/>
      <c r="G39" s="595" t="s">
        <v>51</v>
      </c>
      <c r="H39" s="595"/>
      <c r="I39" s="183">
        <f>IF(ESF!I46&gt;ESF!J46,ESF!I46-ESF!J46,0)</f>
        <v>0</v>
      </c>
      <c r="J39" s="183">
        <f>IF(I39&gt;0,0,ESF!J46-ESF!I46)</f>
        <v>0</v>
      </c>
      <c r="K39" s="132"/>
    </row>
    <row r="40" spans="1:11">
      <c r="A40" s="179"/>
      <c r="B40" s="118"/>
      <c r="C40" s="118"/>
      <c r="D40" s="118"/>
      <c r="E40" s="118"/>
      <c r="F40" s="119"/>
      <c r="G40" s="595" t="s">
        <v>52</v>
      </c>
      <c r="H40" s="595"/>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83" t="s">
        <v>53</v>
      </c>
      <c r="H42" s="583"/>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5" t="s">
        <v>54</v>
      </c>
      <c r="H44" s="595"/>
      <c r="I44" s="183">
        <v>16377773</v>
      </c>
      <c r="J44" s="183"/>
      <c r="K44" s="132"/>
    </row>
    <row r="45" spans="1:11">
      <c r="A45" s="179"/>
      <c r="B45" s="118"/>
      <c r="C45" s="118"/>
      <c r="D45" s="118"/>
      <c r="E45" s="118"/>
      <c r="F45" s="119"/>
      <c r="G45" s="595" t="s">
        <v>55</v>
      </c>
      <c r="H45" s="595"/>
      <c r="I45" s="183">
        <v>0</v>
      </c>
      <c r="J45" s="183">
        <v>0</v>
      </c>
      <c r="K45" s="132"/>
    </row>
    <row r="46" spans="1:11">
      <c r="A46" s="179"/>
      <c r="B46" s="118"/>
      <c r="C46" s="118"/>
      <c r="D46" s="118"/>
      <c r="E46" s="118"/>
      <c r="F46" s="119"/>
      <c r="G46" s="595" t="s">
        <v>56</v>
      </c>
      <c r="H46" s="595"/>
      <c r="I46" s="183">
        <f>IF(ESF!I53&gt;ESF!J53,ESF!I53-ESF!J53,0)</f>
        <v>0</v>
      </c>
      <c r="J46" s="183"/>
      <c r="K46" s="132"/>
    </row>
    <row r="47" spans="1:11">
      <c r="A47" s="179"/>
      <c r="B47" s="118"/>
      <c r="C47" s="118"/>
      <c r="D47" s="118"/>
      <c r="E47" s="118"/>
      <c r="F47" s="119"/>
      <c r="G47" s="595" t="s">
        <v>57</v>
      </c>
      <c r="H47" s="595"/>
      <c r="I47" s="183">
        <f>IF(ESF!I54&gt;ESF!J54,ESF!I54-ESF!J54,0)</f>
        <v>0</v>
      </c>
      <c r="J47" s="183">
        <f>IF(I47&gt;0,0,ESF!J54-ESF!I54)</f>
        <v>0</v>
      </c>
      <c r="K47" s="132"/>
    </row>
    <row r="48" spans="1:11" ht="12">
      <c r="A48" s="181"/>
      <c r="B48" s="118"/>
      <c r="C48" s="118"/>
      <c r="D48" s="118"/>
      <c r="E48" s="118"/>
      <c r="F48" s="119"/>
      <c r="G48" s="595" t="s">
        <v>58</v>
      </c>
      <c r="H48" s="595"/>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83" t="s">
        <v>79</v>
      </c>
      <c r="H50" s="583"/>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5" t="s">
        <v>60</v>
      </c>
      <c r="H52" s="595"/>
      <c r="I52" s="183">
        <f>IF(ESF!I59&gt;ESF!J59,ESF!I59-ESF!J59,0)</f>
        <v>0</v>
      </c>
      <c r="J52" s="183">
        <f>IF(I52&gt;0,0,ESF!J59-ESF!I59)</f>
        <v>0</v>
      </c>
      <c r="K52" s="132"/>
    </row>
    <row r="53" spans="1:16" ht="19.5" customHeight="1">
      <c r="A53" s="185"/>
      <c r="B53" s="152"/>
      <c r="C53" s="152"/>
      <c r="D53" s="152"/>
      <c r="E53" s="152"/>
      <c r="F53" s="146"/>
      <c r="G53" s="610" t="s">
        <v>61</v>
      </c>
      <c r="H53" s="610"/>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5" t="s">
        <v>78</v>
      </c>
      <c r="C57" s="585"/>
      <c r="D57" s="585"/>
      <c r="E57" s="585"/>
      <c r="F57" s="585"/>
      <c r="G57" s="585"/>
      <c r="H57" s="585"/>
      <c r="I57" s="585"/>
      <c r="J57" s="585"/>
    </row>
    <row r="58" spans="1:16" ht="41.25" customHeight="1">
      <c r="A58" s="118"/>
      <c r="B58" s="574"/>
      <c r="C58" s="574"/>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09"/>
      <c r="D61" s="609"/>
      <c r="E61" s="158"/>
      <c r="F61" s="158"/>
      <c r="G61" s="609"/>
      <c r="H61" s="609"/>
      <c r="I61" s="136"/>
      <c r="J61" s="150"/>
    </row>
    <row r="64" spans="1:16">
      <c r="B64" s="574"/>
      <c r="C64" s="574"/>
      <c r="D64" s="491"/>
      <c r="E64" s="574"/>
      <c r="F64" s="574"/>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B12:C12"/>
    <mergeCell ref="B14:C14"/>
    <mergeCell ref="B16:C16"/>
    <mergeCell ref="G19:H19"/>
    <mergeCell ref="G18:H18"/>
    <mergeCell ref="G12:H12"/>
    <mergeCell ref="G14:H14"/>
    <mergeCell ref="G16:H16"/>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30:C30"/>
    <mergeCell ref="B28:C28"/>
    <mergeCell ref="B29:C29"/>
    <mergeCell ref="G38:H38"/>
    <mergeCell ref="G42:H42"/>
    <mergeCell ref="G40:H40"/>
    <mergeCell ref="G34:H34"/>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75"/>
      <c r="C2" s="616"/>
      <c r="D2" s="271"/>
      <c r="E2" s="271"/>
      <c r="F2" s="271"/>
      <c r="G2" s="271"/>
      <c r="K2" s="161"/>
      <c r="L2" s="161"/>
    </row>
    <row r="3" spans="1:12" s="92" customFormat="1" ht="15" customHeight="1">
      <c r="A3" s="615" t="s">
        <v>1015</v>
      </c>
      <c r="B3" s="575"/>
      <c r="C3" s="616"/>
      <c r="D3" s="489"/>
      <c r="E3" s="489"/>
      <c r="F3" s="489"/>
      <c r="G3" s="489"/>
      <c r="K3" s="161"/>
      <c r="L3" s="161"/>
    </row>
    <row r="4" spans="1:12" s="92" customFormat="1" ht="16.5" customHeight="1">
      <c r="A4" s="615" t="s">
        <v>1</v>
      </c>
      <c r="B4" s="575"/>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1"/>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5" t="s">
        <v>78</v>
      </c>
      <c r="B72" s="595"/>
      <c r="C72" s="595"/>
    </row>
    <row r="75" spans="1:8">
      <c r="A75" s="512" t="s">
        <v>1054</v>
      </c>
    </row>
    <row r="76" spans="1:8">
      <c r="A76" s="576" t="s">
        <v>1056</v>
      </c>
      <c r="B76" s="576"/>
      <c r="C76" s="576"/>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75" t="s">
        <v>1016</v>
      </c>
      <c r="D1" s="575"/>
      <c r="E1" s="575"/>
      <c r="F1" s="575"/>
      <c r="G1" s="575"/>
      <c r="H1" s="575"/>
      <c r="I1" s="575"/>
      <c r="J1" s="92"/>
    </row>
    <row r="2" spans="1:12" s="118" customFormat="1" ht="14.1" customHeight="1">
      <c r="B2" s="121"/>
      <c r="C2" s="581" t="s">
        <v>137</v>
      </c>
      <c r="D2" s="581"/>
      <c r="E2" s="581"/>
      <c r="F2" s="581"/>
      <c r="G2" s="581"/>
      <c r="H2" s="581"/>
      <c r="I2" s="394"/>
      <c r="J2" s="92"/>
    </row>
    <row r="3" spans="1:12" s="118" customFormat="1" ht="14.1" customHeight="1">
      <c r="B3" s="121"/>
      <c r="C3" s="581" t="s">
        <v>1015</v>
      </c>
      <c r="D3" s="581"/>
      <c r="E3" s="581"/>
      <c r="F3" s="581"/>
      <c r="G3" s="581"/>
      <c r="H3" s="581"/>
      <c r="I3" s="394"/>
      <c r="J3" s="92"/>
    </row>
    <row r="4" spans="1:12" s="118" customFormat="1" ht="14.1" customHeight="1">
      <c r="B4" s="121"/>
      <c r="C4" s="581" t="s">
        <v>1</v>
      </c>
      <c r="D4" s="581"/>
      <c r="E4" s="581"/>
      <c r="F4" s="581"/>
      <c r="G4" s="581"/>
      <c r="H4" s="581"/>
      <c r="I4" s="394"/>
      <c r="J4" s="92"/>
    </row>
    <row r="5" spans="1:12" s="118" customFormat="1" ht="20.100000000000001" customHeight="1">
      <c r="A5" s="123"/>
      <c r="B5" s="124" t="s">
        <v>4</v>
      </c>
      <c r="C5" s="587" t="s">
        <v>446</v>
      </c>
      <c r="D5" s="587"/>
      <c r="E5" s="587"/>
      <c r="F5" s="587"/>
      <c r="G5" s="587"/>
      <c r="H5" s="587"/>
      <c r="I5" s="619"/>
      <c r="J5" s="192"/>
      <c r="K5" s="192"/>
      <c r="L5" s="192"/>
    </row>
    <row r="6" spans="1:12" s="118" customFormat="1" ht="6.75" customHeight="1">
      <c r="A6" s="582"/>
      <c r="B6" s="582"/>
      <c r="C6" s="582"/>
      <c r="D6" s="582"/>
      <c r="E6" s="582"/>
      <c r="F6" s="582"/>
      <c r="G6" s="582"/>
      <c r="H6" s="582"/>
      <c r="I6" s="621"/>
    </row>
    <row r="7" spans="1:12" s="118" customFormat="1" ht="3" customHeight="1">
      <c r="A7" s="582"/>
      <c r="B7" s="582"/>
      <c r="C7" s="582"/>
      <c r="D7" s="582"/>
      <c r="E7" s="582"/>
      <c r="F7" s="582"/>
      <c r="G7" s="582"/>
      <c r="H7" s="582"/>
      <c r="I7" s="621"/>
    </row>
    <row r="8" spans="1:12" s="196" customFormat="1" ht="12">
      <c r="A8" s="193"/>
      <c r="B8" s="622" t="s">
        <v>76</v>
      </c>
      <c r="C8" s="622"/>
      <c r="D8" s="194" t="s">
        <v>138</v>
      </c>
      <c r="E8" s="194" t="s">
        <v>139</v>
      </c>
      <c r="F8" s="345" t="s">
        <v>140</v>
      </c>
      <c r="G8" s="345" t="s">
        <v>141</v>
      </c>
      <c r="H8" s="345" t="s">
        <v>142</v>
      </c>
      <c r="I8" s="195"/>
    </row>
    <row r="9" spans="1:12" s="196" customFormat="1" ht="12">
      <c r="A9" s="197"/>
      <c r="B9" s="623"/>
      <c r="C9" s="623"/>
      <c r="D9" s="198">
        <v>1</v>
      </c>
      <c r="E9" s="198">
        <v>2</v>
      </c>
      <c r="F9" s="346">
        <v>3</v>
      </c>
      <c r="G9" s="346" t="s">
        <v>143</v>
      </c>
      <c r="H9" s="346" t="s">
        <v>144</v>
      </c>
      <c r="I9" s="199"/>
    </row>
    <row r="10" spans="1:12" s="118" customFormat="1" ht="3" customHeight="1">
      <c r="A10" s="624"/>
      <c r="B10" s="582"/>
      <c r="C10" s="582"/>
      <c r="D10" s="582"/>
      <c r="E10" s="582"/>
      <c r="F10" s="582"/>
      <c r="G10" s="582"/>
      <c r="H10" s="582"/>
      <c r="I10" s="621"/>
    </row>
    <row r="11" spans="1:12" s="118" customFormat="1" ht="3" customHeight="1">
      <c r="A11" s="625"/>
      <c r="B11" s="626"/>
      <c r="C11" s="626"/>
      <c r="D11" s="626"/>
      <c r="E11" s="626"/>
      <c r="F11" s="626"/>
      <c r="G11" s="626"/>
      <c r="H11" s="626"/>
      <c r="I11" s="627"/>
      <c r="J11" s="92"/>
    </row>
    <row r="12" spans="1:12" s="118" customFormat="1" ht="12">
      <c r="A12" s="144"/>
      <c r="B12" s="628" t="s">
        <v>6</v>
      </c>
      <c r="C12" s="628"/>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83" t="s">
        <v>8</v>
      </c>
      <c r="C14" s="583"/>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20" t="s">
        <v>10</v>
      </c>
      <c r="C16" s="620"/>
      <c r="D16" s="360">
        <v>6906704.4299999997</v>
      </c>
      <c r="E16" s="360">
        <v>25101180.289999999</v>
      </c>
      <c r="F16" s="360">
        <v>26936732.539999999</v>
      </c>
      <c r="G16" s="391">
        <v>5071152.18</v>
      </c>
      <c r="H16" s="391">
        <f>G16-D16</f>
        <v>-1835552.25</v>
      </c>
      <c r="I16" s="205"/>
      <c r="J16" s="204"/>
    </row>
    <row r="17" spans="1:13" s="118" customFormat="1" ht="19.5" customHeight="1">
      <c r="A17" s="133"/>
      <c r="B17" s="620" t="s">
        <v>12</v>
      </c>
      <c r="C17" s="620"/>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20" t="s">
        <v>14</v>
      </c>
      <c r="C18" s="620"/>
      <c r="D18" s="360">
        <v>0</v>
      </c>
      <c r="E18" s="360">
        <v>0</v>
      </c>
      <c r="F18" s="360">
        <v>0</v>
      </c>
      <c r="G18" s="391">
        <f t="shared" ref="G18:G22" si="2">D18+E18-F18</f>
        <v>0</v>
      </c>
      <c r="H18" s="391">
        <f t="shared" si="1"/>
        <v>0</v>
      </c>
      <c r="I18" s="205"/>
      <c r="J18" s="204"/>
    </row>
    <row r="19" spans="1:13" s="118" customFormat="1" ht="19.5" customHeight="1">
      <c r="A19" s="133"/>
      <c r="B19" s="620" t="s">
        <v>16</v>
      </c>
      <c r="C19" s="620"/>
      <c r="D19" s="360">
        <f>+ESF!E20</f>
        <v>0</v>
      </c>
      <c r="E19" s="360">
        <v>0</v>
      </c>
      <c r="F19" s="360">
        <v>0</v>
      </c>
      <c r="G19" s="391">
        <f t="shared" si="2"/>
        <v>0</v>
      </c>
      <c r="H19" s="391">
        <f t="shared" si="1"/>
        <v>0</v>
      </c>
      <c r="I19" s="205"/>
      <c r="J19" s="204"/>
      <c r="M19" s="118" t="s">
        <v>128</v>
      </c>
    </row>
    <row r="20" spans="1:13" s="118" customFormat="1" ht="19.5" customHeight="1">
      <c r="A20" s="133"/>
      <c r="B20" s="620" t="s">
        <v>18</v>
      </c>
      <c r="C20" s="620"/>
      <c r="D20" s="360">
        <f>+ESF!E21</f>
        <v>0</v>
      </c>
      <c r="E20" s="360">
        <v>0</v>
      </c>
      <c r="F20" s="360">
        <v>0</v>
      </c>
      <c r="G20" s="391">
        <f t="shared" si="2"/>
        <v>0</v>
      </c>
      <c r="H20" s="391">
        <f t="shared" si="1"/>
        <v>0</v>
      </c>
      <c r="I20" s="205"/>
      <c r="J20" s="204"/>
    </row>
    <row r="21" spans="1:13" s="118" customFormat="1" ht="19.5" customHeight="1">
      <c r="A21" s="133"/>
      <c r="B21" s="620" t="s">
        <v>20</v>
      </c>
      <c r="C21" s="620"/>
      <c r="D21" s="360">
        <f>+ESF!E22</f>
        <v>0</v>
      </c>
      <c r="E21" s="360">
        <v>0</v>
      </c>
      <c r="F21" s="360">
        <v>0</v>
      </c>
      <c r="G21" s="391">
        <f t="shared" si="2"/>
        <v>0</v>
      </c>
      <c r="H21" s="391">
        <f t="shared" si="1"/>
        <v>0</v>
      </c>
      <c r="I21" s="205"/>
      <c r="J21" s="204"/>
      <c r="K21" s="118" t="s">
        <v>128</v>
      </c>
    </row>
    <row r="22" spans="1:13" ht="19.5" customHeight="1">
      <c r="A22" s="133"/>
      <c r="B22" s="620" t="s">
        <v>22</v>
      </c>
      <c r="C22" s="620"/>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83" t="s">
        <v>27</v>
      </c>
      <c r="C24" s="583"/>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20" t="s">
        <v>29</v>
      </c>
      <c r="C26" s="620"/>
      <c r="D26" s="360"/>
      <c r="E26" s="360"/>
      <c r="F26" s="360"/>
      <c r="G26" s="391">
        <f>+D26+E26-F26</f>
        <v>0</v>
      </c>
      <c r="H26" s="391">
        <f>G26-D26</f>
        <v>0</v>
      </c>
      <c r="I26" s="205"/>
      <c r="J26" s="204"/>
    </row>
    <row r="27" spans="1:13" ht="19.5" customHeight="1">
      <c r="A27" s="133"/>
      <c r="B27" s="620" t="s">
        <v>31</v>
      </c>
      <c r="C27" s="620"/>
      <c r="D27" s="360">
        <f>+ESF!E31</f>
        <v>0</v>
      </c>
      <c r="E27" s="360">
        <v>0</v>
      </c>
      <c r="F27" s="360">
        <v>0</v>
      </c>
      <c r="G27" s="391">
        <f t="shared" ref="G27:G34" si="3">D27+E27-F27</f>
        <v>0</v>
      </c>
      <c r="H27" s="391">
        <f t="shared" ref="H27:H34" si="4">G27-D27</f>
        <v>0</v>
      </c>
      <c r="I27" s="205"/>
      <c r="J27" s="204"/>
    </row>
    <row r="28" spans="1:13" ht="19.5" customHeight="1">
      <c r="A28" s="133"/>
      <c r="B28" s="620" t="s">
        <v>33</v>
      </c>
      <c r="C28" s="620"/>
      <c r="D28" s="360">
        <v>12261094.27</v>
      </c>
      <c r="E28" s="360">
        <v>5401139.96</v>
      </c>
      <c r="F28" s="360">
        <v>9121584.2300000004</v>
      </c>
      <c r="G28" s="391">
        <v>8540650</v>
      </c>
      <c r="H28" s="391">
        <f t="shared" si="4"/>
        <v>-3720444.2699999996</v>
      </c>
      <c r="I28" s="205"/>
      <c r="J28" s="204"/>
    </row>
    <row r="29" spans="1:13" ht="19.5" customHeight="1">
      <c r="A29" s="133"/>
      <c r="B29" s="620" t="s">
        <v>145</v>
      </c>
      <c r="C29" s="620"/>
      <c r="D29" s="360">
        <v>8411850.8800000008</v>
      </c>
      <c r="E29" s="360">
        <v>321073.59000000003</v>
      </c>
      <c r="F29" s="360">
        <v>0</v>
      </c>
      <c r="G29" s="391">
        <f t="shared" si="3"/>
        <v>8732924.4700000007</v>
      </c>
      <c r="H29" s="391">
        <f t="shared" si="4"/>
        <v>321073.58999999985</v>
      </c>
      <c r="I29" s="205"/>
      <c r="J29" s="204"/>
    </row>
    <row r="30" spans="1:13" ht="19.5" customHeight="1">
      <c r="A30" s="133"/>
      <c r="B30" s="620" t="s">
        <v>37</v>
      </c>
      <c r="C30" s="620"/>
      <c r="D30" s="360">
        <v>0</v>
      </c>
      <c r="E30" s="360">
        <v>0</v>
      </c>
      <c r="F30" s="360">
        <v>0</v>
      </c>
      <c r="G30" s="391">
        <f t="shared" si="3"/>
        <v>0</v>
      </c>
      <c r="H30" s="391">
        <f t="shared" si="4"/>
        <v>0</v>
      </c>
      <c r="I30" s="205"/>
      <c r="J30" s="204"/>
    </row>
    <row r="31" spans="1:13" ht="19.5" customHeight="1">
      <c r="A31" s="133"/>
      <c r="B31" s="620" t="s">
        <v>39</v>
      </c>
      <c r="C31" s="620"/>
      <c r="D31" s="360">
        <v>0</v>
      </c>
      <c r="E31" s="360">
        <v>0</v>
      </c>
      <c r="F31" s="360">
        <v>0</v>
      </c>
      <c r="G31" s="391">
        <f t="shared" si="3"/>
        <v>0</v>
      </c>
      <c r="H31" s="391">
        <f t="shared" si="4"/>
        <v>0</v>
      </c>
      <c r="I31" s="205"/>
      <c r="J31" s="204"/>
    </row>
    <row r="32" spans="1:13" ht="19.5" customHeight="1">
      <c r="A32" s="133"/>
      <c r="B32" s="620" t="s">
        <v>41</v>
      </c>
      <c r="C32" s="620"/>
      <c r="D32" s="360">
        <v>80233.36</v>
      </c>
      <c r="E32" s="360">
        <v>170040</v>
      </c>
      <c r="F32" s="360">
        <v>0</v>
      </c>
      <c r="G32" s="391">
        <v>250273.36</v>
      </c>
      <c r="H32" s="391">
        <f t="shared" si="4"/>
        <v>170040</v>
      </c>
      <c r="I32" s="205"/>
      <c r="J32" s="204" t="str">
        <f>IF(G32=ESF!D36," ","error")</f>
        <v xml:space="preserve"> </v>
      </c>
    </row>
    <row r="33" spans="1:16" ht="19.5" customHeight="1">
      <c r="A33" s="133"/>
      <c r="B33" s="620" t="s">
        <v>42</v>
      </c>
      <c r="C33" s="620"/>
      <c r="D33" s="360">
        <f>+ESF!E37</f>
        <v>0</v>
      </c>
      <c r="E33" s="360">
        <v>0</v>
      </c>
      <c r="F33" s="360">
        <v>0</v>
      </c>
      <c r="G33" s="391">
        <f t="shared" si="3"/>
        <v>0</v>
      </c>
      <c r="H33" s="391">
        <f t="shared" si="4"/>
        <v>0</v>
      </c>
      <c r="I33" s="205"/>
      <c r="J33" s="204" t="str">
        <f>IF(G33=ESF!D37," ","error")</f>
        <v xml:space="preserve"> </v>
      </c>
    </row>
    <row r="34" spans="1:16" ht="19.5" customHeight="1">
      <c r="A34" s="133"/>
      <c r="B34" s="620" t="s">
        <v>44</v>
      </c>
      <c r="C34" s="620"/>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9"/>
      <c r="B36" s="630"/>
      <c r="C36" s="630"/>
      <c r="D36" s="630"/>
      <c r="E36" s="630"/>
      <c r="F36" s="630"/>
      <c r="G36" s="630"/>
      <c r="H36" s="630"/>
      <c r="I36" s="631"/>
    </row>
    <row r="37" spans="1:16" ht="6" customHeight="1">
      <c r="A37" s="206"/>
      <c r="B37" s="207"/>
      <c r="C37" s="208"/>
      <c r="E37" s="206"/>
      <c r="F37" s="206"/>
      <c r="G37" s="206"/>
      <c r="H37" s="206"/>
      <c r="I37" s="206"/>
    </row>
    <row r="38" spans="1:16" ht="15" customHeight="1">
      <c r="A38" s="118"/>
      <c r="B38" s="595" t="s">
        <v>78</v>
      </c>
      <c r="C38" s="595"/>
      <c r="D38" s="595"/>
      <c r="E38" s="595"/>
      <c r="F38" s="595"/>
      <c r="G38" s="595"/>
      <c r="H38" s="595"/>
      <c r="I38" s="135"/>
      <c r="J38" s="118"/>
      <c r="K38" s="118"/>
      <c r="L38" s="118"/>
      <c r="M38" s="118"/>
      <c r="N38" s="118"/>
      <c r="O38" s="118"/>
      <c r="P38" s="118"/>
    </row>
    <row r="39" spans="1:16" ht="41.25" customHeight="1">
      <c r="A39" s="118"/>
      <c r="B39" s="574"/>
      <c r="C39" s="574"/>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8"/>
      <c r="C41" s="598"/>
      <c r="D41" s="142"/>
      <c r="E41" s="598"/>
      <c r="F41" s="598"/>
      <c r="G41" s="598"/>
      <c r="H41" s="598"/>
      <c r="I41" s="136"/>
      <c r="O41" s="118"/>
      <c r="P41" s="118"/>
    </row>
    <row r="42" spans="1:16">
      <c r="B42" s="118"/>
      <c r="C42" s="118"/>
      <c r="D42" s="169"/>
      <c r="E42" s="118"/>
      <c r="F42" s="118"/>
      <c r="G42" s="118"/>
    </row>
    <row r="43" spans="1:16">
      <c r="B43" s="574"/>
      <c r="C43" s="574"/>
      <c r="D43" s="169"/>
      <c r="E43" s="574"/>
      <c r="F43" s="574"/>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1:C41"/>
    <mergeCell ref="E41:H41"/>
    <mergeCell ref="B33:C33"/>
    <mergeCell ref="B34:C34"/>
    <mergeCell ref="A36:I36"/>
    <mergeCell ref="B38:H38"/>
    <mergeCell ref="B39:C39"/>
    <mergeCell ref="C1:I1"/>
    <mergeCell ref="C2:H2"/>
    <mergeCell ref="B18:C18"/>
    <mergeCell ref="A6:I6"/>
    <mergeCell ref="A7:I7"/>
    <mergeCell ref="B8:C9"/>
    <mergeCell ref="A10:I10"/>
    <mergeCell ref="A11:I11"/>
    <mergeCell ref="B12:C12"/>
    <mergeCell ref="B14:C14"/>
    <mergeCell ref="B16:C16"/>
    <mergeCell ref="B17:C17"/>
    <mergeCell ref="C3:H3"/>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41" t="s">
        <v>2</v>
      </c>
      <c r="B2" s="641"/>
      <c r="C2" s="641"/>
      <c r="D2" s="641"/>
      <c r="E2" s="13" t="e">
        <f>ESF!#REF!</f>
        <v>#REF!</v>
      </c>
    </row>
    <row r="3" spans="1:5" ht="42">
      <c r="A3" s="641" t="s">
        <v>4</v>
      </c>
      <c r="B3" s="641"/>
      <c r="C3" s="641"/>
      <c r="D3" s="641"/>
      <c r="E3" s="13" t="str">
        <f>ESF!C6</f>
        <v>MUNICIPIO DE GENERAL CEPEDA, COAHUILA</v>
      </c>
    </row>
    <row r="4" spans="1:5">
      <c r="A4" s="641" t="s">
        <v>3</v>
      </c>
      <c r="B4" s="641"/>
      <c r="C4" s="641"/>
      <c r="D4" s="641"/>
      <c r="E4" s="14"/>
    </row>
    <row r="5" spans="1:5">
      <c r="A5" s="641" t="s">
        <v>73</v>
      </c>
      <c r="B5" s="641"/>
      <c r="C5" s="641"/>
      <c r="D5" s="641"/>
      <c r="E5" t="s">
        <v>71</v>
      </c>
    </row>
    <row r="6" spans="1:5">
      <c r="A6" s="6"/>
      <c r="B6" s="6"/>
      <c r="C6" s="636" t="s">
        <v>5</v>
      </c>
      <c r="D6" s="636"/>
      <c r="E6" s="1">
        <v>2013</v>
      </c>
    </row>
    <row r="7" spans="1:5">
      <c r="A7" s="632" t="s">
        <v>69</v>
      </c>
      <c r="B7" s="633" t="s">
        <v>8</v>
      </c>
      <c r="C7" s="634" t="s">
        <v>10</v>
      </c>
      <c r="D7" s="634"/>
      <c r="E7" s="8">
        <f>ESF!D17</f>
        <v>5071152.18</v>
      </c>
    </row>
    <row r="8" spans="1:5">
      <c r="A8" s="632"/>
      <c r="B8" s="633"/>
      <c r="C8" s="634" t="s">
        <v>12</v>
      </c>
      <c r="D8" s="634"/>
      <c r="E8" s="8">
        <f>ESF!D18</f>
        <v>5208345.2699999996</v>
      </c>
    </row>
    <row r="9" spans="1:5">
      <c r="A9" s="632"/>
      <c r="B9" s="633"/>
      <c r="C9" s="634" t="s">
        <v>14</v>
      </c>
      <c r="D9" s="634"/>
      <c r="E9" s="8">
        <f>ESF!D19</f>
        <v>0</v>
      </c>
    </row>
    <row r="10" spans="1:5">
      <c r="A10" s="632"/>
      <c r="B10" s="633"/>
      <c r="C10" s="634" t="s">
        <v>16</v>
      </c>
      <c r="D10" s="634"/>
      <c r="E10" s="8">
        <f>ESF!D20</f>
        <v>0</v>
      </c>
    </row>
    <row r="11" spans="1:5">
      <c r="A11" s="632"/>
      <c r="B11" s="633"/>
      <c r="C11" s="634" t="s">
        <v>18</v>
      </c>
      <c r="D11" s="634"/>
      <c r="E11" s="8">
        <f>ESF!D21</f>
        <v>0</v>
      </c>
    </row>
    <row r="12" spans="1:5">
      <c r="A12" s="632"/>
      <c r="B12" s="633"/>
      <c r="C12" s="634" t="s">
        <v>20</v>
      </c>
      <c r="D12" s="634"/>
      <c r="E12" s="8">
        <f>ESF!D22</f>
        <v>0</v>
      </c>
    </row>
    <row r="13" spans="1:5">
      <c r="A13" s="632"/>
      <c r="B13" s="633"/>
      <c r="C13" s="634" t="s">
        <v>22</v>
      </c>
      <c r="D13" s="634"/>
      <c r="E13" s="8">
        <f>ESF!D23</f>
        <v>0</v>
      </c>
    </row>
    <row r="14" spans="1:5" ht="15" thickBot="1">
      <c r="A14" s="632"/>
      <c r="B14" s="4"/>
      <c r="C14" s="635" t="s">
        <v>25</v>
      </c>
      <c r="D14" s="635"/>
      <c r="E14" s="9">
        <f>ESF!D25</f>
        <v>10279497.449999999</v>
      </c>
    </row>
    <row r="15" spans="1:5">
      <c r="A15" s="632"/>
      <c r="B15" s="633" t="s">
        <v>27</v>
      </c>
      <c r="C15" s="634" t="s">
        <v>29</v>
      </c>
      <c r="D15" s="634"/>
      <c r="E15" s="8">
        <f>ESF!D30</f>
        <v>0</v>
      </c>
    </row>
    <row r="16" spans="1:5">
      <c r="A16" s="632"/>
      <c r="B16" s="633"/>
      <c r="C16" s="634" t="s">
        <v>31</v>
      </c>
      <c r="D16" s="634"/>
      <c r="E16" s="8">
        <f>ESF!D31</f>
        <v>0</v>
      </c>
    </row>
    <row r="17" spans="1:5">
      <c r="A17" s="632"/>
      <c r="B17" s="633"/>
      <c r="C17" s="634" t="s">
        <v>33</v>
      </c>
      <c r="D17" s="634"/>
      <c r="E17" s="8">
        <f>ESF!D32</f>
        <v>8540650</v>
      </c>
    </row>
    <row r="18" spans="1:5">
      <c r="A18" s="632"/>
      <c r="B18" s="633"/>
      <c r="C18" s="634" t="s">
        <v>35</v>
      </c>
      <c r="D18" s="634"/>
      <c r="E18" s="8">
        <f>ESF!D33</f>
        <v>8732924.4700000007</v>
      </c>
    </row>
    <row r="19" spans="1:5">
      <c r="A19" s="632"/>
      <c r="B19" s="633"/>
      <c r="C19" s="634" t="s">
        <v>37</v>
      </c>
      <c r="D19" s="634"/>
      <c r="E19" s="8">
        <f>ESF!D34</f>
        <v>0</v>
      </c>
    </row>
    <row r="20" spans="1:5">
      <c r="A20" s="632"/>
      <c r="B20" s="633"/>
      <c r="C20" s="634" t="s">
        <v>39</v>
      </c>
      <c r="D20" s="634"/>
      <c r="E20" s="8">
        <f>ESF!D35</f>
        <v>0</v>
      </c>
    </row>
    <row r="21" spans="1:5">
      <c r="A21" s="632"/>
      <c r="B21" s="633"/>
      <c r="C21" s="634" t="s">
        <v>41</v>
      </c>
      <c r="D21" s="634"/>
      <c r="E21" s="8">
        <f>ESF!D36</f>
        <v>250273.36</v>
      </c>
    </row>
    <row r="22" spans="1:5">
      <c r="A22" s="632"/>
      <c r="B22" s="633"/>
      <c r="C22" s="634" t="s">
        <v>42</v>
      </c>
      <c r="D22" s="634"/>
      <c r="E22" s="8">
        <f>ESF!D37</f>
        <v>0</v>
      </c>
    </row>
    <row r="23" spans="1:5">
      <c r="A23" s="632"/>
      <c r="B23" s="633"/>
      <c r="C23" s="634" t="s">
        <v>44</v>
      </c>
      <c r="D23" s="634"/>
      <c r="E23" s="8">
        <f>ESF!D38</f>
        <v>0</v>
      </c>
    </row>
    <row r="24" spans="1:5" ht="15" thickBot="1">
      <c r="A24" s="632"/>
      <c r="B24" s="4"/>
      <c r="C24" s="635" t="s">
        <v>46</v>
      </c>
      <c r="D24" s="635"/>
      <c r="E24" s="9">
        <f>ESF!D40</f>
        <v>17523847.829999998</v>
      </c>
    </row>
    <row r="25" spans="1:5" ht="15" thickBot="1">
      <c r="A25" s="632"/>
      <c r="B25" s="2"/>
      <c r="C25" s="635" t="s">
        <v>48</v>
      </c>
      <c r="D25" s="635"/>
      <c r="E25" s="9">
        <f>ESF!D42</f>
        <v>27803345.279999997</v>
      </c>
    </row>
    <row r="26" spans="1:5">
      <c r="A26" s="632" t="s">
        <v>70</v>
      </c>
      <c r="B26" s="633" t="s">
        <v>9</v>
      </c>
      <c r="C26" s="634" t="s">
        <v>11</v>
      </c>
      <c r="D26" s="634"/>
      <c r="E26" s="8">
        <f>ESF!I17</f>
        <v>2777564.1999999997</v>
      </c>
    </row>
    <row r="27" spans="1:5">
      <c r="A27" s="632"/>
      <c r="B27" s="633"/>
      <c r="C27" s="634" t="s">
        <v>13</v>
      </c>
      <c r="D27" s="634"/>
      <c r="E27" s="8">
        <f>ESF!I18</f>
        <v>0</v>
      </c>
    </row>
    <row r="28" spans="1:5">
      <c r="A28" s="632"/>
      <c r="B28" s="633"/>
      <c r="C28" s="634" t="s">
        <v>15</v>
      </c>
      <c r="D28" s="634"/>
      <c r="E28" s="8">
        <f>ESF!I19</f>
        <v>0</v>
      </c>
    </row>
    <row r="29" spans="1:5">
      <c r="A29" s="632"/>
      <c r="B29" s="633"/>
      <c r="C29" s="634" t="s">
        <v>17</v>
      </c>
      <c r="D29" s="634"/>
      <c r="E29" s="8">
        <f>ESF!I20</f>
        <v>0</v>
      </c>
    </row>
    <row r="30" spans="1:5">
      <c r="A30" s="632"/>
      <c r="B30" s="633"/>
      <c r="C30" s="634" t="s">
        <v>19</v>
      </c>
      <c r="D30" s="634"/>
      <c r="E30" s="8">
        <f>ESF!I21</f>
        <v>0</v>
      </c>
    </row>
    <row r="31" spans="1:5">
      <c r="A31" s="632"/>
      <c r="B31" s="633"/>
      <c r="C31" s="634" t="s">
        <v>21</v>
      </c>
      <c r="D31" s="634"/>
      <c r="E31" s="8">
        <f>ESF!I22</f>
        <v>0</v>
      </c>
    </row>
    <row r="32" spans="1:5">
      <c r="A32" s="632"/>
      <c r="B32" s="633"/>
      <c r="C32" s="634" t="s">
        <v>23</v>
      </c>
      <c r="D32" s="634"/>
      <c r="E32" s="8">
        <f>ESF!I23</f>
        <v>0</v>
      </c>
    </row>
    <row r="33" spans="1:5">
      <c r="A33" s="632"/>
      <c r="B33" s="633"/>
      <c r="C33" s="634" t="s">
        <v>24</v>
      </c>
      <c r="D33" s="634"/>
      <c r="E33" s="8">
        <f>ESF!I24</f>
        <v>0</v>
      </c>
    </row>
    <row r="34" spans="1:5" ht="15" thickBot="1">
      <c r="A34" s="632"/>
      <c r="B34" s="4"/>
      <c r="C34" s="635" t="s">
        <v>26</v>
      </c>
      <c r="D34" s="635"/>
      <c r="E34" s="9">
        <f>ESF!I26</f>
        <v>2777564.1999999997</v>
      </c>
    </row>
    <row r="35" spans="1:5">
      <c r="A35" s="632"/>
      <c r="B35" s="633" t="s">
        <v>28</v>
      </c>
      <c r="C35" s="634" t="s">
        <v>30</v>
      </c>
      <c r="D35" s="634"/>
      <c r="E35" s="8">
        <f>ESF!I30</f>
        <v>0</v>
      </c>
    </row>
    <row r="36" spans="1:5">
      <c r="A36" s="632"/>
      <c r="B36" s="633"/>
      <c r="C36" s="634" t="s">
        <v>32</v>
      </c>
      <c r="D36" s="634"/>
      <c r="E36" s="8">
        <f>ESF!I31</f>
        <v>0</v>
      </c>
    </row>
    <row r="37" spans="1:5">
      <c r="A37" s="632"/>
      <c r="B37" s="633"/>
      <c r="C37" s="634" t="s">
        <v>34</v>
      </c>
      <c r="D37" s="634"/>
      <c r="E37" s="8">
        <f>ESF!I32</f>
        <v>0</v>
      </c>
    </row>
    <row r="38" spans="1:5">
      <c r="A38" s="632"/>
      <c r="B38" s="633"/>
      <c r="C38" s="634" t="s">
        <v>36</v>
      </c>
      <c r="D38" s="634"/>
      <c r="E38" s="8">
        <f>ESF!I33</f>
        <v>0</v>
      </c>
    </row>
    <row r="39" spans="1:5">
      <c r="A39" s="632"/>
      <c r="B39" s="633"/>
      <c r="C39" s="634" t="s">
        <v>38</v>
      </c>
      <c r="D39" s="634"/>
      <c r="E39" s="8">
        <f>ESF!I34</f>
        <v>0</v>
      </c>
    </row>
    <row r="40" spans="1:5">
      <c r="A40" s="632"/>
      <c r="B40" s="633"/>
      <c r="C40" s="634" t="s">
        <v>40</v>
      </c>
      <c r="D40" s="634"/>
      <c r="E40" s="8">
        <f>ESF!I35</f>
        <v>0</v>
      </c>
    </row>
    <row r="41" spans="1:5" ht="15" thickBot="1">
      <c r="A41" s="632"/>
      <c r="B41" s="2"/>
      <c r="C41" s="635" t="s">
        <v>43</v>
      </c>
      <c r="D41" s="635"/>
      <c r="E41" s="9">
        <f>ESF!I37</f>
        <v>0</v>
      </c>
    </row>
    <row r="42" spans="1:5" ht="15" thickBot="1">
      <c r="A42" s="632"/>
      <c r="B42" s="2"/>
      <c r="C42" s="635" t="s">
        <v>45</v>
      </c>
      <c r="D42" s="635"/>
      <c r="E42" s="9">
        <f>ESF!I39</f>
        <v>2777564.1999999997</v>
      </c>
    </row>
    <row r="43" spans="1:5">
      <c r="A43" s="3"/>
      <c r="B43" s="633" t="s">
        <v>47</v>
      </c>
      <c r="C43" s="637" t="s">
        <v>49</v>
      </c>
      <c r="D43" s="637"/>
      <c r="E43" s="10">
        <f>ESF!I43</f>
        <v>9294807.6799999997</v>
      </c>
    </row>
    <row r="44" spans="1:5">
      <c r="A44" s="3"/>
      <c r="B44" s="633"/>
      <c r="C44" s="634" t="s">
        <v>50</v>
      </c>
      <c r="D44" s="634"/>
      <c r="E44" s="8">
        <f>ESF!I45</f>
        <v>9294807.6799999997</v>
      </c>
    </row>
    <row r="45" spans="1:5">
      <c r="A45" s="3"/>
      <c r="B45" s="633"/>
      <c r="C45" s="634" t="s">
        <v>51</v>
      </c>
      <c r="D45" s="634"/>
      <c r="E45" s="8">
        <f>ESF!I46</f>
        <v>0</v>
      </c>
    </row>
    <row r="46" spans="1:5">
      <c r="A46" s="3"/>
      <c r="B46" s="633"/>
      <c r="C46" s="634" t="s">
        <v>52</v>
      </c>
      <c r="D46" s="634"/>
      <c r="E46" s="8">
        <f>ESF!I47</f>
        <v>0</v>
      </c>
    </row>
    <row r="47" spans="1:5">
      <c r="A47" s="3"/>
      <c r="B47" s="633"/>
      <c r="C47" s="637" t="s">
        <v>53</v>
      </c>
      <c r="D47" s="637"/>
      <c r="E47" s="10">
        <f>ESF!I49</f>
        <v>15730973.429999992</v>
      </c>
    </row>
    <row r="48" spans="1:5">
      <c r="A48" s="3"/>
      <c r="B48" s="633"/>
      <c r="C48" s="634" t="s">
        <v>54</v>
      </c>
      <c r="D48" s="634"/>
      <c r="E48" s="8">
        <f>ESF!I51</f>
        <v>16377773.16</v>
      </c>
    </row>
    <row r="49" spans="1:5">
      <c r="A49" s="3"/>
      <c r="B49" s="633"/>
      <c r="C49" s="634" t="s">
        <v>55</v>
      </c>
      <c r="D49" s="634"/>
      <c r="E49" s="8">
        <f>ESF!I52</f>
        <v>45590121.549999997</v>
      </c>
    </row>
    <row r="50" spans="1:5">
      <c r="A50" s="3"/>
      <c r="B50" s="633"/>
      <c r="C50" s="634" t="s">
        <v>56</v>
      </c>
      <c r="D50" s="634"/>
      <c r="E50" s="8">
        <f>ESF!I53</f>
        <v>-46236921.280000001</v>
      </c>
    </row>
    <row r="51" spans="1:5">
      <c r="A51" s="3"/>
      <c r="B51" s="633"/>
      <c r="C51" s="634" t="s">
        <v>57</v>
      </c>
      <c r="D51" s="634"/>
      <c r="E51" s="8">
        <f>ESF!I54</f>
        <v>0</v>
      </c>
    </row>
    <row r="52" spans="1:5">
      <c r="A52" s="3"/>
      <c r="B52" s="633"/>
      <c r="C52" s="634" t="s">
        <v>58</v>
      </c>
      <c r="D52" s="634"/>
      <c r="E52" s="8">
        <f>ESF!I55</f>
        <v>0</v>
      </c>
    </row>
    <row r="53" spans="1:5">
      <c r="A53" s="3"/>
      <c r="B53" s="633"/>
      <c r="C53" s="637" t="s">
        <v>59</v>
      </c>
      <c r="D53" s="637"/>
      <c r="E53" s="10">
        <f>ESF!I57</f>
        <v>0</v>
      </c>
    </row>
    <row r="54" spans="1:5">
      <c r="A54" s="3"/>
      <c r="B54" s="633"/>
      <c r="C54" s="634" t="s">
        <v>60</v>
      </c>
      <c r="D54" s="634"/>
      <c r="E54" s="8">
        <f>ESF!I59</f>
        <v>0</v>
      </c>
    </row>
    <row r="55" spans="1:5">
      <c r="A55" s="3"/>
      <c r="B55" s="633"/>
      <c r="C55" s="634" t="s">
        <v>61</v>
      </c>
      <c r="D55" s="634"/>
      <c r="E55" s="8">
        <f>ESF!I60</f>
        <v>0</v>
      </c>
    </row>
    <row r="56" spans="1:5" ht="15" thickBot="1">
      <c r="A56" s="3"/>
      <c r="B56" s="633"/>
      <c r="C56" s="635" t="s">
        <v>62</v>
      </c>
      <c r="D56" s="635"/>
      <c r="E56" s="9">
        <f>ESF!I62</f>
        <v>25025781.109999992</v>
      </c>
    </row>
    <row r="57" spans="1:5" ht="15" thickBot="1">
      <c r="A57" s="3"/>
      <c r="B57" s="2"/>
      <c r="C57" s="635" t="s">
        <v>63</v>
      </c>
      <c r="D57" s="635"/>
      <c r="E57" s="9">
        <f>ESF!I64</f>
        <v>27803345.309999991</v>
      </c>
    </row>
    <row r="58" spans="1:5">
      <c r="A58" s="3"/>
      <c r="B58" s="2"/>
      <c r="C58" s="636" t="s">
        <v>5</v>
      </c>
      <c r="D58" s="636"/>
      <c r="E58" s="1">
        <v>2012</v>
      </c>
    </row>
    <row r="59" spans="1:5">
      <c r="A59" s="632" t="s">
        <v>69</v>
      </c>
      <c r="B59" s="633" t="s">
        <v>8</v>
      </c>
      <c r="C59" s="634" t="s">
        <v>10</v>
      </c>
      <c r="D59" s="634"/>
      <c r="E59" s="8">
        <f>ESF!E17</f>
        <v>1000945.22</v>
      </c>
    </row>
    <row r="60" spans="1:5">
      <c r="A60" s="632"/>
      <c r="B60" s="633"/>
      <c r="C60" s="634" t="s">
        <v>12</v>
      </c>
      <c r="D60" s="634"/>
      <c r="E60" s="8">
        <f>ESF!E18</f>
        <v>5185157.25</v>
      </c>
    </row>
    <row r="61" spans="1:5">
      <c r="A61" s="632"/>
      <c r="B61" s="633"/>
      <c r="C61" s="634" t="s">
        <v>14</v>
      </c>
      <c r="D61" s="634"/>
      <c r="E61" s="8">
        <f>ESF!E19</f>
        <v>4000</v>
      </c>
    </row>
    <row r="62" spans="1:5">
      <c r="A62" s="632"/>
      <c r="B62" s="633"/>
      <c r="C62" s="634" t="s">
        <v>16</v>
      </c>
      <c r="D62" s="634"/>
      <c r="E62" s="8">
        <f>ESF!E20</f>
        <v>0</v>
      </c>
    </row>
    <row r="63" spans="1:5">
      <c r="A63" s="632"/>
      <c r="B63" s="633"/>
      <c r="C63" s="634" t="s">
        <v>18</v>
      </c>
      <c r="D63" s="634"/>
      <c r="E63" s="8">
        <f>ESF!E21</f>
        <v>0</v>
      </c>
    </row>
    <row r="64" spans="1:5">
      <c r="A64" s="632"/>
      <c r="B64" s="633"/>
      <c r="C64" s="634" t="s">
        <v>20</v>
      </c>
      <c r="D64" s="634"/>
      <c r="E64" s="8">
        <f>ESF!E22</f>
        <v>0</v>
      </c>
    </row>
    <row r="65" spans="1:5">
      <c r="A65" s="632"/>
      <c r="B65" s="633"/>
      <c r="C65" s="634" t="s">
        <v>22</v>
      </c>
      <c r="D65" s="634"/>
      <c r="E65" s="8">
        <f>ESF!E23</f>
        <v>0</v>
      </c>
    </row>
    <row r="66" spans="1:5" ht="15" thickBot="1">
      <c r="A66" s="632"/>
      <c r="B66" s="4"/>
      <c r="C66" s="635" t="s">
        <v>25</v>
      </c>
      <c r="D66" s="635"/>
      <c r="E66" s="9">
        <f>ESF!E25</f>
        <v>6190102.4699999997</v>
      </c>
    </row>
    <row r="67" spans="1:5">
      <c r="A67" s="632"/>
      <c r="B67" s="633" t="s">
        <v>27</v>
      </c>
      <c r="C67" s="634" t="s">
        <v>29</v>
      </c>
      <c r="D67" s="634"/>
      <c r="E67" s="8">
        <f>ESF!E30</f>
        <v>0</v>
      </c>
    </row>
    <row r="68" spans="1:5">
      <c r="A68" s="632"/>
      <c r="B68" s="633"/>
      <c r="C68" s="634" t="s">
        <v>31</v>
      </c>
      <c r="D68" s="634"/>
      <c r="E68" s="8">
        <f>ESF!E31</f>
        <v>0</v>
      </c>
    </row>
    <row r="69" spans="1:5">
      <c r="A69" s="632"/>
      <c r="B69" s="633"/>
      <c r="C69" s="634" t="s">
        <v>33</v>
      </c>
      <c r="D69" s="634"/>
      <c r="E69" s="8">
        <f>ESF!E32</f>
        <v>45652591.640000001</v>
      </c>
    </row>
    <row r="70" spans="1:5">
      <c r="A70" s="632"/>
      <c r="B70" s="633"/>
      <c r="C70" s="634" t="s">
        <v>35</v>
      </c>
      <c r="D70" s="634"/>
      <c r="E70" s="8">
        <f>ESF!E33</f>
        <v>8078739.9500000002</v>
      </c>
    </row>
    <row r="71" spans="1:5">
      <c r="A71" s="632"/>
      <c r="B71" s="633"/>
      <c r="C71" s="634" t="s">
        <v>37</v>
      </c>
      <c r="D71" s="634"/>
      <c r="E71" s="8">
        <f>ESF!E34</f>
        <v>0</v>
      </c>
    </row>
    <row r="72" spans="1:5">
      <c r="A72" s="632"/>
      <c r="B72" s="633"/>
      <c r="C72" s="634" t="s">
        <v>39</v>
      </c>
      <c r="D72" s="634"/>
      <c r="E72" s="8">
        <f>ESF!E35</f>
        <v>0</v>
      </c>
    </row>
    <row r="73" spans="1:5">
      <c r="A73" s="632"/>
      <c r="B73" s="633"/>
      <c r="C73" s="634" t="s">
        <v>41</v>
      </c>
      <c r="D73" s="634"/>
      <c r="E73" s="8">
        <f>ESF!E36</f>
        <v>0</v>
      </c>
    </row>
    <row r="74" spans="1:5">
      <c r="A74" s="632"/>
      <c r="B74" s="633"/>
      <c r="C74" s="634" t="s">
        <v>42</v>
      </c>
      <c r="D74" s="634"/>
      <c r="E74" s="8">
        <f>ESF!E37</f>
        <v>0</v>
      </c>
    </row>
    <row r="75" spans="1:5">
      <c r="A75" s="632"/>
      <c r="B75" s="633"/>
      <c r="C75" s="634" t="s">
        <v>44</v>
      </c>
      <c r="D75" s="634"/>
      <c r="E75" s="8">
        <f>ESF!E38</f>
        <v>0</v>
      </c>
    </row>
    <row r="76" spans="1:5" ht="15" thickBot="1">
      <c r="A76" s="632"/>
      <c r="B76" s="4"/>
      <c r="C76" s="635" t="s">
        <v>46</v>
      </c>
      <c r="D76" s="635"/>
      <c r="E76" s="9">
        <f>ESF!E40</f>
        <v>53731331.590000004</v>
      </c>
    </row>
    <row r="77" spans="1:5" ht="15" thickBot="1">
      <c r="A77" s="632"/>
      <c r="B77" s="2"/>
      <c r="C77" s="635" t="s">
        <v>48</v>
      </c>
      <c r="D77" s="635"/>
      <c r="E77" s="9">
        <f>ESF!E42</f>
        <v>59921434.060000002</v>
      </c>
    </row>
    <row r="78" spans="1:5">
      <c r="A78" s="632" t="s">
        <v>70</v>
      </c>
      <c r="B78" s="633" t="s">
        <v>9</v>
      </c>
      <c r="C78" s="634" t="s">
        <v>11</v>
      </c>
      <c r="D78" s="634"/>
      <c r="E78" s="8">
        <f>ESF!J17</f>
        <v>4343216.28</v>
      </c>
    </row>
    <row r="79" spans="1:5">
      <c r="A79" s="632"/>
      <c r="B79" s="633"/>
      <c r="C79" s="634" t="s">
        <v>13</v>
      </c>
      <c r="D79" s="634"/>
      <c r="E79" s="8">
        <f>ESF!J18</f>
        <v>0</v>
      </c>
    </row>
    <row r="80" spans="1:5">
      <c r="A80" s="632"/>
      <c r="B80" s="633"/>
      <c r="C80" s="634" t="s">
        <v>15</v>
      </c>
      <c r="D80" s="634"/>
      <c r="E80" s="8">
        <f>ESF!J19</f>
        <v>0</v>
      </c>
    </row>
    <row r="81" spans="1:5">
      <c r="A81" s="632"/>
      <c r="B81" s="633"/>
      <c r="C81" s="634" t="s">
        <v>17</v>
      </c>
      <c r="D81" s="634"/>
      <c r="E81" s="8">
        <f>ESF!J20</f>
        <v>0</v>
      </c>
    </row>
    <row r="82" spans="1:5">
      <c r="A82" s="632"/>
      <c r="B82" s="633"/>
      <c r="C82" s="634" t="s">
        <v>19</v>
      </c>
      <c r="D82" s="634"/>
      <c r="E82" s="8">
        <f>ESF!J21</f>
        <v>0</v>
      </c>
    </row>
    <row r="83" spans="1:5">
      <c r="A83" s="632"/>
      <c r="B83" s="633"/>
      <c r="C83" s="634" t="s">
        <v>21</v>
      </c>
      <c r="D83" s="634"/>
      <c r="E83" s="8">
        <f>ESF!J22</f>
        <v>0</v>
      </c>
    </row>
    <row r="84" spans="1:5">
      <c r="A84" s="632"/>
      <c r="B84" s="633"/>
      <c r="C84" s="634" t="s">
        <v>23</v>
      </c>
      <c r="D84" s="634"/>
      <c r="E84" s="8">
        <f>ESF!J23</f>
        <v>0</v>
      </c>
    </row>
    <row r="85" spans="1:5">
      <c r="A85" s="632"/>
      <c r="B85" s="633"/>
      <c r="C85" s="634" t="s">
        <v>24</v>
      </c>
      <c r="D85" s="634"/>
      <c r="E85" s="8">
        <f>ESF!J24</f>
        <v>0</v>
      </c>
    </row>
    <row r="86" spans="1:5" ht="15" thickBot="1">
      <c r="A86" s="632"/>
      <c r="B86" s="4"/>
      <c r="C86" s="635" t="s">
        <v>26</v>
      </c>
      <c r="D86" s="635"/>
      <c r="E86" s="9">
        <f>ESF!J26</f>
        <v>4343216.28</v>
      </c>
    </row>
    <row r="87" spans="1:5">
      <c r="A87" s="632"/>
      <c r="B87" s="633" t="s">
        <v>28</v>
      </c>
      <c r="C87" s="634" t="s">
        <v>30</v>
      </c>
      <c r="D87" s="634"/>
      <c r="E87" s="8">
        <f>ESF!J30</f>
        <v>0</v>
      </c>
    </row>
    <row r="88" spans="1:5">
      <c r="A88" s="632"/>
      <c r="B88" s="633"/>
      <c r="C88" s="634" t="s">
        <v>32</v>
      </c>
      <c r="D88" s="634"/>
      <c r="E88" s="8">
        <f>ESF!J31</f>
        <v>0</v>
      </c>
    </row>
    <row r="89" spans="1:5">
      <c r="A89" s="632"/>
      <c r="B89" s="633"/>
      <c r="C89" s="634" t="s">
        <v>34</v>
      </c>
      <c r="D89" s="634"/>
      <c r="E89" s="8">
        <f>ESF!J32</f>
        <v>0</v>
      </c>
    </row>
    <row r="90" spans="1:5">
      <c r="A90" s="632"/>
      <c r="B90" s="633"/>
      <c r="C90" s="634" t="s">
        <v>36</v>
      </c>
      <c r="D90" s="634"/>
      <c r="E90" s="8">
        <f>ESF!J33</f>
        <v>0</v>
      </c>
    </row>
    <row r="91" spans="1:5">
      <c r="A91" s="632"/>
      <c r="B91" s="633"/>
      <c r="C91" s="634" t="s">
        <v>38</v>
      </c>
      <c r="D91" s="634"/>
      <c r="E91" s="8">
        <f>ESF!J34</f>
        <v>0</v>
      </c>
    </row>
    <row r="92" spans="1:5">
      <c r="A92" s="632"/>
      <c r="B92" s="633"/>
      <c r="C92" s="634" t="s">
        <v>40</v>
      </c>
      <c r="D92" s="634"/>
      <c r="E92" s="8">
        <f>ESF!J35</f>
        <v>0</v>
      </c>
    </row>
    <row r="93" spans="1:5" ht="15" thickBot="1">
      <c r="A93" s="632"/>
      <c r="B93" s="2"/>
      <c r="C93" s="635" t="s">
        <v>43</v>
      </c>
      <c r="D93" s="635"/>
      <c r="E93" s="9">
        <f>ESF!J37</f>
        <v>0</v>
      </c>
    </row>
    <row r="94" spans="1:5" ht="15" thickBot="1">
      <c r="A94" s="632"/>
      <c r="B94" s="2"/>
      <c r="C94" s="635" t="s">
        <v>45</v>
      </c>
      <c r="D94" s="635"/>
      <c r="E94" s="9">
        <f>ESF!J39</f>
        <v>4343216.28</v>
      </c>
    </row>
    <row r="95" spans="1:5">
      <c r="A95" s="3"/>
      <c r="B95" s="633" t="s">
        <v>47</v>
      </c>
      <c r="C95" s="637" t="s">
        <v>49</v>
      </c>
      <c r="D95" s="637"/>
      <c r="E95" s="10">
        <f>ESF!J43</f>
        <v>9294807.6799999997</v>
      </c>
    </row>
    <row r="96" spans="1:5">
      <c r="A96" s="3"/>
      <c r="B96" s="633"/>
      <c r="C96" s="634" t="s">
        <v>50</v>
      </c>
      <c r="D96" s="634"/>
      <c r="E96" s="8">
        <f>ESF!J45</f>
        <v>9294807.6799999997</v>
      </c>
    </row>
    <row r="97" spans="1:5">
      <c r="A97" s="3"/>
      <c r="B97" s="633"/>
      <c r="C97" s="634" t="s">
        <v>51</v>
      </c>
      <c r="D97" s="634"/>
      <c r="E97" s="8">
        <f>ESF!J46</f>
        <v>0</v>
      </c>
    </row>
    <row r="98" spans="1:5">
      <c r="A98" s="3"/>
      <c r="B98" s="633"/>
      <c r="C98" s="634" t="s">
        <v>52</v>
      </c>
      <c r="D98" s="634"/>
      <c r="E98" s="8">
        <f>ESF!J47</f>
        <v>0</v>
      </c>
    </row>
    <row r="99" spans="1:5">
      <c r="A99" s="3"/>
      <c r="B99" s="633"/>
      <c r="C99" s="637" t="s">
        <v>53</v>
      </c>
      <c r="D99" s="637"/>
      <c r="E99" s="10">
        <f>ESF!J49</f>
        <v>46293410.129999995</v>
      </c>
    </row>
    <row r="100" spans="1:5">
      <c r="A100" s="3"/>
      <c r="B100" s="633"/>
      <c r="C100" s="634" t="s">
        <v>54</v>
      </c>
      <c r="D100" s="634"/>
      <c r="E100" s="8">
        <f>ESF!J51</f>
        <v>33418662.289999999</v>
      </c>
    </row>
    <row r="101" spans="1:5">
      <c r="A101" s="3"/>
      <c r="B101" s="633"/>
      <c r="C101" s="634" t="s">
        <v>55</v>
      </c>
      <c r="D101" s="634"/>
      <c r="E101" s="8">
        <f>ESF!J52</f>
        <v>12171459.26</v>
      </c>
    </row>
    <row r="102" spans="1:5">
      <c r="A102" s="3"/>
      <c r="B102" s="633"/>
      <c r="C102" s="634" t="s">
        <v>56</v>
      </c>
      <c r="D102" s="634"/>
      <c r="E102" s="8">
        <f>ESF!J53</f>
        <v>703288.58</v>
      </c>
    </row>
    <row r="103" spans="1:5">
      <c r="A103" s="3"/>
      <c r="B103" s="633"/>
      <c r="C103" s="634" t="s">
        <v>57</v>
      </c>
      <c r="D103" s="634"/>
      <c r="E103" s="8">
        <f>ESF!J54</f>
        <v>0</v>
      </c>
    </row>
    <row r="104" spans="1:5">
      <c r="A104" s="3"/>
      <c r="B104" s="633"/>
      <c r="C104" s="634" t="s">
        <v>58</v>
      </c>
      <c r="D104" s="634"/>
      <c r="E104" s="8">
        <f>ESF!J55</f>
        <v>0</v>
      </c>
    </row>
    <row r="105" spans="1:5">
      <c r="A105" s="3"/>
      <c r="B105" s="633"/>
      <c r="C105" s="637" t="s">
        <v>59</v>
      </c>
      <c r="D105" s="637"/>
      <c r="E105" s="10">
        <f>ESF!J57</f>
        <v>0</v>
      </c>
    </row>
    <row r="106" spans="1:5">
      <c r="A106" s="3"/>
      <c r="B106" s="633"/>
      <c r="C106" s="634" t="s">
        <v>60</v>
      </c>
      <c r="D106" s="634"/>
      <c r="E106" s="8">
        <f>ESF!J59</f>
        <v>0</v>
      </c>
    </row>
    <row r="107" spans="1:5">
      <c r="A107" s="3"/>
      <c r="B107" s="633"/>
      <c r="C107" s="634" t="s">
        <v>61</v>
      </c>
      <c r="D107" s="634"/>
      <c r="E107" s="8">
        <f>ESF!J60</f>
        <v>0</v>
      </c>
    </row>
    <row r="108" spans="1:5" ht="15" thickBot="1">
      <c r="A108" s="3"/>
      <c r="B108" s="633"/>
      <c r="C108" s="635" t="s">
        <v>62</v>
      </c>
      <c r="D108" s="635"/>
      <c r="E108" s="9">
        <f>ESF!J62</f>
        <v>55588217.809999995</v>
      </c>
    </row>
    <row r="109" spans="1:5" ht="15" thickBot="1">
      <c r="A109" s="3"/>
      <c r="B109" s="2"/>
      <c r="C109" s="635" t="s">
        <v>63</v>
      </c>
      <c r="D109" s="635"/>
      <c r="E109" s="9">
        <f>ESF!J64</f>
        <v>59931434.089999996</v>
      </c>
    </row>
    <row r="110" spans="1:5">
      <c r="A110" s="3"/>
      <c r="B110" s="2"/>
      <c r="C110" s="642" t="s">
        <v>75</v>
      </c>
      <c r="D110" s="5" t="s">
        <v>64</v>
      </c>
      <c r="E110" s="10">
        <f>ESF!C71</f>
        <v>0</v>
      </c>
    </row>
    <row r="111" spans="1:5">
      <c r="A111" s="3"/>
      <c r="B111" s="2"/>
      <c r="C111" s="643"/>
      <c r="D111" s="5" t="s">
        <v>65</v>
      </c>
      <c r="E111" s="10" t="e">
        <f>ESF!#REF!</f>
        <v>#REF!</v>
      </c>
    </row>
    <row r="112" spans="1:5">
      <c r="A112" s="3"/>
      <c r="B112" s="2"/>
      <c r="C112" s="643" t="s">
        <v>74</v>
      </c>
      <c r="D112" s="5" t="s">
        <v>64</v>
      </c>
      <c r="E112" s="10">
        <f>ESF!G71</f>
        <v>0</v>
      </c>
    </row>
    <row r="113" spans="1:5">
      <c r="A113" s="3"/>
      <c r="B113" s="2"/>
      <c r="C113" s="643"/>
      <c r="D113" s="5" t="s">
        <v>65</v>
      </c>
      <c r="E113" s="10" t="e">
        <f>ESF!#REF!</f>
        <v>#REF!</v>
      </c>
    </row>
    <row r="114" spans="1:5">
      <c r="A114" s="641" t="s">
        <v>2</v>
      </c>
      <c r="B114" s="641"/>
      <c r="C114" s="641"/>
      <c r="D114" s="641"/>
      <c r="E114" s="13" t="e">
        <f>ECSF!#REF!</f>
        <v>#REF!</v>
      </c>
    </row>
    <row r="115" spans="1:5" ht="42">
      <c r="A115" s="641" t="s">
        <v>4</v>
      </c>
      <c r="B115" s="641"/>
      <c r="C115" s="641"/>
      <c r="D115" s="641"/>
      <c r="E115" s="13" t="str">
        <f>ECSF!C5</f>
        <v>MUNICIPIO DE GENERAL CEPEDA, COAHUILA</v>
      </c>
    </row>
    <row r="116" spans="1:5">
      <c r="A116" s="641" t="s">
        <v>3</v>
      </c>
      <c r="B116" s="641"/>
      <c r="C116" s="641"/>
      <c r="D116" s="641"/>
      <c r="E116" s="14"/>
    </row>
    <row r="117" spans="1:5">
      <c r="A117" s="641" t="s">
        <v>73</v>
      </c>
      <c r="B117" s="641"/>
      <c r="C117" s="641"/>
      <c r="D117" s="641"/>
      <c r="E117" t="s">
        <v>72</v>
      </c>
    </row>
    <row r="118" spans="1:5">
      <c r="B118" s="638" t="s">
        <v>67</v>
      </c>
      <c r="C118" s="637" t="s">
        <v>6</v>
      </c>
      <c r="D118" s="637"/>
      <c r="E118" s="11">
        <f>ECSF!D12</f>
        <v>36221484</v>
      </c>
    </row>
    <row r="119" spans="1:5">
      <c r="B119" s="638"/>
      <c r="C119" s="637" t="s">
        <v>8</v>
      </c>
      <c r="D119" s="637"/>
      <c r="E119" s="11">
        <f>ECSF!D14</f>
        <v>4000</v>
      </c>
    </row>
    <row r="120" spans="1:5">
      <c r="B120" s="638"/>
      <c r="C120" s="634" t="s">
        <v>10</v>
      </c>
      <c r="D120" s="634"/>
      <c r="E120" s="12">
        <f>ECSF!D16</f>
        <v>0</v>
      </c>
    </row>
    <row r="121" spans="1:5">
      <c r="B121" s="638"/>
      <c r="C121" s="634" t="s">
        <v>12</v>
      </c>
      <c r="D121" s="634"/>
      <c r="E121" s="12">
        <f>ECSF!D17</f>
        <v>0</v>
      </c>
    </row>
    <row r="122" spans="1:5">
      <c r="B122" s="638"/>
      <c r="C122" s="634" t="s">
        <v>14</v>
      </c>
      <c r="D122" s="634"/>
      <c r="E122" s="12">
        <f>ECSF!D18</f>
        <v>4000</v>
      </c>
    </row>
    <row r="123" spans="1:5">
      <c r="B123" s="638"/>
      <c r="C123" s="634" t="s">
        <v>16</v>
      </c>
      <c r="D123" s="634"/>
      <c r="E123" s="12">
        <f>ECSF!D19</f>
        <v>0</v>
      </c>
    </row>
    <row r="124" spans="1:5">
      <c r="B124" s="638"/>
      <c r="C124" s="634" t="s">
        <v>18</v>
      </c>
      <c r="D124" s="634"/>
      <c r="E124" s="12">
        <f>ECSF!D20</f>
        <v>0</v>
      </c>
    </row>
    <row r="125" spans="1:5">
      <c r="B125" s="638"/>
      <c r="C125" s="634" t="s">
        <v>20</v>
      </c>
      <c r="D125" s="634"/>
      <c r="E125" s="12">
        <f>ECSF!D21</f>
        <v>0</v>
      </c>
    </row>
    <row r="126" spans="1:5">
      <c r="B126" s="638"/>
      <c r="C126" s="634" t="s">
        <v>22</v>
      </c>
      <c r="D126" s="634"/>
      <c r="E126" s="12">
        <f>ECSF!D22</f>
        <v>0</v>
      </c>
    </row>
    <row r="127" spans="1:5">
      <c r="B127" s="638"/>
      <c r="C127" s="637" t="s">
        <v>27</v>
      </c>
      <c r="D127" s="637"/>
      <c r="E127" s="11">
        <f>ECSF!D24</f>
        <v>36217484</v>
      </c>
    </row>
    <row r="128" spans="1:5">
      <c r="B128" s="638"/>
      <c r="C128" s="634" t="s">
        <v>29</v>
      </c>
      <c r="D128" s="634"/>
      <c r="E128" s="12">
        <f>ECSF!D26</f>
        <v>0</v>
      </c>
    </row>
    <row r="129" spans="2:5">
      <c r="B129" s="638"/>
      <c r="C129" s="634" t="s">
        <v>31</v>
      </c>
      <c r="D129" s="634"/>
      <c r="E129" s="12">
        <f>ECSF!D27</f>
        <v>0</v>
      </c>
    </row>
    <row r="130" spans="2:5">
      <c r="B130" s="638"/>
      <c r="C130" s="634" t="s">
        <v>33</v>
      </c>
      <c r="D130" s="634"/>
      <c r="E130" s="12">
        <f>ECSF!D28</f>
        <v>37121942</v>
      </c>
    </row>
    <row r="131" spans="2:5">
      <c r="B131" s="638"/>
      <c r="C131" s="634" t="s">
        <v>35</v>
      </c>
      <c r="D131" s="634"/>
      <c r="E131" s="12">
        <f>ECSF!D29</f>
        <v>0</v>
      </c>
    </row>
    <row r="132" spans="2:5">
      <c r="B132" s="638"/>
      <c r="C132" s="634" t="s">
        <v>37</v>
      </c>
      <c r="D132" s="634"/>
      <c r="E132" s="12">
        <f>ECSF!D30</f>
        <v>0</v>
      </c>
    </row>
    <row r="133" spans="2:5">
      <c r="B133" s="638"/>
      <c r="C133" s="634" t="s">
        <v>39</v>
      </c>
      <c r="D133" s="634"/>
      <c r="E133" s="12">
        <f>ECSF!D31</f>
        <v>0</v>
      </c>
    </row>
    <row r="134" spans="2:5">
      <c r="B134" s="638"/>
      <c r="C134" s="634" t="s">
        <v>41</v>
      </c>
      <c r="D134" s="634"/>
      <c r="E134" s="12">
        <f>ECSF!D32</f>
        <v>0</v>
      </c>
    </row>
    <row r="135" spans="2:5">
      <c r="B135" s="638"/>
      <c r="C135" s="634" t="s">
        <v>42</v>
      </c>
      <c r="D135" s="634"/>
      <c r="E135" s="12">
        <f>ECSF!D33</f>
        <v>0</v>
      </c>
    </row>
    <row r="136" spans="2:5">
      <c r="B136" s="638"/>
      <c r="C136" s="634" t="s">
        <v>44</v>
      </c>
      <c r="D136" s="634"/>
      <c r="E136" s="12">
        <f>ECSF!D34</f>
        <v>0</v>
      </c>
    </row>
    <row r="137" spans="2:5">
      <c r="B137" s="638"/>
      <c r="C137" s="637" t="s">
        <v>7</v>
      </c>
      <c r="D137" s="637"/>
      <c r="E137" s="11">
        <f>ECSF!I12</f>
        <v>0</v>
      </c>
    </row>
    <row r="138" spans="2:5">
      <c r="B138" s="638"/>
      <c r="C138" s="637" t="s">
        <v>9</v>
      </c>
      <c r="D138" s="637"/>
      <c r="E138" s="11">
        <f>ECSF!I14</f>
        <v>184487</v>
      </c>
    </row>
    <row r="139" spans="2:5">
      <c r="B139" s="638"/>
      <c r="C139" s="634" t="s">
        <v>11</v>
      </c>
      <c r="D139" s="634"/>
      <c r="E139" s="12">
        <f>ECSF!I16</f>
        <v>184487</v>
      </c>
    </row>
    <row r="140" spans="2:5">
      <c r="B140" s="638"/>
      <c r="C140" s="634" t="s">
        <v>13</v>
      </c>
      <c r="D140" s="634"/>
      <c r="E140" s="12">
        <f>ECSF!I17</f>
        <v>0</v>
      </c>
    </row>
    <row r="141" spans="2:5">
      <c r="B141" s="638"/>
      <c r="C141" s="634" t="s">
        <v>15</v>
      </c>
      <c r="D141" s="634"/>
      <c r="E141" s="12">
        <f>ECSF!I18</f>
        <v>0</v>
      </c>
    </row>
    <row r="142" spans="2:5">
      <c r="B142" s="638"/>
      <c r="C142" s="634" t="s">
        <v>17</v>
      </c>
      <c r="D142" s="634"/>
      <c r="E142" s="12">
        <f>ECSF!I19</f>
        <v>0</v>
      </c>
    </row>
    <row r="143" spans="2:5">
      <c r="B143" s="638"/>
      <c r="C143" s="634" t="s">
        <v>19</v>
      </c>
      <c r="D143" s="634"/>
      <c r="E143" s="12">
        <f>ECSF!I20</f>
        <v>0</v>
      </c>
    </row>
    <row r="144" spans="2:5">
      <c r="B144" s="638"/>
      <c r="C144" s="634" t="s">
        <v>21</v>
      </c>
      <c r="D144" s="634"/>
      <c r="E144" s="12">
        <f>ECSF!I21</f>
        <v>0</v>
      </c>
    </row>
    <row r="145" spans="2:5">
      <c r="B145" s="638"/>
      <c r="C145" s="634" t="s">
        <v>23</v>
      </c>
      <c r="D145" s="634"/>
      <c r="E145" s="12">
        <f>ECSF!I22</f>
        <v>0</v>
      </c>
    </row>
    <row r="146" spans="2:5">
      <c r="B146" s="638"/>
      <c r="C146" s="634" t="s">
        <v>24</v>
      </c>
      <c r="D146" s="634"/>
      <c r="E146" s="12">
        <f>ECSF!I23</f>
        <v>0</v>
      </c>
    </row>
    <row r="147" spans="2:5">
      <c r="B147" s="638"/>
      <c r="C147" s="640" t="s">
        <v>28</v>
      </c>
      <c r="D147" s="640"/>
      <c r="E147" s="11">
        <f>ECSF!I25</f>
        <v>0</v>
      </c>
    </row>
    <row r="148" spans="2:5">
      <c r="B148" s="638"/>
      <c r="C148" s="634" t="s">
        <v>30</v>
      </c>
      <c r="D148" s="634"/>
      <c r="E148" s="12">
        <f>ECSF!I27</f>
        <v>0</v>
      </c>
    </row>
    <row r="149" spans="2:5">
      <c r="B149" s="638"/>
      <c r="C149" s="634" t="s">
        <v>32</v>
      </c>
      <c r="D149" s="634"/>
      <c r="E149" s="12">
        <f>ECSF!I28</f>
        <v>0</v>
      </c>
    </row>
    <row r="150" spans="2:5">
      <c r="B150" s="638"/>
      <c r="C150" s="634" t="s">
        <v>34</v>
      </c>
      <c r="D150" s="634"/>
      <c r="E150" s="12">
        <f>ECSF!I29</f>
        <v>0</v>
      </c>
    </row>
    <row r="151" spans="2:5">
      <c r="B151" s="638"/>
      <c r="C151" s="634" t="s">
        <v>36</v>
      </c>
      <c r="D151" s="634"/>
      <c r="E151" s="12">
        <f>ECSF!I30</f>
        <v>0</v>
      </c>
    </row>
    <row r="152" spans="2:5">
      <c r="B152" s="638"/>
      <c r="C152" s="634" t="s">
        <v>38</v>
      </c>
      <c r="D152" s="634"/>
      <c r="E152" s="12">
        <f>ECSF!I31</f>
        <v>0</v>
      </c>
    </row>
    <row r="153" spans="2:5">
      <c r="B153" s="638"/>
      <c r="C153" s="634" t="s">
        <v>40</v>
      </c>
      <c r="D153" s="634"/>
      <c r="E153" s="12">
        <f>ECSF!I32</f>
        <v>0</v>
      </c>
    </row>
    <row r="154" spans="2:5">
      <c r="B154" s="638"/>
      <c r="C154" s="637" t="s">
        <v>47</v>
      </c>
      <c r="D154" s="637"/>
      <c r="E154" s="11">
        <f>ECSF!I34</f>
        <v>0</v>
      </c>
    </row>
    <row r="155" spans="2:5">
      <c r="B155" s="638"/>
      <c r="C155" s="637" t="s">
        <v>49</v>
      </c>
      <c r="D155" s="637"/>
      <c r="E155" s="11">
        <f>ECSF!I36</f>
        <v>0</v>
      </c>
    </row>
    <row r="156" spans="2:5">
      <c r="B156" s="638"/>
      <c r="C156" s="634" t="s">
        <v>50</v>
      </c>
      <c r="D156" s="634"/>
      <c r="E156" s="12">
        <f>ECSF!I38</f>
        <v>0</v>
      </c>
    </row>
    <row r="157" spans="2:5">
      <c r="B157" s="638"/>
      <c r="C157" s="634" t="s">
        <v>51</v>
      </c>
      <c r="D157" s="634"/>
      <c r="E157" s="12">
        <f>ECSF!I39</f>
        <v>0</v>
      </c>
    </row>
    <row r="158" spans="2:5">
      <c r="B158" s="638"/>
      <c r="C158" s="634" t="s">
        <v>52</v>
      </c>
      <c r="D158" s="634"/>
      <c r="E158" s="12">
        <f>ECSF!I40</f>
        <v>0</v>
      </c>
    </row>
    <row r="159" spans="2:5">
      <c r="B159" s="638"/>
      <c r="C159" s="637" t="s">
        <v>53</v>
      </c>
      <c r="D159" s="637"/>
      <c r="E159" s="11">
        <f>ECSF!I42</f>
        <v>16377773</v>
      </c>
    </row>
    <row r="160" spans="2:5">
      <c r="B160" s="638"/>
      <c r="C160" s="634" t="s">
        <v>54</v>
      </c>
      <c r="D160" s="634"/>
      <c r="E160" s="12">
        <f>ECSF!I44</f>
        <v>16377773</v>
      </c>
    </row>
    <row r="161" spans="2:5">
      <c r="B161" s="638"/>
      <c r="C161" s="634" t="s">
        <v>55</v>
      </c>
      <c r="D161" s="634"/>
      <c r="E161" s="12">
        <f>ECSF!I45</f>
        <v>0</v>
      </c>
    </row>
    <row r="162" spans="2:5">
      <c r="B162" s="638"/>
      <c r="C162" s="634" t="s">
        <v>56</v>
      </c>
      <c r="D162" s="634"/>
      <c r="E162" s="12">
        <f>ECSF!I46</f>
        <v>0</v>
      </c>
    </row>
    <row r="163" spans="2:5">
      <c r="B163" s="638"/>
      <c r="C163" s="634" t="s">
        <v>57</v>
      </c>
      <c r="D163" s="634"/>
      <c r="E163" s="12">
        <f>ECSF!I47</f>
        <v>0</v>
      </c>
    </row>
    <row r="164" spans="2:5">
      <c r="B164" s="638"/>
      <c r="C164" s="634" t="s">
        <v>58</v>
      </c>
      <c r="D164" s="634"/>
      <c r="E164" s="12">
        <f>ECSF!I48</f>
        <v>0</v>
      </c>
    </row>
    <row r="165" spans="2:5">
      <c r="B165" s="638"/>
      <c r="C165" s="637" t="s">
        <v>59</v>
      </c>
      <c r="D165" s="637"/>
      <c r="E165" s="11">
        <f>ECSF!I50</f>
        <v>0</v>
      </c>
    </row>
    <row r="166" spans="2:5">
      <c r="B166" s="638"/>
      <c r="C166" s="634" t="s">
        <v>60</v>
      </c>
      <c r="D166" s="634"/>
      <c r="E166" s="12">
        <f>ECSF!I52</f>
        <v>0</v>
      </c>
    </row>
    <row r="167" spans="2:5" ht="15" customHeight="1" thickBot="1">
      <c r="B167" s="639"/>
      <c r="C167" s="634" t="s">
        <v>61</v>
      </c>
      <c r="D167" s="634"/>
      <c r="E167" s="12">
        <f>ECSF!I53</f>
        <v>0</v>
      </c>
    </row>
    <row r="168" spans="2:5">
      <c r="B168" s="638" t="s">
        <v>68</v>
      </c>
      <c r="C168" s="637" t="s">
        <v>6</v>
      </c>
      <c r="D168" s="637"/>
      <c r="E168" s="11">
        <f>ECSF!E12</f>
        <v>0</v>
      </c>
    </row>
    <row r="169" spans="2:5" ht="15" customHeight="1">
      <c r="B169" s="638"/>
      <c r="C169" s="637" t="s">
        <v>8</v>
      </c>
      <c r="D169" s="637"/>
      <c r="E169" s="11">
        <f>ECSF!E14</f>
        <v>4089395</v>
      </c>
    </row>
    <row r="170" spans="2:5" ht="15" customHeight="1">
      <c r="B170" s="638"/>
      <c r="C170" s="634" t="s">
        <v>10</v>
      </c>
      <c r="D170" s="634"/>
      <c r="E170" s="12">
        <f>ECSF!E16</f>
        <v>4070207</v>
      </c>
    </row>
    <row r="171" spans="2:5" ht="15" customHeight="1">
      <c r="B171" s="638"/>
      <c r="C171" s="634" t="s">
        <v>12</v>
      </c>
      <c r="D171" s="634"/>
      <c r="E171" s="12">
        <f>ECSF!E17</f>
        <v>23188</v>
      </c>
    </row>
    <row r="172" spans="2:5">
      <c r="B172" s="638"/>
      <c r="C172" s="634" t="s">
        <v>14</v>
      </c>
      <c r="D172" s="634"/>
      <c r="E172" s="12">
        <f>ECSF!E18</f>
        <v>0</v>
      </c>
    </row>
    <row r="173" spans="2:5">
      <c r="B173" s="638"/>
      <c r="C173" s="634" t="s">
        <v>16</v>
      </c>
      <c r="D173" s="634"/>
      <c r="E173" s="12">
        <f>ECSF!E19</f>
        <v>0</v>
      </c>
    </row>
    <row r="174" spans="2:5" ht="15" customHeight="1">
      <c r="B174" s="638"/>
      <c r="C174" s="634" t="s">
        <v>18</v>
      </c>
      <c r="D174" s="634"/>
      <c r="E174" s="12">
        <f>ECSF!E20</f>
        <v>0</v>
      </c>
    </row>
    <row r="175" spans="2:5" ht="15" customHeight="1">
      <c r="B175" s="638"/>
      <c r="C175" s="634" t="s">
        <v>20</v>
      </c>
      <c r="D175" s="634"/>
      <c r="E175" s="12">
        <f>ECSF!E21</f>
        <v>0</v>
      </c>
    </row>
    <row r="176" spans="2:5">
      <c r="B176" s="638"/>
      <c r="C176" s="634" t="s">
        <v>22</v>
      </c>
      <c r="D176" s="634"/>
      <c r="E176" s="12">
        <f>ECSF!E22</f>
        <v>0</v>
      </c>
    </row>
    <row r="177" spans="2:5" ht="15" customHeight="1">
      <c r="B177" s="638"/>
      <c r="C177" s="637" t="s">
        <v>27</v>
      </c>
      <c r="D177" s="637"/>
      <c r="E177" s="11">
        <f>ECSF!E24</f>
        <v>904458</v>
      </c>
    </row>
    <row r="178" spans="2:5">
      <c r="B178" s="638"/>
      <c r="C178" s="634" t="s">
        <v>29</v>
      </c>
      <c r="D178" s="634"/>
      <c r="E178" s="12">
        <f>ECSF!E26</f>
        <v>0</v>
      </c>
    </row>
    <row r="179" spans="2:5" ht="15" customHeight="1">
      <c r="B179" s="638"/>
      <c r="C179" s="634" t="s">
        <v>31</v>
      </c>
      <c r="D179" s="634"/>
      <c r="E179" s="12">
        <f>ECSF!E27</f>
        <v>0</v>
      </c>
    </row>
    <row r="180" spans="2:5" ht="15" customHeight="1">
      <c r="B180" s="638"/>
      <c r="C180" s="634" t="s">
        <v>33</v>
      </c>
      <c r="D180" s="634"/>
      <c r="E180" s="12">
        <f>ECSF!E28</f>
        <v>0</v>
      </c>
    </row>
    <row r="181" spans="2:5" ht="15" customHeight="1">
      <c r="B181" s="638"/>
      <c r="C181" s="634" t="s">
        <v>35</v>
      </c>
      <c r="D181" s="634"/>
      <c r="E181" s="12">
        <f>ECSF!E29</f>
        <v>654185</v>
      </c>
    </row>
    <row r="182" spans="2:5" ht="15" customHeight="1">
      <c r="B182" s="638"/>
      <c r="C182" s="634" t="s">
        <v>37</v>
      </c>
      <c r="D182" s="634"/>
      <c r="E182" s="12">
        <f>ECSF!E30</f>
        <v>0</v>
      </c>
    </row>
    <row r="183" spans="2:5" ht="15" customHeight="1">
      <c r="B183" s="638"/>
      <c r="C183" s="634" t="s">
        <v>39</v>
      </c>
      <c r="D183" s="634"/>
      <c r="E183" s="12">
        <f>ECSF!E31</f>
        <v>0</v>
      </c>
    </row>
    <row r="184" spans="2:5" ht="15" customHeight="1">
      <c r="B184" s="638"/>
      <c r="C184" s="634" t="s">
        <v>41</v>
      </c>
      <c r="D184" s="634"/>
      <c r="E184" s="12">
        <f>ECSF!E32</f>
        <v>250273</v>
      </c>
    </row>
    <row r="185" spans="2:5" ht="15" customHeight="1">
      <c r="B185" s="638"/>
      <c r="C185" s="634" t="s">
        <v>42</v>
      </c>
      <c r="D185" s="634"/>
      <c r="E185" s="12">
        <f>ECSF!E33</f>
        <v>0</v>
      </c>
    </row>
    <row r="186" spans="2:5" ht="15" customHeight="1">
      <c r="B186" s="638"/>
      <c r="C186" s="634" t="s">
        <v>44</v>
      </c>
      <c r="D186" s="634"/>
      <c r="E186" s="12">
        <f>ECSF!E34</f>
        <v>0</v>
      </c>
    </row>
    <row r="187" spans="2:5" ht="15" customHeight="1">
      <c r="B187" s="638"/>
      <c r="C187" s="637" t="s">
        <v>7</v>
      </c>
      <c r="D187" s="637"/>
      <c r="E187" s="11">
        <f>ECSF!J12</f>
        <v>1565653</v>
      </c>
    </row>
    <row r="188" spans="2:5">
      <c r="B188" s="638"/>
      <c r="C188" s="637" t="s">
        <v>9</v>
      </c>
      <c r="D188" s="637"/>
      <c r="E188" s="11">
        <f>ECSF!J14</f>
        <v>1565653</v>
      </c>
    </row>
    <row r="189" spans="2:5">
      <c r="B189" s="638"/>
      <c r="C189" s="634" t="s">
        <v>11</v>
      </c>
      <c r="D189" s="634"/>
      <c r="E189" s="12">
        <f>ECSF!J16</f>
        <v>1750140</v>
      </c>
    </row>
    <row r="190" spans="2:5">
      <c r="B190" s="638"/>
      <c r="C190" s="634" t="s">
        <v>13</v>
      </c>
      <c r="D190" s="634"/>
      <c r="E190" s="12">
        <f>ECSF!J17</f>
        <v>0</v>
      </c>
    </row>
    <row r="191" spans="2:5" ht="15" customHeight="1">
      <c r="B191" s="638"/>
      <c r="C191" s="634" t="s">
        <v>15</v>
      </c>
      <c r="D191" s="634"/>
      <c r="E191" s="12">
        <f>ECSF!J18</f>
        <v>0</v>
      </c>
    </row>
    <row r="192" spans="2:5">
      <c r="B192" s="638"/>
      <c r="C192" s="634" t="s">
        <v>17</v>
      </c>
      <c r="D192" s="634"/>
      <c r="E192" s="12">
        <f>ECSF!J19</f>
        <v>0</v>
      </c>
    </row>
    <row r="193" spans="2:5" ht="15" customHeight="1">
      <c r="B193" s="638"/>
      <c r="C193" s="634" t="s">
        <v>19</v>
      </c>
      <c r="D193" s="634"/>
      <c r="E193" s="12">
        <f>ECSF!J20</f>
        <v>0</v>
      </c>
    </row>
    <row r="194" spans="2:5" ht="15" customHeight="1">
      <c r="B194" s="638"/>
      <c r="C194" s="634" t="s">
        <v>21</v>
      </c>
      <c r="D194" s="634"/>
      <c r="E194" s="12">
        <f>ECSF!J21</f>
        <v>0</v>
      </c>
    </row>
    <row r="195" spans="2:5" ht="15" customHeight="1">
      <c r="B195" s="638"/>
      <c r="C195" s="634" t="s">
        <v>23</v>
      </c>
      <c r="D195" s="634"/>
      <c r="E195" s="12">
        <f>ECSF!J22</f>
        <v>0</v>
      </c>
    </row>
    <row r="196" spans="2:5" ht="15" customHeight="1">
      <c r="B196" s="638"/>
      <c r="C196" s="634" t="s">
        <v>24</v>
      </c>
      <c r="D196" s="634"/>
      <c r="E196" s="12">
        <f>ECSF!J23</f>
        <v>0</v>
      </c>
    </row>
    <row r="197" spans="2:5" ht="15" customHeight="1">
      <c r="B197" s="638"/>
      <c r="C197" s="640" t="s">
        <v>28</v>
      </c>
      <c r="D197" s="640"/>
      <c r="E197" s="11">
        <f>ECSF!J25</f>
        <v>0</v>
      </c>
    </row>
    <row r="198" spans="2:5" ht="15" customHeight="1">
      <c r="B198" s="638"/>
      <c r="C198" s="634" t="s">
        <v>30</v>
      </c>
      <c r="D198" s="634"/>
      <c r="E198" s="12">
        <f>ECSF!J27</f>
        <v>0</v>
      </c>
    </row>
    <row r="199" spans="2:5" ht="15" customHeight="1">
      <c r="B199" s="638"/>
      <c r="C199" s="634" t="s">
        <v>32</v>
      </c>
      <c r="D199" s="634"/>
      <c r="E199" s="12">
        <f>ECSF!J28</f>
        <v>0</v>
      </c>
    </row>
    <row r="200" spans="2:5" ht="15" customHeight="1">
      <c r="B200" s="638"/>
      <c r="C200" s="634" t="s">
        <v>34</v>
      </c>
      <c r="D200" s="634"/>
      <c r="E200" s="12">
        <f>ECSF!J29</f>
        <v>0</v>
      </c>
    </row>
    <row r="201" spans="2:5">
      <c r="B201" s="638"/>
      <c r="C201" s="634" t="s">
        <v>36</v>
      </c>
      <c r="D201" s="634"/>
      <c r="E201" s="12">
        <f>ECSF!J30</f>
        <v>0</v>
      </c>
    </row>
    <row r="202" spans="2:5" ht="15" customHeight="1">
      <c r="B202" s="638"/>
      <c r="C202" s="634" t="s">
        <v>38</v>
      </c>
      <c r="D202" s="634"/>
      <c r="E202" s="12">
        <f>ECSF!J31</f>
        <v>0</v>
      </c>
    </row>
    <row r="203" spans="2:5">
      <c r="B203" s="638"/>
      <c r="C203" s="634" t="s">
        <v>40</v>
      </c>
      <c r="D203" s="634"/>
      <c r="E203" s="12">
        <f>ECSF!J32</f>
        <v>0</v>
      </c>
    </row>
    <row r="204" spans="2:5" ht="15" customHeight="1">
      <c r="B204" s="638"/>
      <c r="C204" s="637" t="s">
        <v>47</v>
      </c>
      <c r="D204" s="637"/>
      <c r="E204" s="11">
        <f>ECSF!J34</f>
        <v>30562437</v>
      </c>
    </row>
    <row r="205" spans="2:5" ht="15" customHeight="1">
      <c r="B205" s="638"/>
      <c r="C205" s="637" t="s">
        <v>49</v>
      </c>
      <c r="D205" s="637"/>
      <c r="E205" s="11">
        <f>ECSF!J36</f>
        <v>0</v>
      </c>
    </row>
    <row r="206" spans="2:5" ht="15" customHeight="1">
      <c r="B206" s="638"/>
      <c r="C206" s="634" t="s">
        <v>50</v>
      </c>
      <c r="D206" s="634"/>
      <c r="E206" s="12">
        <f>ECSF!J38</f>
        <v>0</v>
      </c>
    </row>
    <row r="207" spans="2:5" ht="15" customHeight="1">
      <c r="B207" s="638"/>
      <c r="C207" s="634" t="s">
        <v>51</v>
      </c>
      <c r="D207" s="634"/>
      <c r="E207" s="12">
        <f>ECSF!J39</f>
        <v>0</v>
      </c>
    </row>
    <row r="208" spans="2:5" ht="15" customHeight="1">
      <c r="B208" s="638"/>
      <c r="C208" s="634" t="s">
        <v>52</v>
      </c>
      <c r="D208" s="634"/>
      <c r="E208" s="12">
        <f>ECSF!J40</f>
        <v>0</v>
      </c>
    </row>
    <row r="209" spans="2:5" ht="15" customHeight="1">
      <c r="B209" s="638"/>
      <c r="C209" s="637" t="s">
        <v>53</v>
      </c>
      <c r="D209" s="637"/>
      <c r="E209" s="11">
        <f>ECSF!J42</f>
        <v>30562437</v>
      </c>
    </row>
    <row r="210" spans="2:5">
      <c r="B210" s="638"/>
      <c r="C210" s="634" t="s">
        <v>54</v>
      </c>
      <c r="D210" s="634"/>
      <c r="E210" s="12">
        <f>ECSF!J44</f>
        <v>0</v>
      </c>
    </row>
    <row r="211" spans="2:5" ht="15" customHeight="1">
      <c r="B211" s="638"/>
      <c r="C211" s="634" t="s">
        <v>55</v>
      </c>
      <c r="D211" s="634"/>
      <c r="E211" s="12">
        <f>ECSF!J45</f>
        <v>0</v>
      </c>
    </row>
    <row r="212" spans="2:5">
      <c r="B212" s="638"/>
      <c r="C212" s="634" t="s">
        <v>56</v>
      </c>
      <c r="D212" s="634"/>
      <c r="E212" s="12">
        <f>ECSF!J46</f>
        <v>0</v>
      </c>
    </row>
    <row r="213" spans="2:5" ht="15" customHeight="1">
      <c r="B213" s="638"/>
      <c r="C213" s="634" t="s">
        <v>57</v>
      </c>
      <c r="D213" s="634"/>
      <c r="E213" s="12">
        <f>ECSF!J47</f>
        <v>0</v>
      </c>
    </row>
    <row r="214" spans="2:5">
      <c r="B214" s="638"/>
      <c r="C214" s="634" t="s">
        <v>58</v>
      </c>
      <c r="D214" s="634"/>
      <c r="E214" s="12">
        <f>ECSF!J48</f>
        <v>46940210</v>
      </c>
    </row>
    <row r="215" spans="2:5">
      <c r="B215" s="638"/>
      <c r="C215" s="637" t="s">
        <v>59</v>
      </c>
      <c r="D215" s="637"/>
      <c r="E215" s="11">
        <f>ECSF!J50</f>
        <v>0</v>
      </c>
    </row>
    <row r="216" spans="2:5">
      <c r="B216" s="638"/>
      <c r="C216" s="634" t="s">
        <v>60</v>
      </c>
      <c r="D216" s="634"/>
      <c r="E216" s="12">
        <f>ECSF!J52</f>
        <v>0</v>
      </c>
    </row>
    <row r="217" spans="2:5" ht="15" thickBot="1">
      <c r="B217" s="639"/>
      <c r="C217" s="634" t="s">
        <v>61</v>
      </c>
      <c r="D217" s="634"/>
      <c r="E217" s="12">
        <f>ECSF!J53</f>
        <v>0</v>
      </c>
    </row>
    <row r="218" spans="2:5">
      <c r="C218" s="642" t="s">
        <v>75</v>
      </c>
      <c r="D218" s="5" t="s">
        <v>64</v>
      </c>
      <c r="E218" s="15">
        <f>ECSF!C59</f>
        <v>0</v>
      </c>
    </row>
    <row r="219" spans="2:5">
      <c r="C219" s="643"/>
      <c r="D219" s="5" t="s">
        <v>65</v>
      </c>
      <c r="E219" s="15">
        <f>ECSF!C61</f>
        <v>0</v>
      </c>
    </row>
    <row r="220" spans="2:5">
      <c r="C220" s="643" t="s">
        <v>74</v>
      </c>
      <c r="D220" s="5" t="s">
        <v>64</v>
      </c>
      <c r="E220" s="15">
        <f>ECSF!G59</f>
        <v>0</v>
      </c>
    </row>
    <row r="221" spans="2:5">
      <c r="C221" s="643"/>
      <c r="D221" s="5" t="s">
        <v>65</v>
      </c>
      <c r="E221" s="15">
        <f>ECSF!G61</f>
        <v>0</v>
      </c>
    </row>
  </sheetData>
  <sheetProtection password="C4FF" sheet="1" objects="1" scenarios="1"/>
  <mergeCells count="234">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64:D64"/>
    <mergeCell ref="C65:D65"/>
    <mergeCell ref="C35:D35"/>
    <mergeCell ref="C50:D50"/>
    <mergeCell ref="C24:D24"/>
    <mergeCell ref="C25:D25"/>
    <mergeCell ref="C39:D39"/>
    <mergeCell ref="C40:D40"/>
    <mergeCell ref="C66:D66"/>
    <mergeCell ref="C51:D51"/>
    <mergeCell ref="C52:D52"/>
    <mergeCell ref="C53:D53"/>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C146:D146"/>
    <mergeCell ref="C147:D147"/>
    <mergeCell ref="C142:D142"/>
    <mergeCell ref="C143:D143"/>
    <mergeCell ref="C160:D160"/>
    <mergeCell ref="C161:D161"/>
    <mergeCell ref="C162:D162"/>
    <mergeCell ref="C163:D163"/>
    <mergeCell ref="C164:D164"/>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68:D168"/>
    <mergeCell ref="C170:D170"/>
    <mergeCell ref="C172:D172"/>
    <mergeCell ref="C173:D173"/>
    <mergeCell ref="C174:D174"/>
    <mergeCell ref="C192:D192"/>
    <mergeCell ref="C194:D194"/>
    <mergeCell ref="C175:D175"/>
    <mergeCell ref="C176:D176"/>
    <mergeCell ref="C177:D177"/>
    <mergeCell ref="C178:D178"/>
    <mergeCell ref="C216:D216"/>
    <mergeCell ref="C202:D202"/>
    <mergeCell ref="C203:D203"/>
    <mergeCell ref="C205:D205"/>
    <mergeCell ref="C207:D207"/>
    <mergeCell ref="C208:D208"/>
    <mergeCell ref="C209:D209"/>
    <mergeCell ref="C213:D213"/>
    <mergeCell ref="C215:D215"/>
    <mergeCell ref="C204:D204"/>
    <mergeCell ref="C206:D206"/>
    <mergeCell ref="C201:D201"/>
    <mergeCell ref="C187:D187"/>
    <mergeCell ref="C188:D188"/>
    <mergeCell ref="C189:D189"/>
    <mergeCell ref="C190:D190"/>
    <mergeCell ref="C212:D212"/>
    <mergeCell ref="C214:D214"/>
    <mergeCell ref="C196:D196"/>
    <mergeCell ref="C197:D197"/>
    <mergeCell ref="C198:D198"/>
    <mergeCell ref="C199:D199"/>
    <mergeCell ref="C200:D200"/>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H35" sqref="H35"/>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75" t="s">
        <v>1016</v>
      </c>
      <c r="C1" s="575"/>
      <c r="D1" s="575"/>
      <c r="E1" s="575"/>
      <c r="F1" s="575"/>
      <c r="G1" s="575"/>
      <c r="H1" s="575"/>
      <c r="I1" s="212"/>
    </row>
    <row r="2" spans="1:9" ht="14.1" customHeight="1">
      <c r="A2" s="395"/>
      <c r="B2" s="644" t="s">
        <v>146</v>
      </c>
      <c r="C2" s="644"/>
      <c r="D2" s="644"/>
      <c r="E2" s="644"/>
      <c r="F2" s="644"/>
      <c r="G2" s="644"/>
      <c r="H2" s="644"/>
      <c r="I2" s="212"/>
    </row>
    <row r="3" spans="1:9" ht="14.1" customHeight="1">
      <c r="A3" s="395"/>
      <c r="B3" s="644" t="s">
        <v>1015</v>
      </c>
      <c r="C3" s="644"/>
      <c r="D3" s="644"/>
      <c r="E3" s="644"/>
      <c r="F3" s="644"/>
      <c r="G3" s="644"/>
      <c r="H3" s="644"/>
      <c r="I3" s="212"/>
    </row>
    <row r="4" spans="1:9" ht="14.1" customHeight="1">
      <c r="A4" s="395"/>
      <c r="B4" s="644" t="s">
        <v>1</v>
      </c>
      <c r="C4" s="644"/>
      <c r="D4" s="644"/>
      <c r="E4" s="644"/>
      <c r="F4" s="644"/>
      <c r="G4" s="644"/>
      <c r="H4" s="644"/>
      <c r="I4" s="212"/>
    </row>
    <row r="5" spans="1:9" ht="6" customHeight="1">
      <c r="A5" s="645"/>
      <c r="B5" s="646"/>
      <c r="C5" s="647"/>
      <c r="D5" s="647"/>
      <c r="E5" s="647"/>
      <c r="F5" s="647"/>
      <c r="G5" s="647"/>
      <c r="H5" s="647"/>
      <c r="I5" s="213"/>
    </row>
    <row r="6" spans="1:9" ht="20.100000000000001" customHeight="1">
      <c r="A6" s="396" t="s">
        <v>4</v>
      </c>
      <c r="B6" s="587" t="s">
        <v>446</v>
      </c>
      <c r="C6" s="587"/>
      <c r="D6" s="587"/>
      <c r="E6" s="587"/>
      <c r="F6" s="587"/>
      <c r="G6" s="587"/>
      <c r="H6" s="587"/>
      <c r="I6" s="587"/>
    </row>
    <row r="7" spans="1:9" ht="5.0999999999999996" customHeight="1">
      <c r="A7" s="648"/>
      <c r="B7" s="649"/>
      <c r="C7" s="649"/>
      <c r="D7" s="649"/>
      <c r="E7" s="649"/>
      <c r="F7" s="649"/>
      <c r="G7" s="649"/>
      <c r="H7" s="649"/>
      <c r="I7" s="649"/>
    </row>
    <row r="8" spans="1:9" ht="3" customHeight="1">
      <c r="A8" s="648"/>
      <c r="B8" s="649"/>
      <c r="C8" s="649"/>
      <c r="D8" s="649"/>
      <c r="E8" s="649"/>
      <c r="F8" s="649"/>
      <c r="G8" s="649"/>
      <c r="H8" s="649"/>
      <c r="I8" s="649"/>
    </row>
    <row r="9" spans="1:9" ht="30" customHeight="1">
      <c r="A9" s="650" t="s">
        <v>147</v>
      </c>
      <c r="B9" s="651"/>
      <c r="C9" s="651"/>
      <c r="D9" s="214"/>
      <c r="E9" s="215" t="s">
        <v>148</v>
      </c>
      <c r="F9" s="215" t="s">
        <v>149</v>
      </c>
      <c r="G9" s="214" t="s">
        <v>150</v>
      </c>
      <c r="H9" s="214" t="s">
        <v>151</v>
      </c>
      <c r="I9" s="216"/>
    </row>
    <row r="10" spans="1:9" ht="3" customHeight="1">
      <c r="A10" s="648"/>
      <c r="B10" s="649"/>
      <c r="C10" s="649"/>
      <c r="D10" s="649"/>
      <c r="E10" s="649"/>
      <c r="F10" s="649"/>
      <c r="G10" s="649"/>
      <c r="H10" s="649"/>
      <c r="I10" s="652"/>
    </row>
    <row r="11" spans="1:9" ht="12">
      <c r="A11" s="655" t="s">
        <v>152</v>
      </c>
      <c r="B11" s="656"/>
      <c r="C11" s="656"/>
      <c r="D11" s="217"/>
      <c r="E11" s="217"/>
      <c r="F11" s="217"/>
      <c r="G11" s="217"/>
      <c r="H11" s="217"/>
      <c r="I11" s="218"/>
    </row>
    <row r="12" spans="1:9" ht="12">
      <c r="A12" s="657" t="s">
        <v>153</v>
      </c>
      <c r="B12" s="658"/>
      <c r="C12" s="658"/>
      <c r="D12" s="219"/>
      <c r="E12" s="219"/>
      <c r="F12" s="219"/>
      <c r="G12" s="219"/>
      <c r="H12" s="219"/>
      <c r="I12" s="220"/>
    </row>
    <row r="13" spans="1:9" ht="12">
      <c r="A13" s="655" t="s">
        <v>154</v>
      </c>
      <c r="B13" s="656"/>
      <c r="C13" s="656"/>
      <c r="D13" s="219"/>
      <c r="E13" s="221"/>
      <c r="F13" s="221"/>
      <c r="G13" s="180">
        <f>SUM(G14:G16)</f>
        <v>0</v>
      </c>
      <c r="H13" s="180">
        <f>SUM(H14:H16)</f>
        <v>0</v>
      </c>
      <c r="I13" s="222"/>
    </row>
    <row r="14" spans="1:9" ht="12">
      <c r="A14" s="397"/>
      <c r="B14" s="659" t="s">
        <v>155</v>
      </c>
      <c r="C14" s="659"/>
      <c r="D14" s="219"/>
      <c r="E14" s="224"/>
      <c r="F14" s="224"/>
      <c r="G14" s="225">
        <v>0</v>
      </c>
      <c r="H14" s="225">
        <v>0</v>
      </c>
      <c r="I14" s="226"/>
    </row>
    <row r="15" spans="1:9" ht="12">
      <c r="A15" s="397"/>
      <c r="B15" s="659" t="s">
        <v>156</v>
      </c>
      <c r="C15" s="659"/>
      <c r="D15" s="219"/>
      <c r="E15" s="224"/>
      <c r="F15" s="224"/>
      <c r="G15" s="225">
        <v>0</v>
      </c>
      <c r="H15" s="225">
        <v>0</v>
      </c>
      <c r="I15" s="226"/>
    </row>
    <row r="16" spans="1:9" ht="12">
      <c r="A16" s="397"/>
      <c r="B16" s="659" t="s">
        <v>157</v>
      </c>
      <c r="C16" s="659"/>
      <c r="D16" s="219"/>
      <c r="E16" s="224"/>
      <c r="F16" s="224"/>
      <c r="G16" s="225">
        <v>0</v>
      </c>
      <c r="H16" s="225">
        <v>0</v>
      </c>
      <c r="I16" s="226"/>
    </row>
    <row r="17" spans="1:9" ht="12">
      <c r="A17" s="655" t="s">
        <v>158</v>
      </c>
      <c r="B17" s="656"/>
      <c r="C17" s="656"/>
      <c r="D17" s="219"/>
      <c r="E17" s="221"/>
      <c r="F17" s="221"/>
      <c r="G17" s="180">
        <f>SUM(G18:G21)</f>
        <v>0</v>
      </c>
      <c r="H17" s="180">
        <f>SUM(H18:H21)</f>
        <v>0</v>
      </c>
      <c r="I17" s="222"/>
    </row>
    <row r="18" spans="1:9" ht="12">
      <c r="A18" s="397"/>
      <c r="B18" s="659" t="s">
        <v>159</v>
      </c>
      <c r="C18" s="659"/>
      <c r="D18" s="219"/>
      <c r="E18" s="224"/>
      <c r="F18" s="224"/>
      <c r="G18" s="225">
        <v>0</v>
      </c>
      <c r="H18" s="225">
        <v>0</v>
      </c>
      <c r="I18" s="226"/>
    </row>
    <row r="19" spans="1:9" ht="12">
      <c r="A19" s="397"/>
      <c r="B19" s="659" t="s">
        <v>160</v>
      </c>
      <c r="C19" s="659"/>
      <c r="D19" s="219"/>
      <c r="E19" s="224"/>
      <c r="F19" s="224"/>
      <c r="G19" s="225">
        <v>0</v>
      </c>
      <c r="H19" s="225">
        <v>0</v>
      </c>
      <c r="I19" s="226"/>
    </row>
    <row r="20" spans="1:9" ht="12">
      <c r="A20" s="397"/>
      <c r="B20" s="659" t="s">
        <v>156</v>
      </c>
      <c r="C20" s="659"/>
      <c r="D20" s="219"/>
      <c r="E20" s="224"/>
      <c r="F20" s="224"/>
      <c r="G20" s="225">
        <v>0</v>
      </c>
      <c r="H20" s="225">
        <v>0</v>
      </c>
      <c r="I20" s="226"/>
    </row>
    <row r="21" spans="1:9" ht="12">
      <c r="A21" s="398"/>
      <c r="B21" s="659" t="s">
        <v>157</v>
      </c>
      <c r="C21" s="659"/>
      <c r="D21" s="219"/>
      <c r="E21" s="224"/>
      <c r="F21" s="224"/>
      <c r="G21" s="228">
        <v>0</v>
      </c>
      <c r="H21" s="228">
        <v>0</v>
      </c>
      <c r="I21" s="226"/>
    </row>
    <row r="22" spans="1:9">
      <c r="A22" s="653" t="s">
        <v>161</v>
      </c>
      <c r="B22" s="654"/>
      <c r="C22" s="654"/>
      <c r="D22" s="230"/>
      <c r="E22" s="231"/>
      <c r="F22" s="231"/>
      <c r="G22" s="232">
        <f>G13+G17</f>
        <v>0</v>
      </c>
      <c r="H22" s="232">
        <f>H13+H17</f>
        <v>0</v>
      </c>
      <c r="I22" s="233"/>
    </row>
    <row r="23" spans="1:9" ht="12">
      <c r="A23" s="657" t="s">
        <v>162</v>
      </c>
      <c r="B23" s="658"/>
      <c r="C23" s="658"/>
      <c r="D23" s="219"/>
      <c r="E23" s="347"/>
      <c r="F23" s="347"/>
      <c r="G23" s="229"/>
      <c r="H23" s="229"/>
      <c r="I23" s="222"/>
    </row>
    <row r="24" spans="1:9" ht="12">
      <c r="A24" s="655" t="s">
        <v>154</v>
      </c>
      <c r="B24" s="656"/>
      <c r="C24" s="656"/>
      <c r="D24" s="219"/>
      <c r="E24" s="221"/>
      <c r="F24" s="221"/>
      <c r="G24" s="180">
        <f>SUM(G25:G27)</f>
        <v>0</v>
      </c>
      <c r="H24" s="180">
        <f>SUM(H25:H27)</f>
        <v>0</v>
      </c>
      <c r="I24" s="222"/>
    </row>
    <row r="25" spans="1:9" ht="12">
      <c r="A25" s="397"/>
      <c r="B25" s="659" t="s">
        <v>155</v>
      </c>
      <c r="C25" s="659"/>
      <c r="D25" s="219"/>
      <c r="E25" s="224"/>
      <c r="F25" s="224"/>
      <c r="G25" s="225">
        <v>0</v>
      </c>
      <c r="H25" s="225">
        <v>0</v>
      </c>
      <c r="I25" s="226"/>
    </row>
    <row r="26" spans="1:9">
      <c r="A26" s="398"/>
      <c r="B26" s="659" t="s">
        <v>156</v>
      </c>
      <c r="C26" s="659"/>
      <c r="D26" s="211"/>
      <c r="E26" s="234"/>
      <c r="F26" s="234"/>
      <c r="G26" s="225">
        <v>0</v>
      </c>
      <c r="H26" s="225">
        <v>0</v>
      </c>
      <c r="I26" s="226"/>
    </row>
    <row r="27" spans="1:9">
      <c r="A27" s="398"/>
      <c r="B27" s="659" t="s">
        <v>157</v>
      </c>
      <c r="C27" s="659"/>
      <c r="D27" s="211"/>
      <c r="E27" s="234"/>
      <c r="F27" s="234"/>
      <c r="G27" s="225">
        <v>0</v>
      </c>
      <c r="H27" s="225">
        <v>0</v>
      </c>
      <c r="I27" s="226"/>
    </row>
    <row r="28" spans="1:9" ht="12">
      <c r="A28" s="655" t="s">
        <v>158</v>
      </c>
      <c r="B28" s="656"/>
      <c r="C28" s="656"/>
      <c r="D28" s="219"/>
      <c r="E28" s="221"/>
      <c r="F28" s="221"/>
      <c r="G28" s="180">
        <f>SUM(G29:G32)</f>
        <v>0</v>
      </c>
      <c r="H28" s="180">
        <f>SUM(H29:H32)</f>
        <v>0</v>
      </c>
      <c r="I28" s="222"/>
    </row>
    <row r="29" spans="1:9" ht="12">
      <c r="A29" s="397"/>
      <c r="B29" s="659" t="s">
        <v>159</v>
      </c>
      <c r="C29" s="659"/>
      <c r="D29" s="219"/>
      <c r="E29" s="224"/>
      <c r="F29" s="224"/>
      <c r="G29" s="225">
        <v>0</v>
      </c>
      <c r="H29" s="225">
        <v>0</v>
      </c>
      <c r="I29" s="226"/>
    </row>
    <row r="30" spans="1:9" ht="12">
      <c r="A30" s="397"/>
      <c r="B30" s="659" t="s">
        <v>160</v>
      </c>
      <c r="C30" s="659"/>
      <c r="D30" s="219"/>
      <c r="E30" s="224"/>
      <c r="F30" s="224"/>
      <c r="G30" s="225">
        <v>0</v>
      </c>
      <c r="H30" s="225">
        <v>0</v>
      </c>
      <c r="I30" s="226"/>
    </row>
    <row r="31" spans="1:9" ht="12">
      <c r="A31" s="397"/>
      <c r="B31" s="659" t="s">
        <v>156</v>
      </c>
      <c r="C31" s="659"/>
      <c r="D31" s="219"/>
      <c r="E31" s="224"/>
      <c r="F31" s="224"/>
      <c r="G31" s="225">
        <v>0</v>
      </c>
      <c r="H31" s="225">
        <v>0</v>
      </c>
      <c r="I31" s="226"/>
    </row>
    <row r="32" spans="1:9" ht="12">
      <c r="A32" s="399"/>
      <c r="B32" s="659" t="s">
        <v>157</v>
      </c>
      <c r="C32" s="659"/>
      <c r="D32" s="219"/>
      <c r="E32" s="224"/>
      <c r="F32" s="224"/>
      <c r="G32" s="225">
        <v>0</v>
      </c>
      <c r="H32" s="225">
        <v>0</v>
      </c>
      <c r="I32" s="226"/>
    </row>
    <row r="33" spans="1:9">
      <c r="A33" s="653" t="s">
        <v>163</v>
      </c>
      <c r="B33" s="654"/>
      <c r="C33" s="654"/>
      <c r="D33" s="230"/>
      <c r="E33" s="235"/>
      <c r="F33" s="235"/>
      <c r="G33" s="232">
        <f>+G24+G28</f>
        <v>0</v>
      </c>
      <c r="H33" s="232">
        <f>+H24+H28</f>
        <v>0</v>
      </c>
      <c r="I33" s="233"/>
    </row>
    <row r="34" spans="1:9" ht="12">
      <c r="A34" s="655" t="s">
        <v>164</v>
      </c>
      <c r="B34" s="656"/>
      <c r="C34" s="656"/>
      <c r="D34" s="219"/>
      <c r="E34" s="224"/>
      <c r="F34" s="224"/>
      <c r="G34" s="236">
        <v>2856527.3</v>
      </c>
      <c r="H34" s="236">
        <v>2777564.2</v>
      </c>
      <c r="I34" s="226"/>
    </row>
    <row r="35" spans="1:9" ht="12">
      <c r="A35" s="397"/>
      <c r="B35" s="223"/>
      <c r="C35" s="227"/>
      <c r="D35" s="219"/>
      <c r="E35" s="347"/>
      <c r="F35" s="347"/>
      <c r="G35" s="229"/>
      <c r="H35" s="229"/>
      <c r="I35" s="226"/>
    </row>
    <row r="36" spans="1:9">
      <c r="A36" s="660" t="s">
        <v>165</v>
      </c>
      <c r="B36" s="661"/>
      <c r="C36" s="661"/>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59" t="s">
        <v>78</v>
      </c>
      <c r="B38" s="659"/>
      <c r="C38" s="659"/>
      <c r="D38" s="659"/>
      <c r="E38" s="659"/>
      <c r="F38" s="659"/>
      <c r="G38" s="659"/>
      <c r="H38" s="659"/>
      <c r="I38" s="659"/>
    </row>
    <row r="39" spans="1:9" s="101" customFormat="1" ht="15" customHeight="1">
      <c r="A39" s="495"/>
      <c r="B39" s="495"/>
      <c r="C39" s="495"/>
      <c r="D39" s="495"/>
      <c r="E39" s="495"/>
      <c r="F39" s="495"/>
      <c r="G39" s="495"/>
      <c r="H39" s="495"/>
      <c r="I39" s="495"/>
    </row>
    <row r="40" spans="1:9" s="101" customFormat="1" ht="25.5" customHeight="1">
      <c r="A40" s="227"/>
      <c r="B40" s="600"/>
      <c r="C40" s="600"/>
      <c r="D40" s="241"/>
      <c r="E40" s="109"/>
      <c r="F40" s="601"/>
      <c r="G40" s="601"/>
      <c r="H40" s="241"/>
      <c r="I40" s="241"/>
    </row>
    <row r="41" spans="1:9" customFormat="1" ht="14.4">
      <c r="A41" s="114" t="s">
        <v>1048</v>
      </c>
      <c r="B41" s="114"/>
      <c r="C41" s="241"/>
      <c r="D41" s="241"/>
      <c r="E41" s="114"/>
      <c r="F41" s="114"/>
      <c r="G41" s="17"/>
    </row>
    <row r="42" spans="1:9" s="101" customFormat="1" ht="14.1" customHeight="1">
      <c r="A42" s="242"/>
      <c r="B42" s="598"/>
      <c r="C42" s="598"/>
      <c r="D42" s="243"/>
      <c r="E42" s="243"/>
      <c r="F42" s="598"/>
      <c r="G42" s="598"/>
      <c r="H42" s="219"/>
      <c r="I42" s="241"/>
    </row>
    <row r="44" spans="1:9">
      <c r="B44" s="600"/>
      <c r="C44" s="600"/>
      <c r="F44" s="600"/>
      <c r="G44" s="600"/>
    </row>
    <row r="45" spans="1:9" customFormat="1" ht="14.4">
      <c r="A45" s="91" t="s">
        <v>1049</v>
      </c>
      <c r="B45" s="17"/>
      <c r="C45" s="17"/>
      <c r="D45" s="17"/>
      <c r="E45" s="17"/>
      <c r="F45" s="17"/>
      <c r="G45" s="17"/>
    </row>
    <row r="48" spans="1:9">
      <c r="B48" s="600"/>
      <c r="C48" s="600"/>
    </row>
    <row r="49" spans="1:7" customFormat="1" ht="14.4">
      <c r="A49" s="91" t="s">
        <v>1050</v>
      </c>
      <c r="B49" s="17"/>
      <c r="C49" s="17"/>
      <c r="D49" s="17"/>
      <c r="E49" s="17"/>
      <c r="F49" s="17"/>
      <c r="G49" s="17"/>
    </row>
  </sheetData>
  <sheetProtection selectLockedCells="1"/>
  <mergeCells count="44">
    <mergeCell ref="B42:C42"/>
    <mergeCell ref="F42:G42"/>
    <mergeCell ref="A36:C36"/>
    <mergeCell ref="A38:I38"/>
    <mergeCell ref="B40:C40"/>
    <mergeCell ref="F40:G40"/>
    <mergeCell ref="A34:C34"/>
    <mergeCell ref="A23:C23"/>
    <mergeCell ref="A24:C24"/>
    <mergeCell ref="B25:C25"/>
    <mergeCell ref="B26:C26"/>
    <mergeCell ref="B27:C27"/>
    <mergeCell ref="A28:C28"/>
    <mergeCell ref="B29:C29"/>
    <mergeCell ref="B30:C30"/>
    <mergeCell ref="B31:C31"/>
    <mergeCell ref="B32:C32"/>
    <mergeCell ref="A33:C33"/>
    <mergeCell ref="A17:C17"/>
    <mergeCell ref="B18:C18"/>
    <mergeCell ref="B19:C19"/>
    <mergeCell ref="B20:C20"/>
    <mergeCell ref="B21:C21"/>
    <mergeCell ref="A12:C12"/>
    <mergeCell ref="A13:C13"/>
    <mergeCell ref="B14:C14"/>
    <mergeCell ref="B15:C15"/>
    <mergeCell ref="B16:C16"/>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Angela Maria Faz Gonzalez</cp:lastModifiedBy>
  <cp:lastPrinted>2016-02-02T16:30:55Z</cp:lastPrinted>
  <dcterms:created xsi:type="dcterms:W3CDTF">2014-01-27T16:27:43Z</dcterms:created>
  <dcterms:modified xsi:type="dcterms:W3CDTF">2016-10-28T21:25:27Z</dcterms:modified>
</cp:coreProperties>
</file>