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ANUAL 2015\"/>
    </mc:Choice>
  </mc:AlternateContent>
  <bookViews>
    <workbookView xWindow="0" yWindow="0" windowWidth="21600" windowHeight="9735"/>
  </bookViews>
  <sheets>
    <sheet name="PRESUPUESTO MENSUAL 2015" sheetId="1" r:id="rId1"/>
  </sheets>
  <calcPr calcId="152511"/>
</workbook>
</file>

<file path=xl/calcChain.xml><?xml version="1.0" encoding="utf-8"?>
<calcChain xmlns="http://schemas.openxmlformats.org/spreadsheetml/2006/main">
  <c r="O95" i="1" l="1"/>
  <c r="N95" i="1"/>
  <c r="M95" i="1"/>
  <c r="L95" i="1"/>
  <c r="K95" i="1"/>
  <c r="J95" i="1"/>
  <c r="I95" i="1"/>
  <c r="H95" i="1"/>
  <c r="G95" i="1"/>
  <c r="F95" i="1"/>
  <c r="E95" i="1"/>
  <c r="D95" i="1"/>
  <c r="C95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O80" i="1"/>
  <c r="O79" i="1"/>
  <c r="L75" i="1"/>
  <c r="K75" i="1"/>
  <c r="C75" i="1"/>
  <c r="N64" i="1"/>
  <c r="N75" i="1" s="1"/>
  <c r="M64" i="1"/>
  <c r="M75" i="1" s="1"/>
  <c r="K64" i="1"/>
  <c r="J64" i="1"/>
  <c r="J75" i="1" s="1"/>
  <c r="J89" i="1" s="1"/>
  <c r="I64" i="1"/>
  <c r="I75" i="1" s="1"/>
  <c r="H64" i="1"/>
  <c r="H75" i="1" s="1"/>
  <c r="G64" i="1"/>
  <c r="G75" i="1" s="1"/>
  <c r="F64" i="1"/>
  <c r="F75" i="1" s="1"/>
  <c r="F89" i="1" s="1"/>
  <c r="E64" i="1"/>
  <c r="E75" i="1" s="1"/>
  <c r="D64" i="1"/>
  <c r="D75" i="1" s="1"/>
  <c r="C64" i="1"/>
  <c r="O63" i="1"/>
  <c r="O75" i="1" s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E89" i="1" l="1"/>
  <c r="E97" i="1" s="1"/>
  <c r="I89" i="1"/>
  <c r="N89" i="1"/>
  <c r="C89" i="1"/>
  <c r="G89" i="1"/>
  <c r="G97" i="1" s="1"/>
  <c r="K89" i="1"/>
  <c r="F97" i="1"/>
  <c r="J97" i="1"/>
  <c r="N97" i="1"/>
  <c r="L89" i="1"/>
  <c r="L97" i="1" s="1"/>
  <c r="M89" i="1"/>
  <c r="I97" i="1"/>
  <c r="M97" i="1"/>
  <c r="O89" i="1"/>
  <c r="D89" i="1"/>
  <c r="D97" i="1" s="1"/>
  <c r="H89" i="1"/>
  <c r="H97" i="1" s="1"/>
  <c r="C97" i="1"/>
  <c r="K97" i="1"/>
  <c r="O97" i="1"/>
</calcChain>
</file>

<file path=xl/sharedStrings.xml><?xml version="1.0" encoding="utf-8"?>
<sst xmlns="http://schemas.openxmlformats.org/spreadsheetml/2006/main" count="100" uniqueCount="100">
  <si>
    <t>PRESIDENCIA MUNICIPAL DE SALTILLO</t>
  </si>
  <si>
    <t>INGRESOS 2015    POR MES</t>
  </si>
  <si>
    <t>(Pesos)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</si>
  <si>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</si>
  <si>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</si>
  <si>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</si>
  <si>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</si>
  <si>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</si>
  <si>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</si>
  <si>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</si>
  <si>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</si>
  <si>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</si>
  <si>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</si>
  <si>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</si>
  <si>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</si>
  <si>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</si>
  <si>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ACUMULADO</t>
  </si>
  <si>
    <t>IMPUESTOS</t>
  </si>
  <si>
    <t>IMPUESTOS SOBRE EL PATRIMONIO</t>
  </si>
  <si>
    <t>PREDIAL</t>
  </si>
  <si>
    <t>IMPUESTO SOBRE ADQUISICION DE INMUEBLES</t>
  </si>
  <si>
    <t>DEVOLUCION DE IMPUESTOS SOBRE EL PATRIMONIO</t>
  </si>
  <si>
    <t>OTROS IMPUESTOS</t>
  </si>
  <si>
    <t>IMPUESTO SOBRE ACTIVIDADES MERCANTILES</t>
  </si>
  <si>
    <t>IMPUESTOS SOBRE ESPECTACULOS Y DIVERSIONES PUBLICAS</t>
  </si>
  <si>
    <t>ACCESORIOS DE IMPUESTOS</t>
  </si>
  <si>
    <t>DEVOLUCION DE ACCESORIOS DE IMPUESTOS</t>
  </si>
  <si>
    <t>TOTAL DE IMPUESTOS</t>
  </si>
  <si>
    <t>CONTRIBUCIONES DE MEJORA POR OBRAS PUBLICAS</t>
  </si>
  <si>
    <t>DAÑOS EUMEX</t>
  </si>
  <si>
    <t>CENTRO HISTORICO</t>
  </si>
  <si>
    <t>EQUIPAMIENTO Y MANTENIMIENTO DE CUERPO DE BOMBEROS</t>
  </si>
  <si>
    <t>PROTECCION CIVIL</t>
  </si>
  <si>
    <t>DESARROLLO INTEGRAL DE LA FAMILIA</t>
  </si>
  <si>
    <t>CONTRIBUCIONES POR RESPONSABILIDAD OBJETIVA</t>
  </si>
  <si>
    <t>RECONSTRUCCION  MERCADO NUEVO SALTILLO</t>
  </si>
  <si>
    <t>DEVOLUCION DE CONTRIBUCIONES DE MEJORA POR OBRAS PUBLICAS</t>
  </si>
  <si>
    <t>TOTAL DE CONTRIBUCIONES DE MEJORA POR OBRAS PUBLICAS</t>
  </si>
  <si>
    <t>DERECHOS</t>
  </si>
  <si>
    <t>DERECHOS POR EL USO, GOCE, APROVECHAMIENTO O EXPLOTACION DE BIENES DEL DOMINIO PUBLICO</t>
  </si>
  <si>
    <t>USO Y SERVICIOS EN MERCADOS MUNICIPALES</t>
  </si>
  <si>
    <t xml:space="preserve">TOTAL DE DERECHOS POR EL USO, GOCE, ETC. </t>
  </si>
  <si>
    <t>DERECHOS POR PRESTACION DE SERVICIOS</t>
  </si>
  <si>
    <t>SERVICIO DE RECOLECCION DE BASURA</t>
  </si>
  <si>
    <t>SERVICIO DE SEGURIDAD PUBLICA</t>
  </si>
  <si>
    <t>SERVICIO DE PANTEONES</t>
  </si>
  <si>
    <t>SERVICIO DE TRANSITO</t>
  </si>
  <si>
    <t>SERVICIO DE PREVISION SOCIAL</t>
  </si>
  <si>
    <t>SERVICIOS CATASTRALES</t>
  </si>
  <si>
    <t>SERVICIOS DE CERTIFICACIONES Y LEGALIZACIONES</t>
  </si>
  <si>
    <t>SERVICIO DE SANEAMIENTO DE AGUAS RESIDUALES</t>
  </si>
  <si>
    <t>SERVICIO DE REVISION MECANICA Y VERIFICACION VEHICULAR</t>
  </si>
  <si>
    <t>DEVOLUCION DERECHOS POR PRESTACION DE SERVICIOS</t>
  </si>
  <si>
    <t>OTROS DERECHOS</t>
  </si>
  <si>
    <t>SERVICIO DE ARRASTRE Y ALMACENAJE</t>
  </si>
  <si>
    <t>DERECHOS DE EXPEDICION DE LICENCIAS PARA CONSTRUCCION</t>
  </si>
  <si>
    <t>LICENCIA PARA ESTABLECIMIENTOS QUE EXPENDEN BEBIDAS ALCOHOLICAS</t>
  </si>
  <si>
    <t>PERMISOS Y LICENCIAS PARA COLOCACION Y USO DE ANUNCIOS Y CARTELES PUBLICITARIOS</t>
  </si>
  <si>
    <t>SERVICIOS DE ECOLOGIA</t>
  </si>
  <si>
    <t>SERVICIOS USO PENSIONES MUNICIPALES</t>
  </si>
  <si>
    <t>DERECHOS POR OCUPACION DE VIAS PÚBLICAS</t>
  </si>
  <si>
    <t>DEVOLUCIONES DE OTROS DERECHOS</t>
  </si>
  <si>
    <t>ACCESORIOS DE DERECHOS</t>
  </si>
  <si>
    <t>TOTAL DE DERECHOS</t>
  </si>
  <si>
    <t>PRODUCTOS DE TIPO CORRIENTE</t>
  </si>
  <si>
    <t>PRODUCTOS DERIVADOS DEL USO Y APROVECHAMIENTO DE BIENES NO SUJETOS A REGIMEN DE DOMINIO PUBLICO</t>
  </si>
  <si>
    <t>VENTA O ARRENDAMIENTO LOTES Y GAVETAS PANTEONES MUNICIPALES</t>
  </si>
  <si>
    <t>ARRENDAMIENTO EN MERCADOS MUNICIPALES</t>
  </si>
  <si>
    <t>ENAJENACION Y EXPLOTACION BIENES DOMINIO PRIVADO.</t>
  </si>
  <si>
    <t>VENTA DE BASES PARA LICITACION PUBLICA</t>
  </si>
  <si>
    <t>OTROS PRODUCTOS</t>
  </si>
  <si>
    <t>DEVOLUCIONES DE PRODUCTOS DERIVADOS DEL USO DE APROVECHAMIENTO DE BIENES</t>
  </si>
  <si>
    <t>ACCESORIOS DE PRODUCTOS</t>
  </si>
  <si>
    <t>OTROS PRODUCTOS QUE GENERAN INGRESOS CORRIENTES</t>
  </si>
  <si>
    <t>PRODUCTOS FINANCIEROS</t>
  </si>
  <si>
    <t>RECUPERACION POR DISTRIBUCION DE LIBROS</t>
  </si>
  <si>
    <t>RECUPERACION POR BAJA SINIESTRALIDAD DE SEGUROS</t>
  </si>
  <si>
    <t>ASIG. DE REC. DE AGUAS SUBTERRANEAS Y SUP PARA PAGO CONAGUA</t>
  </si>
  <si>
    <t>DIVIDENDOS SIMAS-AGSAL</t>
  </si>
  <si>
    <t>DIVIDENDOS DE POLIZA CASA-HABITACION</t>
  </si>
  <si>
    <t>DEVOLUCIONES OTROS PRODUCTOS QUE GENERAN INGRESOS</t>
  </si>
  <si>
    <t>TOTAL DE PRODUCTOS DE TIPO CORRIENTE</t>
  </si>
  <si>
    <t>APROVECHAMIENTOS DE TIPO CORRIENTE</t>
  </si>
  <si>
    <t>APROVECHAMIENTOS POR APORTACIONES Y COOPERACIONES</t>
  </si>
  <si>
    <t>DONATIVOS EFECTIVO</t>
  </si>
  <si>
    <t xml:space="preserve">DONATIVOS POR ESPECIE </t>
  </si>
  <si>
    <t>OTROS APROVECHAMIENTOS</t>
  </si>
  <si>
    <t>SANCIONES ADMINISTRATIVAS Y FISCALES</t>
  </si>
  <si>
    <t>POR TRANSFERENCIAS</t>
  </si>
  <si>
    <t>TRASPASO DE I.S.P.T. A APROVECHAMIENTOS</t>
  </si>
  <si>
    <t>RETENCIONES CUOTAS DE SERVICIO MEDICO NO APLICADAS</t>
  </si>
  <si>
    <t>DEVOLUCIONES DE OTROS APROVECHAMIENTOS</t>
  </si>
  <si>
    <t>TOTAL DE APROVECHAMIENTOS DE TIPO CORRIENTE</t>
  </si>
  <si>
    <t>TOTAL DE INGRESOS PROPIOS DEL MUNICIPIO</t>
  </si>
  <si>
    <t>PARTICIPACIONES, APORTACIONES, TRANSFERENCIAS, ASIGNACIONES, SUBSIDIOS Y OTRAS AYUDAS</t>
  </si>
  <si>
    <t>PARTICIPACIONES Y APORTACIONES</t>
  </si>
  <si>
    <t>PARTICIPACIONES</t>
  </si>
  <si>
    <t>CONVENIOS</t>
  </si>
  <si>
    <t>TOTAL DE PARTICIPACIONES, APORTACIONES, TRANSFERENCIAS, ETC.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</si>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</sst>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32">
    <xf numFmtId="0" fontId="0" fillId="0" borderId="0" xfId="0"/>
    <xf numFmtId="0" fontId="5" fillId="0" borderId="0" xfId="0" applyFont="1"/>
    <xf numFmtId="164" fontId="6" fillId="0" borderId="0" xfId="1" applyNumberFormat="1" applyFont="1" applyFill="1" applyBorder="1" applyAlignment="1"/>
    <xf numFmtId="164" fontId="6" fillId="0" borderId="0" xfId="1" applyNumberFormat="1" applyFont="1"/>
    <xf numFmtId="0" fontId="6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164" fontId="5" fillId="0" borderId="0" xfId="1" applyNumberFormat="1" applyFont="1" applyFill="1"/>
    <xf numFmtId="165" fontId="5" fillId="0" borderId="0" xfId="1" applyNumberFormat="1" applyFont="1" applyFill="1"/>
    <xf numFmtId="165" fontId="5" fillId="0" borderId="0" xfId="0" applyNumberFormat="1" applyFont="1" applyFill="1"/>
    <xf numFmtId="0" fontId="5" fillId="0" borderId="4" xfId="0" applyFont="1" applyFill="1" applyBorder="1"/>
    <xf numFmtId="0" fontId="8" fillId="0" borderId="4" xfId="0" applyFont="1" applyFill="1" applyBorder="1" applyAlignment="1">
      <alignment horizontal="right" vertical="center"/>
    </xf>
    <xf numFmtId="165" fontId="5" fillId="0" borderId="4" xfId="1" applyNumberFormat="1" applyFont="1" applyFill="1" applyBorder="1"/>
    <xf numFmtId="0" fontId="5" fillId="0" borderId="0" xfId="0" applyFont="1" applyFill="1" applyAlignment="1">
      <alignment wrapText="1"/>
    </xf>
    <xf numFmtId="0" fontId="8" fillId="0" borderId="0" xfId="0" applyFont="1" applyFill="1" applyAlignment="1">
      <alignment horizontal="right" vertical="center"/>
    </xf>
    <xf numFmtId="0" fontId="0" fillId="0" borderId="0" xfId="0" applyFill="1"/>
    <xf numFmtId="165" fontId="5" fillId="0" borderId="0" xfId="1" applyNumberFormat="1" applyFont="1" applyFill="1" applyBorder="1"/>
    <xf numFmtId="165" fontId="0" fillId="0" borderId="0" xfId="0" applyNumberFormat="1"/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165" fontId="5" fillId="0" borderId="6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3">
    <cellStyle name="Millares" xfId="1" builtinId="3"/>
    <cellStyle name="Millares 2" xfId="2"/>
    <cellStyle name="Millares 3" xfId="3"/>
    <cellStyle name="Moneda 2" xfId="4"/>
    <cellStyle name="Moneda 3" xfId="5"/>
    <cellStyle name="Normal" xfId="0" builtinId="0"/>
    <cellStyle name="Normal 2" xfId="6"/>
    <cellStyle name="Normal 2 2" xfId="7"/>
    <cellStyle name="Normal 3" xfId="8"/>
    <cellStyle name="Normal 4" xfId="9"/>
    <cellStyle name="Normal 4 2" xfId="10"/>
    <cellStyle name="Normal 4 3" xfId="11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zoomScale="70" zoomScaleNormal="70" workbookViewId="0">
      <selection activeCell="B17" sqref="B17"/>
    </sheetView>
  </sheetViews>
  <sheetFormatPr baseColWidth="10" defaultRowHeight="15" x14ac:dyDescent="0.25"/>
  <cols>
    <col min="1" max="1" width="4.28515625" customWidth="1"/>
    <col min="2" max="2" width="100" bestFit="1" customWidth="1"/>
    <col min="3" max="4" width="13.5703125" bestFit="1" customWidth="1"/>
    <col min="5" max="5" width="13" bestFit="1" customWidth="1"/>
    <col min="6" max="6" width="14" bestFit="1" customWidth="1"/>
    <col min="7" max="11" width="13.5703125" bestFit="1" customWidth="1"/>
    <col min="12" max="12" width="13" bestFit="1" customWidth="1"/>
    <col min="13" max="14" width="13.5703125" bestFit="1" customWidth="1"/>
    <col min="15" max="15" width="18.85546875" bestFit="1" customWidth="1"/>
  </cols>
  <sheetData>
    <row r="1" spans="1:15" ht="30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3.25" x14ac:dyDescent="0.3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0.25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5.75" thickBot="1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4"/>
    </row>
    <row r="5" spans="1:15" ht="15.75" thickBot="1" x14ac:dyDescent="0.3">
      <c r="A5" s="30" t="s">
        <v>3</v>
      </c>
      <c r="B5" s="31"/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7" t="s">
        <v>16</v>
      </c>
    </row>
    <row r="6" spans="1:1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8" t="s">
        <v>17</v>
      </c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8"/>
    </row>
    <row r="8" spans="1:15" x14ac:dyDescent="0.25">
      <c r="A8" s="8"/>
      <c r="B8" s="8" t="s">
        <v>18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8"/>
    </row>
    <row r="9" spans="1:15" x14ac:dyDescent="0.25">
      <c r="A9" s="8"/>
      <c r="B9" s="8" t="s">
        <v>19</v>
      </c>
      <c r="C9" s="11">
        <v>124863461.90245634</v>
      </c>
      <c r="D9" s="11">
        <v>14615314.563589906</v>
      </c>
      <c r="E9" s="11">
        <v>10215318.374522652</v>
      </c>
      <c r="F9" s="11">
        <v>4835633.8896065829</v>
      </c>
      <c r="G9" s="11">
        <v>9230773.9807472806</v>
      </c>
      <c r="H9" s="11">
        <v>5802969.3827106971</v>
      </c>
      <c r="I9" s="11">
        <v>5454675.5015543336</v>
      </c>
      <c r="J9" s="11">
        <v>10425223.408619249</v>
      </c>
      <c r="K9" s="11">
        <v>7051927.5502849333</v>
      </c>
      <c r="L9" s="11">
        <v>5443933.0181812579</v>
      </c>
      <c r="M9" s="11">
        <v>6144602.0073762601</v>
      </c>
      <c r="N9" s="11">
        <v>7424166.6076826425</v>
      </c>
      <c r="O9" s="12">
        <v>211508000.18733215</v>
      </c>
    </row>
    <row r="10" spans="1:15" x14ac:dyDescent="0.25">
      <c r="A10" s="8"/>
      <c r="B10" s="8" t="s">
        <v>20</v>
      </c>
      <c r="C10" s="11">
        <v>14385163.572873294</v>
      </c>
      <c r="D10" s="11">
        <v>15409628.962905904</v>
      </c>
      <c r="E10" s="11">
        <v>9982691.4777352754</v>
      </c>
      <c r="F10" s="11">
        <v>47706829.086209156</v>
      </c>
      <c r="G10" s="11">
        <v>34166157.95472198</v>
      </c>
      <c r="H10" s="11">
        <v>10408550.109841079</v>
      </c>
      <c r="I10" s="11">
        <v>15217425.203769172</v>
      </c>
      <c r="J10" s="11">
        <v>12207867.154222932</v>
      </c>
      <c r="K10" s="11">
        <v>14811921.956270237</v>
      </c>
      <c r="L10" s="11">
        <v>33246314.333358753</v>
      </c>
      <c r="M10" s="11">
        <v>20105859.497119613</v>
      </c>
      <c r="N10" s="11">
        <v>41315590.693398178</v>
      </c>
      <c r="O10" s="12">
        <v>268964000.00242561</v>
      </c>
    </row>
    <row r="11" spans="1:15" x14ac:dyDescent="0.25">
      <c r="A11" s="8"/>
      <c r="B11" s="8" t="s">
        <v>21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</row>
    <row r="12" spans="1:15" x14ac:dyDescent="0.25">
      <c r="A12" s="8"/>
      <c r="B12" s="8" t="s">
        <v>22</v>
      </c>
      <c r="C12" s="11"/>
      <c r="D12" s="11"/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2"/>
    </row>
    <row r="13" spans="1:15" x14ac:dyDescent="0.25">
      <c r="A13" s="8"/>
      <c r="B13" s="8" t="s">
        <v>23</v>
      </c>
      <c r="C13" s="11">
        <v>93466.911200000002</v>
      </c>
      <c r="D13" s="11">
        <v>470112.27120000002</v>
      </c>
      <c r="E13" s="11">
        <v>1960404.2640000002</v>
      </c>
      <c r="F13" s="11">
        <v>64499.739200000004</v>
      </c>
      <c r="G13" s="11">
        <v>161294.16160000002</v>
      </c>
      <c r="H13" s="11">
        <v>640753.15200000012</v>
      </c>
      <c r="I13" s="11">
        <v>738754.0784</v>
      </c>
      <c r="J13" s="11">
        <v>246670.79017928877</v>
      </c>
      <c r="K13" s="11">
        <v>143921.28918970466</v>
      </c>
      <c r="L13" s="11">
        <v>154728.47292874893</v>
      </c>
      <c r="M13" s="11">
        <v>195790.55592583452</v>
      </c>
      <c r="N13" s="11">
        <v>244604.47789399154</v>
      </c>
      <c r="O13" s="12">
        <v>5115000.1637175698</v>
      </c>
    </row>
    <row r="14" spans="1:15" x14ac:dyDescent="0.25">
      <c r="A14" s="8"/>
      <c r="B14" s="8" t="s">
        <v>24</v>
      </c>
      <c r="C14" s="11">
        <v>55474.847999999998</v>
      </c>
      <c r="D14" s="11">
        <v>110232.512</v>
      </c>
      <c r="E14" s="11">
        <v>84898.73599999999</v>
      </c>
      <c r="F14" s="11">
        <v>106880.28</v>
      </c>
      <c r="G14" s="11">
        <v>137244.97280000002</v>
      </c>
      <c r="H14" s="11">
        <v>198938.31359999999</v>
      </c>
      <c r="I14" s="11">
        <v>191761.8872</v>
      </c>
      <c r="J14" s="11">
        <v>286301.81199475296</v>
      </c>
      <c r="K14" s="11">
        <v>96334.308721331123</v>
      </c>
      <c r="L14" s="11">
        <v>84951.760116777907</v>
      </c>
      <c r="M14" s="11">
        <v>145164.82583140032</v>
      </c>
      <c r="N14" s="11">
        <v>89815.540571284306</v>
      </c>
      <c r="O14" s="12">
        <v>1587999.7968355464</v>
      </c>
    </row>
    <row r="15" spans="1:15" x14ac:dyDescent="0.25">
      <c r="A15" s="8"/>
      <c r="B15" s="8" t="s">
        <v>25</v>
      </c>
      <c r="C15" s="11">
        <v>644146.30499999993</v>
      </c>
      <c r="D15" s="11">
        <v>604919.83000000019</v>
      </c>
      <c r="E15" s="11">
        <v>912094.29999999993</v>
      </c>
      <c r="F15" s="11">
        <v>954841.84</v>
      </c>
      <c r="G15" s="11">
        <v>1120738.2399999998</v>
      </c>
      <c r="H15" s="11">
        <v>229800.77000000002</v>
      </c>
      <c r="I15" s="11">
        <v>277858.10999999987</v>
      </c>
      <c r="J15" s="11">
        <v>322567.92327508627</v>
      </c>
      <c r="K15" s="11">
        <v>218583.12344414153</v>
      </c>
      <c r="L15" s="11">
        <v>171566.99596457012</v>
      </c>
      <c r="M15" s="11">
        <v>195784.89559666035</v>
      </c>
      <c r="N15" s="11">
        <v>235380.52423577217</v>
      </c>
      <c r="O15" s="12">
        <v>5888282.8575162301</v>
      </c>
    </row>
    <row r="16" spans="1:15" x14ac:dyDescent="0.25">
      <c r="A16" s="8"/>
      <c r="B16" s="8" t="s">
        <v>26</v>
      </c>
      <c r="C16" s="11">
        <v>-446.34720000000004</v>
      </c>
      <c r="D16" s="11">
        <v>-1285.1904</v>
      </c>
      <c r="E16" s="11">
        <v>-1876.7112</v>
      </c>
      <c r="F16" s="11">
        <v>0</v>
      </c>
      <c r="G16" s="11">
        <v>0</v>
      </c>
      <c r="H16" s="11">
        <v>-10662.402399999999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2">
        <v>-14270.6512</v>
      </c>
    </row>
    <row r="17" spans="1:15" x14ac:dyDescent="0.25">
      <c r="A17" s="13"/>
      <c r="B17" s="14" t="s">
        <v>27</v>
      </c>
      <c r="C17" s="15">
        <f t="shared" ref="C17:O17" si="0">SUM(C9:C16)</f>
        <v>140041267.19232962</v>
      </c>
      <c r="D17" s="15">
        <f t="shared" si="0"/>
        <v>31208922.949295811</v>
      </c>
      <c r="E17" s="15">
        <f t="shared" si="0"/>
        <v>23153530.441057932</v>
      </c>
      <c r="F17" s="15">
        <f t="shared" si="0"/>
        <v>53668684.835015744</v>
      </c>
      <c r="G17" s="15">
        <f t="shared" si="0"/>
        <v>44816209.309869267</v>
      </c>
      <c r="H17" s="15">
        <f t="shared" si="0"/>
        <v>17270349.325751778</v>
      </c>
      <c r="I17" s="15">
        <f t="shared" si="0"/>
        <v>21880474.780923508</v>
      </c>
      <c r="J17" s="15">
        <f t="shared" si="0"/>
        <v>23488631.088291313</v>
      </c>
      <c r="K17" s="15">
        <f t="shared" si="0"/>
        <v>22322688.227910344</v>
      </c>
      <c r="L17" s="15">
        <f t="shared" si="0"/>
        <v>39101494.580550112</v>
      </c>
      <c r="M17" s="15">
        <f t="shared" si="0"/>
        <v>26787201.781849772</v>
      </c>
      <c r="N17" s="15">
        <f t="shared" si="0"/>
        <v>49309557.843781874</v>
      </c>
      <c r="O17" s="15">
        <f t="shared" si="0"/>
        <v>493049012.35662711</v>
      </c>
    </row>
    <row r="18" spans="1:15" x14ac:dyDescent="0.25">
      <c r="A18" s="8"/>
      <c r="B18" s="8"/>
      <c r="C18" s="11"/>
      <c r="D18" s="11"/>
      <c r="E18" s="12"/>
      <c r="F18" s="11"/>
      <c r="G18" s="11"/>
      <c r="H18" s="11"/>
      <c r="I18" s="11"/>
      <c r="J18" s="11"/>
      <c r="K18" s="11"/>
      <c r="L18" s="11"/>
      <c r="M18" s="11"/>
      <c r="N18" s="11"/>
      <c r="O18" s="12"/>
    </row>
    <row r="19" spans="1:15" x14ac:dyDescent="0.25">
      <c r="A19" s="8" t="s">
        <v>28</v>
      </c>
      <c r="B19" s="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5" x14ac:dyDescent="0.25">
      <c r="A20" s="8"/>
      <c r="B20" s="8" t="s">
        <v>29</v>
      </c>
      <c r="C20" s="11">
        <v>14828.32</v>
      </c>
      <c r="D20" s="11">
        <v>0</v>
      </c>
      <c r="E20" s="11">
        <v>0</v>
      </c>
      <c r="F20" s="11">
        <v>53605.240000000005</v>
      </c>
      <c r="G20" s="11">
        <v>0</v>
      </c>
      <c r="H20" s="11">
        <v>0</v>
      </c>
      <c r="I20" s="11">
        <v>18.72</v>
      </c>
      <c r="J20" s="11">
        <v>0</v>
      </c>
      <c r="K20" s="11">
        <v>68452.28</v>
      </c>
      <c r="L20" s="11">
        <v>31040.051947825646</v>
      </c>
      <c r="M20" s="11">
        <v>0</v>
      </c>
      <c r="N20" s="11">
        <v>0</v>
      </c>
      <c r="O20" s="12">
        <v>167944.61194782564</v>
      </c>
    </row>
    <row r="21" spans="1:15" x14ac:dyDescent="0.25">
      <c r="A21" s="8"/>
      <c r="B21" s="8" t="s">
        <v>30</v>
      </c>
      <c r="C21" s="11">
        <v>8740442.3331719451</v>
      </c>
      <c r="D21" s="11">
        <v>1023072.0194512943</v>
      </c>
      <c r="E21" s="11">
        <v>715072.28621658636</v>
      </c>
      <c r="F21" s="11">
        <v>338494.37227246113</v>
      </c>
      <c r="G21" s="11">
        <v>646154.17865231016</v>
      </c>
      <c r="H21" s="11">
        <v>406207.85678974917</v>
      </c>
      <c r="I21" s="11">
        <v>381827.28510880371</v>
      </c>
      <c r="J21" s="11">
        <v>729765.63860334805</v>
      </c>
      <c r="K21" s="11">
        <v>493634.92851994577</v>
      </c>
      <c r="L21" s="11">
        <v>381075.31127268838</v>
      </c>
      <c r="M21" s="11">
        <v>430122.14051633858</v>
      </c>
      <c r="N21" s="11">
        <v>520131.66253778542</v>
      </c>
      <c r="O21" s="12">
        <v>14806000.013113257</v>
      </c>
    </row>
    <row r="22" spans="1:15" x14ac:dyDescent="0.25">
      <c r="A22" s="8"/>
      <c r="B22" s="8" t="s">
        <v>31</v>
      </c>
      <c r="C22" s="11">
        <v>1248634.6190245633</v>
      </c>
      <c r="D22" s="11">
        <v>146153.14563589919</v>
      </c>
      <c r="E22" s="11">
        <v>102153.18374522662</v>
      </c>
      <c r="F22" s="11">
        <v>48356.33889606587</v>
      </c>
      <c r="G22" s="11">
        <v>92307.739807472884</v>
      </c>
      <c r="H22" s="11">
        <v>58029.693827107025</v>
      </c>
      <c r="I22" s="11">
        <v>54546.755015543386</v>
      </c>
      <c r="J22" s="11">
        <v>104252.23408619259</v>
      </c>
      <c r="K22" s="11">
        <v>70519.275502849399</v>
      </c>
      <c r="L22" s="11">
        <v>54439.330181812627</v>
      </c>
      <c r="M22" s="11">
        <v>61446.020073762658</v>
      </c>
      <c r="N22" s="11">
        <v>74161.666076826485</v>
      </c>
      <c r="O22" s="12">
        <v>2115000.0018733223</v>
      </c>
    </row>
    <row r="23" spans="1:15" x14ac:dyDescent="0.25">
      <c r="A23" s="8"/>
      <c r="B23" s="8" t="s">
        <v>32</v>
      </c>
      <c r="C23" s="11">
        <v>1248634.6190245633</v>
      </c>
      <c r="D23" s="11">
        <v>146153.14563589919</v>
      </c>
      <c r="E23" s="11">
        <v>102153.18374522662</v>
      </c>
      <c r="F23" s="11">
        <v>48356.33889606587</v>
      </c>
      <c r="G23" s="11">
        <v>92307.739807472884</v>
      </c>
      <c r="H23" s="11">
        <v>58029.693827107025</v>
      </c>
      <c r="I23" s="11">
        <v>54546.755015543386</v>
      </c>
      <c r="J23" s="11">
        <v>104252.23408619259</v>
      </c>
      <c r="K23" s="11">
        <v>70519.275502849399</v>
      </c>
      <c r="L23" s="11">
        <v>54439.330181812627</v>
      </c>
      <c r="M23" s="11">
        <v>61446.020073762658</v>
      </c>
      <c r="N23" s="11">
        <v>74161.666076826485</v>
      </c>
      <c r="O23" s="12">
        <v>2115000.0018733223</v>
      </c>
    </row>
    <row r="24" spans="1:15" x14ac:dyDescent="0.25">
      <c r="A24" s="8"/>
      <c r="B24" s="8" t="s">
        <v>33</v>
      </c>
      <c r="C24" s="11">
        <v>1248634.6190245633</v>
      </c>
      <c r="D24" s="11">
        <v>146153.14563589919</v>
      </c>
      <c r="E24" s="11">
        <v>102153.18374522662</v>
      </c>
      <c r="F24" s="11">
        <v>48356.33889606587</v>
      </c>
      <c r="G24" s="11">
        <v>92307.739807472884</v>
      </c>
      <c r="H24" s="11">
        <v>58029.693827107025</v>
      </c>
      <c r="I24" s="11">
        <v>54546.755015543386</v>
      </c>
      <c r="J24" s="11">
        <v>104252.23408619259</v>
      </c>
      <c r="K24" s="11">
        <v>70519.275502849399</v>
      </c>
      <c r="L24" s="11">
        <v>54439.330181812627</v>
      </c>
      <c r="M24" s="11">
        <v>61446.020073762658</v>
      </c>
      <c r="N24" s="11">
        <v>74161.666076826485</v>
      </c>
      <c r="O24" s="12">
        <v>2115000.0018733223</v>
      </c>
    </row>
    <row r="25" spans="1:15" x14ac:dyDescent="0.25">
      <c r="A25" s="8"/>
      <c r="B25" s="8" t="s">
        <v>34</v>
      </c>
      <c r="C25" s="11">
        <v>133558.77600000001</v>
      </c>
      <c r="D25" s="11">
        <v>121496.0656</v>
      </c>
      <c r="E25" s="11">
        <v>112914.07919999999</v>
      </c>
      <c r="F25" s="11">
        <v>84340.838400000008</v>
      </c>
      <c r="G25" s="11">
        <v>363648.75040000002</v>
      </c>
      <c r="H25" s="11">
        <v>165497.55040000001</v>
      </c>
      <c r="I25" s="11">
        <v>179785.7672</v>
      </c>
      <c r="J25" s="11">
        <v>179900.03848309064</v>
      </c>
      <c r="K25" s="11">
        <v>162328.42014929256</v>
      </c>
      <c r="L25" s="11">
        <v>122201.66328315409</v>
      </c>
      <c r="M25" s="11">
        <v>151153.61000044632</v>
      </c>
      <c r="N25" s="11">
        <v>194174.17869781982</v>
      </c>
      <c r="O25" s="12">
        <v>1970999.7378138038</v>
      </c>
    </row>
    <row r="26" spans="1:15" x14ac:dyDescent="0.25">
      <c r="A26" s="8"/>
      <c r="B26" s="8" t="s">
        <v>35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4999.4672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2">
        <v>4999.4672</v>
      </c>
    </row>
    <row r="27" spans="1:15" x14ac:dyDescent="0.25">
      <c r="A27" s="8"/>
      <c r="B27" s="8" t="s">
        <v>36</v>
      </c>
      <c r="C27" s="11">
        <v>0</v>
      </c>
      <c r="D27" s="11">
        <v>0</v>
      </c>
      <c r="E27" s="11">
        <v>-372.89200000000005</v>
      </c>
      <c r="F27" s="11">
        <v>-4526.9536000000007</v>
      </c>
      <c r="G27" s="11">
        <v>-569.34800000000007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-475</v>
      </c>
      <c r="O27" s="12">
        <v>-5944.1936000000005</v>
      </c>
    </row>
    <row r="28" spans="1:15" x14ac:dyDescent="0.25">
      <c r="A28" s="13"/>
      <c r="B28" s="14" t="s">
        <v>37</v>
      </c>
      <c r="C28" s="15">
        <f>SUM(C20:C27)</f>
        <v>12634733.286245637</v>
      </c>
      <c r="D28" s="15">
        <f t="shared" ref="D28:O28" si="1">SUM(D20:D27)</f>
        <v>1583027.5219589919</v>
      </c>
      <c r="E28" s="15">
        <f t="shared" si="1"/>
        <v>1134073.0246522662</v>
      </c>
      <c r="F28" s="15">
        <f t="shared" si="1"/>
        <v>616982.5137606588</v>
      </c>
      <c r="G28" s="15">
        <f t="shared" si="1"/>
        <v>1286156.8004747289</v>
      </c>
      <c r="H28" s="15">
        <f t="shared" si="1"/>
        <v>750793.95587107015</v>
      </c>
      <c r="I28" s="15">
        <f t="shared" si="1"/>
        <v>725272.0373554338</v>
      </c>
      <c r="J28" s="15">
        <f t="shared" si="1"/>
        <v>1222422.3793450163</v>
      </c>
      <c r="K28" s="15">
        <f t="shared" si="1"/>
        <v>935973.45517778641</v>
      </c>
      <c r="L28" s="15">
        <f t="shared" si="1"/>
        <v>697635.01704910607</v>
      </c>
      <c r="M28" s="15">
        <f t="shared" si="1"/>
        <v>765613.81073807285</v>
      </c>
      <c r="N28" s="15">
        <f t="shared" si="1"/>
        <v>936315.83946608473</v>
      </c>
      <c r="O28" s="15">
        <f t="shared" si="1"/>
        <v>23288999.642094854</v>
      </c>
    </row>
    <row r="29" spans="1:15" x14ac:dyDescent="0.25">
      <c r="A29" s="8"/>
      <c r="B29" s="8"/>
      <c r="C29" s="11"/>
      <c r="D29" s="11"/>
      <c r="E29" s="12"/>
      <c r="F29" s="11"/>
      <c r="G29" s="11"/>
      <c r="H29" s="11"/>
      <c r="I29" s="11"/>
      <c r="J29" s="11"/>
      <c r="K29" s="11"/>
      <c r="L29" s="11"/>
      <c r="M29" s="11"/>
      <c r="N29" s="11"/>
      <c r="O29" s="12"/>
    </row>
    <row r="30" spans="1:15" x14ac:dyDescent="0.25">
      <c r="A30" s="8" t="s">
        <v>38</v>
      </c>
      <c r="B30" s="8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</row>
    <row r="31" spans="1:15" ht="29.25" x14ac:dyDescent="0.25">
      <c r="A31" s="8"/>
      <c r="B31" s="16" t="s">
        <v>39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/>
    </row>
    <row r="32" spans="1:15" x14ac:dyDescent="0.25">
      <c r="A32" s="8"/>
      <c r="B32" s="8" t="s">
        <v>40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2">
        <v>0</v>
      </c>
    </row>
    <row r="33" spans="1:15" x14ac:dyDescent="0.25">
      <c r="A33" s="8"/>
      <c r="B33" s="17" t="s">
        <v>41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x14ac:dyDescent="0.25">
      <c r="A34" s="8"/>
      <c r="B34" s="8" t="s">
        <v>42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</row>
    <row r="35" spans="1:15" x14ac:dyDescent="0.25">
      <c r="A35" s="8"/>
      <c r="B35" s="8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/>
    </row>
    <row r="36" spans="1:15" x14ac:dyDescent="0.25">
      <c r="A36" s="8"/>
      <c r="B36" s="8" t="s">
        <v>43</v>
      </c>
      <c r="C36" s="11">
        <v>2002996.736</v>
      </c>
      <c r="D36" s="11">
        <v>2445931.9040000001</v>
      </c>
      <c r="E36" s="11">
        <v>1988228.32</v>
      </c>
      <c r="F36" s="11">
        <v>549090.04799999995</v>
      </c>
      <c r="G36" s="11">
        <v>454106.016</v>
      </c>
      <c r="H36" s="11">
        <v>675445.68</v>
      </c>
      <c r="I36" s="11">
        <v>932676.78399999999</v>
      </c>
      <c r="J36" s="11">
        <v>554689.25679945317</v>
      </c>
      <c r="K36" s="11">
        <v>902300.0801818195</v>
      </c>
      <c r="L36" s="11">
        <v>705094.22515988979</v>
      </c>
      <c r="M36" s="11">
        <v>677753.84529092757</v>
      </c>
      <c r="N36" s="11">
        <v>500687.1469420814</v>
      </c>
      <c r="O36" s="12">
        <v>12389000.042374173</v>
      </c>
    </row>
    <row r="37" spans="1:15" x14ac:dyDescent="0.25">
      <c r="A37" s="8"/>
      <c r="B37" s="8" t="s">
        <v>44</v>
      </c>
      <c r="C37" s="11">
        <v>5616</v>
      </c>
      <c r="D37" s="11">
        <v>16848</v>
      </c>
      <c r="E37" s="11">
        <v>40671.279999999999</v>
      </c>
      <c r="F37" s="11">
        <v>46933.120000000003</v>
      </c>
      <c r="G37" s="11">
        <v>44046.080000000002</v>
      </c>
      <c r="H37" s="11">
        <v>50469.120000000003</v>
      </c>
      <c r="I37" s="11">
        <v>59080.32</v>
      </c>
      <c r="J37" s="11">
        <v>35791.09049174175</v>
      </c>
      <c r="K37" s="11">
        <v>22490.0548315503</v>
      </c>
      <c r="L37" s="11">
        <v>33460.586975882135</v>
      </c>
      <c r="M37" s="11">
        <v>36876.699959647151</v>
      </c>
      <c r="N37" s="11">
        <v>22717.667131193692</v>
      </c>
      <c r="O37" s="12">
        <v>415000.01939001493</v>
      </c>
    </row>
    <row r="38" spans="1:15" x14ac:dyDescent="0.25">
      <c r="A38" s="8"/>
      <c r="B38" s="8" t="s">
        <v>45</v>
      </c>
      <c r="C38" s="11">
        <v>16358.16</v>
      </c>
      <c r="D38" s="11">
        <v>22234.16</v>
      </c>
      <c r="E38" s="11">
        <v>10159.76</v>
      </c>
      <c r="F38" s="11">
        <v>30691.440000000002</v>
      </c>
      <c r="G38" s="11">
        <v>16993.600000000002</v>
      </c>
      <c r="H38" s="11">
        <v>18613.920000000002</v>
      </c>
      <c r="I38" s="11">
        <v>26588.639999999999</v>
      </c>
      <c r="J38" s="11">
        <v>8404.0669547027428</v>
      </c>
      <c r="K38" s="11">
        <v>5063.2080483275004</v>
      </c>
      <c r="L38" s="11">
        <v>17546.085752380208</v>
      </c>
      <c r="M38" s="11">
        <v>15257.465871634962</v>
      </c>
      <c r="N38" s="11">
        <v>11089.020854333248</v>
      </c>
      <c r="O38" s="12">
        <v>198999.52748137864</v>
      </c>
    </row>
    <row r="39" spans="1:15" x14ac:dyDescent="0.25">
      <c r="A39" s="8"/>
      <c r="B39" s="8" t="s">
        <v>46</v>
      </c>
      <c r="C39" s="11">
        <v>2545571.6</v>
      </c>
      <c r="D39" s="11">
        <v>3332137.64</v>
      </c>
      <c r="E39" s="11">
        <v>4239112.8</v>
      </c>
      <c r="F39" s="11">
        <v>496524.08</v>
      </c>
      <c r="G39" s="11">
        <v>444694.97280000005</v>
      </c>
      <c r="H39" s="11">
        <v>854080.59360000014</v>
      </c>
      <c r="I39" s="11">
        <v>260977.50640000001</v>
      </c>
      <c r="J39" s="11">
        <v>253745.63834364526</v>
      </c>
      <c r="K39" s="11">
        <v>341024.56732928951</v>
      </c>
      <c r="L39" s="11">
        <v>313625.7209346391</v>
      </c>
      <c r="M39" s="11">
        <v>122105.96023953642</v>
      </c>
      <c r="N39" s="11">
        <v>389468.23177831713</v>
      </c>
      <c r="O39" s="12">
        <v>13593069.311425425</v>
      </c>
    </row>
    <row r="40" spans="1:15" x14ac:dyDescent="0.25">
      <c r="A40" s="8"/>
      <c r="B40" s="8" t="s">
        <v>47</v>
      </c>
      <c r="C40" s="11">
        <v>13072.800000000001</v>
      </c>
      <c r="D40" s="11">
        <v>38235.599999999999</v>
      </c>
      <c r="E40" s="11">
        <v>29866.2</v>
      </c>
      <c r="F40" s="11">
        <v>57308.68</v>
      </c>
      <c r="G40" s="11">
        <v>54460.639999999999</v>
      </c>
      <c r="H40" s="11">
        <v>76919.845600000001</v>
      </c>
      <c r="I40" s="11">
        <v>99295.56</v>
      </c>
      <c r="J40" s="11">
        <v>31191.073185240406</v>
      </c>
      <c r="K40" s="11">
        <v>63150.485425542167</v>
      </c>
      <c r="L40" s="11">
        <v>36443.718361659805</v>
      </c>
      <c r="M40" s="11">
        <v>566260.99414986232</v>
      </c>
      <c r="N40" s="11">
        <v>69794.367909984765</v>
      </c>
      <c r="O40" s="12">
        <v>1135999.9646322893</v>
      </c>
    </row>
    <row r="41" spans="1:15" x14ac:dyDescent="0.25">
      <c r="A41" s="8"/>
      <c r="B41" s="8" t="s">
        <v>48</v>
      </c>
      <c r="C41" s="11">
        <v>1857739.1664</v>
      </c>
      <c r="D41" s="11">
        <v>1652804.4519999998</v>
      </c>
      <c r="E41" s="11">
        <v>2091820.3488</v>
      </c>
      <c r="F41" s="11">
        <v>1776247.9280000003</v>
      </c>
      <c r="G41" s="11">
        <v>1994765.5208000001</v>
      </c>
      <c r="H41" s="11">
        <v>2779634.5096000005</v>
      </c>
      <c r="I41" s="11">
        <v>1968556.3976</v>
      </c>
      <c r="J41" s="11">
        <v>2009814.2676499414</v>
      </c>
      <c r="K41" s="11">
        <v>1945756.5740405123</v>
      </c>
      <c r="L41" s="11">
        <v>2592838.1770125814</v>
      </c>
      <c r="M41" s="11">
        <v>2446276.2742779269</v>
      </c>
      <c r="N41" s="11">
        <v>3562746.3875472429</v>
      </c>
      <c r="O41" s="12">
        <v>26679000.003728207</v>
      </c>
    </row>
    <row r="42" spans="1:15" x14ac:dyDescent="0.25">
      <c r="A42" s="8"/>
      <c r="B42" s="8" t="s">
        <v>49</v>
      </c>
      <c r="C42" s="11">
        <v>360112.16800000001</v>
      </c>
      <c r="D42" s="11">
        <v>190364.72</v>
      </c>
      <c r="E42" s="11">
        <v>202972.32800000001</v>
      </c>
      <c r="F42" s="11">
        <v>176574.84</v>
      </c>
      <c r="G42" s="11">
        <v>200049.2</v>
      </c>
      <c r="H42" s="11">
        <v>196290.8272</v>
      </c>
      <c r="I42" s="11">
        <v>206339.12</v>
      </c>
      <c r="J42" s="11">
        <v>227951.73691477897</v>
      </c>
      <c r="K42" s="11">
        <v>164927.07601357967</v>
      </c>
      <c r="L42" s="11">
        <v>225238.8975408705</v>
      </c>
      <c r="M42" s="11">
        <v>184349.21494626318</v>
      </c>
      <c r="N42" s="11">
        <v>134829.60910374389</v>
      </c>
      <c r="O42" s="12">
        <v>2469999.7377192359</v>
      </c>
    </row>
    <row r="43" spans="1:15" x14ac:dyDescent="0.25">
      <c r="A43" s="8"/>
      <c r="B43" s="8" t="s">
        <v>50</v>
      </c>
      <c r="C43" s="11">
        <v>4722191.7808219176</v>
      </c>
      <c r="D43" s="11">
        <v>4265205.4794520549</v>
      </c>
      <c r="E43" s="11">
        <v>4722191.7808219176</v>
      </c>
      <c r="F43" s="11">
        <v>4569863.01369863</v>
      </c>
      <c r="G43" s="11">
        <v>4722191.7808219176</v>
      </c>
      <c r="H43" s="11">
        <v>4569863.01369863</v>
      </c>
      <c r="I43" s="11">
        <v>4722191.7808219176</v>
      </c>
      <c r="J43" s="11">
        <v>4722191.7808219176</v>
      </c>
      <c r="K43" s="11">
        <v>4569863.01369863</v>
      </c>
      <c r="L43" s="11">
        <v>4722191.7808219176</v>
      </c>
      <c r="M43" s="11">
        <v>4569863.01369863</v>
      </c>
      <c r="N43" s="11">
        <v>4722191.7808219176</v>
      </c>
      <c r="O43" s="12">
        <v>55600000.000000007</v>
      </c>
    </row>
    <row r="44" spans="1:15" x14ac:dyDescent="0.25">
      <c r="A44" s="8"/>
      <c r="B44" s="8" t="s">
        <v>51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v>0</v>
      </c>
    </row>
    <row r="45" spans="1:15" x14ac:dyDescent="0.25">
      <c r="A45" s="8"/>
      <c r="B45" s="8" t="s">
        <v>52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-2712.1640000000002</v>
      </c>
      <c r="I45" s="11">
        <v>-3770.7487999999998</v>
      </c>
      <c r="J45" s="11">
        <v>-2123.5795881918116</v>
      </c>
      <c r="K45" s="11">
        <v>-1932.4317213573845</v>
      </c>
      <c r="L45" s="11">
        <v>-800.05170441573432</v>
      </c>
      <c r="M45" s="11">
        <v>-56811.660707867755</v>
      </c>
      <c r="N45" s="11">
        <v>-918.79893459488983</v>
      </c>
      <c r="O45" s="12">
        <v>-69069.435456427571</v>
      </c>
    </row>
    <row r="46" spans="1:15" x14ac:dyDescent="0.25">
      <c r="A46" s="8"/>
      <c r="B46" s="8" t="s">
        <v>53</v>
      </c>
      <c r="C46" s="11"/>
      <c r="D46" s="11"/>
      <c r="E46" s="12"/>
      <c r="F46" s="11"/>
      <c r="G46" s="11"/>
      <c r="H46" s="11"/>
      <c r="I46" s="11"/>
      <c r="J46" s="11"/>
      <c r="K46" s="11"/>
      <c r="L46" s="11"/>
      <c r="M46" s="11"/>
      <c r="N46" s="11"/>
      <c r="O46" s="12"/>
    </row>
    <row r="47" spans="1:15" x14ac:dyDescent="0.25">
      <c r="A47" s="8"/>
      <c r="B47" s="8" t="s">
        <v>54</v>
      </c>
      <c r="C47" s="11">
        <v>57315.856946579595</v>
      </c>
      <c r="D47" s="11">
        <v>52947.710805158174</v>
      </c>
      <c r="E47" s="11">
        <v>73772.444007381215</v>
      </c>
      <c r="F47" s="11">
        <v>77462.547806362403</v>
      </c>
      <c r="G47" s="11">
        <v>66701.596335403548</v>
      </c>
      <c r="H47" s="11">
        <v>115611.40542414946</v>
      </c>
      <c r="I47" s="11">
        <v>93263.094308408501</v>
      </c>
      <c r="J47" s="11">
        <v>52445.910983007016</v>
      </c>
      <c r="K47" s="11">
        <v>53292.722720875696</v>
      </c>
      <c r="L47" s="11">
        <v>116516.63688948138</v>
      </c>
      <c r="M47" s="11">
        <v>82382.788780885166</v>
      </c>
      <c r="N47" s="11">
        <v>158287.28499230772</v>
      </c>
      <c r="O47" s="12">
        <v>999999.99999999977</v>
      </c>
    </row>
    <row r="48" spans="1:15" x14ac:dyDescent="0.25">
      <c r="A48" s="8"/>
      <c r="B48" s="8" t="s">
        <v>55</v>
      </c>
      <c r="C48" s="11">
        <v>1129388.2299548797</v>
      </c>
      <c r="D48" s="11">
        <v>1378882.3645386673</v>
      </c>
      <c r="E48" s="11">
        <v>1516822.2770723803</v>
      </c>
      <c r="F48" s="11">
        <v>1392013.9938663752</v>
      </c>
      <c r="G48" s="11">
        <v>2607946.2001488898</v>
      </c>
      <c r="H48" s="11">
        <v>1978608.3369546053</v>
      </c>
      <c r="I48" s="11">
        <v>2536528.5961063579</v>
      </c>
      <c r="J48" s="11">
        <v>1276291.7666184944</v>
      </c>
      <c r="K48" s="11">
        <v>1957150.9760731217</v>
      </c>
      <c r="L48" s="11">
        <v>1858161.375287672</v>
      </c>
      <c r="M48" s="11">
        <v>1576887.3435487146</v>
      </c>
      <c r="N48" s="11">
        <v>2304319.214014912</v>
      </c>
      <c r="O48" s="12">
        <v>21513000.674185067</v>
      </c>
    </row>
    <row r="49" spans="1:15" x14ac:dyDescent="0.25">
      <c r="A49" s="8"/>
      <c r="B49" s="8" t="s">
        <v>56</v>
      </c>
      <c r="C49" s="11">
        <v>9896872.9600000009</v>
      </c>
      <c r="D49" s="11">
        <v>677239.13919999998</v>
      </c>
      <c r="E49" s="11">
        <v>2905502.0384</v>
      </c>
      <c r="F49" s="11">
        <v>441389.7696</v>
      </c>
      <c r="G49" s="11">
        <v>1029032.4096</v>
      </c>
      <c r="H49" s="11">
        <v>1212196.6272000002</v>
      </c>
      <c r="I49" s="11">
        <v>1603275.3255999999</v>
      </c>
      <c r="J49" s="11">
        <v>1780368.6669954164</v>
      </c>
      <c r="K49" s="11">
        <v>1110013.6628313127</v>
      </c>
      <c r="L49" s="11">
        <v>756780.68189753417</v>
      </c>
      <c r="M49" s="11">
        <v>1206052.3123762375</v>
      </c>
      <c r="N49" s="11">
        <v>2116276.4035121785</v>
      </c>
      <c r="O49" s="12">
        <v>24734999.997212686</v>
      </c>
    </row>
    <row r="50" spans="1:15" x14ac:dyDescent="0.25">
      <c r="A50" s="8"/>
      <c r="B50" s="8" t="s">
        <v>57</v>
      </c>
      <c r="C50" s="11">
        <v>28881.788</v>
      </c>
      <c r="D50" s="11">
        <v>32749.7248</v>
      </c>
      <c r="E50" s="11">
        <v>633683.53359999997</v>
      </c>
      <c r="F50" s="11">
        <v>38219.823200000006</v>
      </c>
      <c r="G50" s="11">
        <v>215604.5528</v>
      </c>
      <c r="H50" s="11">
        <v>167008.17120000001</v>
      </c>
      <c r="I50" s="11">
        <v>180876.696</v>
      </c>
      <c r="J50" s="11">
        <v>156364.08641173024</v>
      </c>
      <c r="K50" s="11">
        <v>313617.09854337771</v>
      </c>
      <c r="L50" s="11">
        <v>332655.11203242262</v>
      </c>
      <c r="M50" s="11">
        <v>334495.20417433954</v>
      </c>
      <c r="N50" s="11">
        <v>2201844.2116855509</v>
      </c>
      <c r="O50" s="12">
        <v>4636000.0024474207</v>
      </c>
    </row>
    <row r="51" spans="1:15" x14ac:dyDescent="0.25">
      <c r="A51" s="8"/>
      <c r="B51" s="8" t="s">
        <v>58</v>
      </c>
      <c r="C51" s="11">
        <v>0</v>
      </c>
      <c r="D51" s="11">
        <v>5148</v>
      </c>
      <c r="E51" s="11">
        <v>6955.52</v>
      </c>
      <c r="F51" s="11">
        <v>2508.48</v>
      </c>
      <c r="G51" s="11">
        <v>5189.6000000000004</v>
      </c>
      <c r="H51" s="11">
        <v>9992.58</v>
      </c>
      <c r="I51" s="11">
        <v>3101.28</v>
      </c>
      <c r="J51" s="11">
        <v>11531.00124182328</v>
      </c>
      <c r="K51" s="11">
        <v>577.23317827847575</v>
      </c>
      <c r="L51" s="11">
        <v>1526.7646786418857</v>
      </c>
      <c r="M51" s="11">
        <v>1154.4663565569515</v>
      </c>
      <c r="N51" s="11">
        <v>315.09317827847576</v>
      </c>
      <c r="O51" s="12">
        <v>48000.018633579064</v>
      </c>
    </row>
    <row r="52" spans="1:15" x14ac:dyDescent="0.25">
      <c r="A52" s="8"/>
      <c r="B52" s="8" t="s">
        <v>59</v>
      </c>
      <c r="C52" s="11">
        <v>25188.9768</v>
      </c>
      <c r="D52" s="11">
        <v>24951.888000000003</v>
      </c>
      <c r="E52" s="11">
        <v>89889.175999999992</v>
      </c>
      <c r="F52" s="11">
        <v>26990.288</v>
      </c>
      <c r="G52" s="11">
        <v>97558.344000000012</v>
      </c>
      <c r="H52" s="11">
        <v>135867.47200000001</v>
      </c>
      <c r="I52" s="11">
        <v>22352.033600000002</v>
      </c>
      <c r="J52" s="11">
        <v>438384.79403087712</v>
      </c>
      <c r="K52" s="11">
        <v>139113.21089372793</v>
      </c>
      <c r="L52" s="11">
        <v>30457.224809527692</v>
      </c>
      <c r="M52" s="11">
        <v>7796.939455212264</v>
      </c>
      <c r="N52" s="11">
        <v>367449.41598760796</v>
      </c>
      <c r="O52" s="12">
        <v>1405999.763576953</v>
      </c>
    </row>
    <row r="53" spans="1:15" x14ac:dyDescent="0.25">
      <c r="A53" s="8"/>
      <c r="B53" s="8" t="s">
        <v>60</v>
      </c>
      <c r="C53" s="11">
        <v>1687445.76</v>
      </c>
      <c r="D53" s="11">
        <v>488863.44</v>
      </c>
      <c r="E53" s="11">
        <v>408632.64</v>
      </c>
      <c r="F53" s="11">
        <v>126677.46</v>
      </c>
      <c r="G53" s="11">
        <v>152034.39680000002</v>
      </c>
      <c r="H53" s="11">
        <v>92346.040800000002</v>
      </c>
      <c r="I53" s="11">
        <v>160486.56</v>
      </c>
      <c r="J53" s="11">
        <v>127221.48086958911</v>
      </c>
      <c r="K53" s="11">
        <v>104044.69203231185</v>
      </c>
      <c r="L53" s="11">
        <v>81373.041358688904</v>
      </c>
      <c r="M53" s="11">
        <v>61476.533666088726</v>
      </c>
      <c r="N53" s="11">
        <v>59398.215720440996</v>
      </c>
      <c r="O53" s="12">
        <v>3550000.2612471203</v>
      </c>
    </row>
    <row r="54" spans="1:15" x14ac:dyDescent="0.25">
      <c r="A54" s="8"/>
      <c r="B54" s="8" t="s">
        <v>61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2">
        <v>0</v>
      </c>
    </row>
    <row r="55" spans="1:15" x14ac:dyDescent="0.25">
      <c r="A55" s="8"/>
      <c r="B55" s="8" t="s">
        <v>62</v>
      </c>
      <c r="C55" s="11">
        <v>95677.049999999988</v>
      </c>
      <c r="D55" s="11">
        <v>461962.57</v>
      </c>
      <c r="E55" s="11">
        <v>642665.25</v>
      </c>
      <c r="F55" s="11">
        <v>72995.45</v>
      </c>
      <c r="G55" s="11">
        <v>142661.38</v>
      </c>
      <c r="H55" s="11">
        <v>-55359.460000000021</v>
      </c>
      <c r="I55" s="11">
        <v>290882.33</v>
      </c>
      <c r="J55" s="11">
        <v>104588.20000159515</v>
      </c>
      <c r="K55" s="11">
        <v>70872.562899731245</v>
      </c>
      <c r="L55" s="11">
        <v>55628.232049324899</v>
      </c>
      <c r="M55" s="11">
        <v>63480.551971971217</v>
      </c>
      <c r="N55" s="11">
        <v>76318.888422941469</v>
      </c>
      <c r="O55" s="12">
        <v>2022373.0053455643</v>
      </c>
    </row>
    <row r="56" spans="1:15" x14ac:dyDescent="0.25">
      <c r="A56" s="13"/>
      <c r="B56" s="14" t="s">
        <v>63</v>
      </c>
      <c r="C56" s="15">
        <f t="shared" ref="C56:O56" si="2">SUM(C32:C55)</f>
        <v>24444429.032923378</v>
      </c>
      <c r="D56" s="15">
        <f t="shared" si="2"/>
        <v>15086506.792795882</v>
      </c>
      <c r="E56" s="15">
        <f t="shared" si="2"/>
        <v>19602945.696701676</v>
      </c>
      <c r="F56" s="15">
        <f t="shared" si="2"/>
        <v>9881490.9621713702</v>
      </c>
      <c r="G56" s="15">
        <f t="shared" si="2"/>
        <v>12248036.290106213</v>
      </c>
      <c r="H56" s="15">
        <f t="shared" si="2"/>
        <v>12874876.519277381</v>
      </c>
      <c r="I56" s="15">
        <f t="shared" si="2"/>
        <v>13162701.275636684</v>
      </c>
      <c r="J56" s="15">
        <f t="shared" si="2"/>
        <v>11788851.238725763</v>
      </c>
      <c r="K56" s="15">
        <f t="shared" si="2"/>
        <v>11761324.787020629</v>
      </c>
      <c r="L56" s="15">
        <f t="shared" si="2"/>
        <v>11878738.209858699</v>
      </c>
      <c r="M56" s="15">
        <f t="shared" si="2"/>
        <v>11895657.948056569</v>
      </c>
      <c r="N56" s="15">
        <f t="shared" si="2"/>
        <v>16696814.140668437</v>
      </c>
      <c r="O56" s="15">
        <f t="shared" si="2"/>
        <v>171322372.89394268</v>
      </c>
    </row>
    <row r="57" spans="1:15" x14ac:dyDescent="0.25">
      <c r="A57" s="8"/>
      <c r="B57" s="8"/>
      <c r="C57" s="11"/>
      <c r="D57" s="11"/>
      <c r="E57" s="12"/>
      <c r="F57" s="11"/>
      <c r="G57" s="11"/>
      <c r="H57" s="11"/>
      <c r="I57" s="11"/>
      <c r="J57" s="11"/>
      <c r="K57" s="11"/>
      <c r="L57" s="11"/>
      <c r="M57" s="11"/>
      <c r="N57" s="11"/>
      <c r="O57" s="12"/>
    </row>
    <row r="58" spans="1:15" x14ac:dyDescent="0.25">
      <c r="A58" s="8" t="s">
        <v>64</v>
      </c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2"/>
    </row>
    <row r="59" spans="1:15" ht="29.25" x14ac:dyDescent="0.25">
      <c r="A59" s="8"/>
      <c r="B59" s="16" t="s">
        <v>65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2"/>
    </row>
    <row r="60" spans="1:15" x14ac:dyDescent="0.25">
      <c r="A60" s="8"/>
      <c r="B60" s="8" t="s">
        <v>66</v>
      </c>
      <c r="C60" s="11">
        <v>11635.52</v>
      </c>
      <c r="D60" s="11">
        <v>14589.12</v>
      </c>
      <c r="E60" s="11">
        <v>11983.92</v>
      </c>
      <c r="F60" s="11">
        <v>23446.799999999999</v>
      </c>
      <c r="G60" s="11">
        <v>14589.12</v>
      </c>
      <c r="H60" s="11">
        <v>14068.08</v>
      </c>
      <c r="I60" s="11">
        <v>15631.2</v>
      </c>
      <c r="J60" s="11">
        <v>6580.3577639751556</v>
      </c>
      <c r="K60" s="11">
        <v>15792.858633540372</v>
      </c>
      <c r="L60" s="11">
        <v>16450.894409937886</v>
      </c>
      <c r="M60" s="11">
        <v>17766.96596273292</v>
      </c>
      <c r="N60" s="11">
        <v>7465.4293167701862</v>
      </c>
      <c r="O60" s="12">
        <v>170000.26608695652</v>
      </c>
    </row>
    <row r="61" spans="1:15" x14ac:dyDescent="0.25">
      <c r="A61" s="8"/>
      <c r="B61" s="8" t="s">
        <v>67</v>
      </c>
      <c r="C61" s="11">
        <v>20833.333333333332</v>
      </c>
      <c r="D61" s="11">
        <v>20833.333333333332</v>
      </c>
      <c r="E61" s="11">
        <v>20833.333333333332</v>
      </c>
      <c r="F61" s="11">
        <v>20833.333333333332</v>
      </c>
      <c r="G61" s="11">
        <v>20833.333333333332</v>
      </c>
      <c r="H61" s="11">
        <v>20833.333333333332</v>
      </c>
      <c r="I61" s="11">
        <v>20833.333333333332</v>
      </c>
      <c r="J61" s="11">
        <v>20833.333333333332</v>
      </c>
      <c r="K61" s="11">
        <v>20833.333333333332</v>
      </c>
      <c r="L61" s="11">
        <v>20833.333333333332</v>
      </c>
      <c r="M61" s="11">
        <v>20833.333333333332</v>
      </c>
      <c r="N61" s="11">
        <v>20833.333333333332</v>
      </c>
      <c r="O61" s="12">
        <v>250000.00000000003</v>
      </c>
    </row>
    <row r="62" spans="1:15" x14ac:dyDescent="0.25">
      <c r="A62" s="8"/>
      <c r="B62" s="8" t="s">
        <v>68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43734.6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2">
        <v>43734.6</v>
      </c>
    </row>
    <row r="63" spans="1:15" s="18" customFormat="1" x14ac:dyDescent="0.25">
      <c r="A63" s="8"/>
      <c r="B63" s="8" t="s">
        <v>69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7214.4800000000005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2">
        <f>SUM(C63:N63)</f>
        <v>7214.4800000000005</v>
      </c>
    </row>
    <row r="64" spans="1:15" x14ac:dyDescent="0.25">
      <c r="A64" s="8"/>
      <c r="B64" s="8" t="s">
        <v>70</v>
      </c>
      <c r="C64" s="11">
        <f>48228.5648-C63</f>
        <v>48228.5648</v>
      </c>
      <c r="D64" s="11">
        <f>50518-D63</f>
        <v>50518</v>
      </c>
      <c r="E64" s="11">
        <f>154154-E63</f>
        <v>154154</v>
      </c>
      <c r="F64" s="11">
        <f>20863.44-F63</f>
        <v>20863.439999999999</v>
      </c>
      <c r="G64" s="11">
        <f>91273.52-G63</f>
        <v>91273.52</v>
      </c>
      <c r="H64" s="11">
        <f>189857.2-H63</f>
        <v>189857.2</v>
      </c>
      <c r="I64" s="11">
        <f>169661.44+7214.48-I63</f>
        <v>169661.44</v>
      </c>
      <c r="J64" s="11">
        <f>77987.7151628873-J63</f>
        <v>77987.715162887296</v>
      </c>
      <c r="K64" s="11">
        <f>66783.1420574143-K63</f>
        <v>66783.142057414298</v>
      </c>
      <c r="L64" s="11">
        <v>47479.921433529336</v>
      </c>
      <c r="M64" s="11">
        <f>45986.9812529329-M63</f>
        <v>45986.981252932899</v>
      </c>
      <c r="N64" s="11">
        <f>4806872.57083326-N63</f>
        <v>4806872.5708332602</v>
      </c>
      <c r="O64" s="12">
        <v>5769666.4955400256</v>
      </c>
    </row>
    <row r="65" spans="1:16" x14ac:dyDescent="0.25">
      <c r="A65" s="8"/>
      <c r="B65" s="8" t="s">
        <v>71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2">
        <v>0</v>
      </c>
    </row>
    <row r="66" spans="1:16" x14ac:dyDescent="0.25">
      <c r="A66" s="8"/>
      <c r="B66" s="8" t="s">
        <v>72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2">
        <v>0</v>
      </c>
    </row>
    <row r="67" spans="1:16" x14ac:dyDescent="0.25">
      <c r="A67" s="8"/>
      <c r="B67" s="8" t="s">
        <v>73</v>
      </c>
      <c r="C67" s="11"/>
      <c r="D67" s="11"/>
      <c r="E67" s="12"/>
      <c r="F67" s="11"/>
      <c r="G67" s="11"/>
      <c r="H67" s="11"/>
      <c r="I67" s="11"/>
      <c r="J67" s="11"/>
      <c r="K67" s="11"/>
      <c r="L67" s="11"/>
      <c r="M67" s="11"/>
      <c r="N67" s="11"/>
      <c r="O67" s="12"/>
    </row>
    <row r="68" spans="1:16" x14ac:dyDescent="0.25">
      <c r="A68" s="8"/>
      <c r="B68" s="8" t="s">
        <v>74</v>
      </c>
      <c r="C68" s="11">
        <v>307538.48320000002</v>
      </c>
      <c r="D68" s="11">
        <v>134151.1912</v>
      </c>
      <c r="E68" s="11">
        <v>290581.7304</v>
      </c>
      <c r="F68" s="11">
        <v>432717.87520000001</v>
      </c>
      <c r="G68" s="11">
        <v>427086.07760000002</v>
      </c>
      <c r="H68" s="11">
        <v>499537.08480000001</v>
      </c>
      <c r="I68" s="11">
        <v>453668.68560000003</v>
      </c>
      <c r="J68" s="11">
        <v>496957.54908164678</v>
      </c>
      <c r="K68" s="11">
        <v>541583.45325340657</v>
      </c>
      <c r="L68" s="11">
        <v>1031265.7689489508</v>
      </c>
      <c r="M68" s="11">
        <v>1068021.1636702388</v>
      </c>
      <c r="N68" s="11">
        <v>885891.93297201511</v>
      </c>
      <c r="O68" s="12">
        <v>6569000.9959262582</v>
      </c>
    </row>
    <row r="69" spans="1:16" x14ac:dyDescent="0.25">
      <c r="A69" s="8"/>
      <c r="B69" s="8" t="s">
        <v>75</v>
      </c>
      <c r="C69" s="11">
        <v>0</v>
      </c>
      <c r="D69" s="11">
        <v>50777.677600000003</v>
      </c>
      <c r="E69" s="11">
        <v>0</v>
      </c>
      <c r="F69" s="11">
        <v>5704.4000000000005</v>
      </c>
      <c r="G69" s="11">
        <v>0</v>
      </c>
      <c r="H69" s="11">
        <v>6760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2">
        <v>63242.077600000004</v>
      </c>
    </row>
    <row r="70" spans="1:16" x14ac:dyDescent="0.25">
      <c r="A70" s="8"/>
      <c r="B70" s="8" t="s">
        <v>76</v>
      </c>
      <c r="C70" s="11">
        <v>0</v>
      </c>
      <c r="D70" s="11">
        <v>0</v>
      </c>
      <c r="E70" s="11">
        <v>0</v>
      </c>
      <c r="F70" s="11">
        <v>0</v>
      </c>
      <c r="G70" s="11">
        <v>252594.59680000003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2">
        <v>252594.59680000003</v>
      </c>
    </row>
    <row r="71" spans="1:16" x14ac:dyDescent="0.25">
      <c r="A71" s="8"/>
      <c r="B71" s="8" t="s">
        <v>77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13091.1664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2">
        <v>13091.1664</v>
      </c>
    </row>
    <row r="72" spans="1:16" x14ac:dyDescent="0.25">
      <c r="A72" s="8"/>
      <c r="B72" s="8" t="s">
        <v>78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2"/>
    </row>
    <row r="73" spans="1:16" x14ac:dyDescent="0.25">
      <c r="A73" s="8"/>
      <c r="B73" s="8" t="s">
        <v>79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2"/>
    </row>
    <row r="74" spans="1:16" x14ac:dyDescent="0.25">
      <c r="A74" s="8"/>
      <c r="B74" s="8" t="s">
        <v>80</v>
      </c>
      <c r="C74" s="11">
        <v>-282678.5624</v>
      </c>
      <c r="D74" s="11">
        <v>-24310.780000000002</v>
      </c>
      <c r="E74" s="11">
        <v>177598.72</v>
      </c>
      <c r="F74" s="11">
        <v>0</v>
      </c>
      <c r="G74" s="11">
        <v>0</v>
      </c>
      <c r="H74" s="11">
        <v>-45477.671199999997</v>
      </c>
      <c r="I74" s="11">
        <v>0</v>
      </c>
      <c r="J74" s="11">
        <v>0</v>
      </c>
      <c r="K74" s="11">
        <v>-269676.44209835667</v>
      </c>
      <c r="L74" s="11">
        <v>0</v>
      </c>
      <c r="M74" s="11">
        <v>0</v>
      </c>
      <c r="N74" s="11">
        <v>0</v>
      </c>
      <c r="O74" s="12">
        <v>-444544.7356983567</v>
      </c>
    </row>
    <row r="75" spans="1:16" x14ac:dyDescent="0.25">
      <c r="A75" s="13"/>
      <c r="B75" s="14" t="s">
        <v>81</v>
      </c>
      <c r="C75" s="15">
        <f t="shared" ref="C75:O75" si="3">SUM(C60:C74)</f>
        <v>105557.33893333335</v>
      </c>
      <c r="D75" s="15">
        <f t="shared" si="3"/>
        <v>246558.54213333337</v>
      </c>
      <c r="E75" s="15">
        <f t="shared" si="3"/>
        <v>655151.70373333327</v>
      </c>
      <c r="F75" s="15">
        <f t="shared" si="3"/>
        <v>503565.8485333334</v>
      </c>
      <c r="G75" s="15">
        <f t="shared" si="3"/>
        <v>806376.6477333334</v>
      </c>
      <c r="H75" s="15">
        <f t="shared" si="3"/>
        <v>742403.79333333345</v>
      </c>
      <c r="I75" s="15">
        <f t="shared" si="3"/>
        <v>667009.13893333334</v>
      </c>
      <c r="J75" s="15">
        <f t="shared" si="3"/>
        <v>602358.95534184261</v>
      </c>
      <c r="K75" s="15">
        <f t="shared" si="3"/>
        <v>375316.34517933789</v>
      </c>
      <c r="L75" s="15">
        <f t="shared" si="3"/>
        <v>1116029.9181257514</v>
      </c>
      <c r="M75" s="15">
        <f t="shared" si="3"/>
        <v>1152608.4442192379</v>
      </c>
      <c r="N75" s="15">
        <f t="shared" si="3"/>
        <v>5721063.2664553784</v>
      </c>
      <c r="O75" s="15">
        <f t="shared" si="3"/>
        <v>12693999.942654883</v>
      </c>
    </row>
    <row r="76" spans="1:16" x14ac:dyDescent="0.25">
      <c r="A76" s="8"/>
      <c r="B76" s="8"/>
      <c r="C76" s="11"/>
      <c r="D76" s="11"/>
      <c r="E76" s="19"/>
      <c r="F76" s="11"/>
      <c r="G76" s="11"/>
      <c r="H76" s="11"/>
      <c r="I76" s="11"/>
      <c r="J76" s="11"/>
      <c r="K76" s="11"/>
      <c r="L76" s="11"/>
      <c r="M76" s="11"/>
      <c r="N76" s="11"/>
      <c r="O76" s="12"/>
      <c r="P76" s="20"/>
    </row>
    <row r="77" spans="1:16" x14ac:dyDescent="0.25">
      <c r="A77" s="8" t="s">
        <v>82</v>
      </c>
      <c r="B77" s="8"/>
      <c r="C77" s="11"/>
      <c r="D77" s="11"/>
      <c r="E77" s="19"/>
      <c r="F77" s="11"/>
      <c r="G77" s="11"/>
      <c r="H77" s="11"/>
      <c r="I77" s="11"/>
      <c r="J77" s="11"/>
      <c r="K77" s="11"/>
      <c r="L77" s="11"/>
      <c r="M77" s="11"/>
      <c r="N77" s="11"/>
      <c r="O77" s="12"/>
    </row>
    <row r="78" spans="1:16" x14ac:dyDescent="0.25">
      <c r="A78" s="8"/>
      <c r="B78" s="8" t="s">
        <v>83</v>
      </c>
      <c r="C78" s="11"/>
      <c r="D78" s="11"/>
      <c r="E78" s="19"/>
      <c r="F78" s="11"/>
      <c r="G78" s="11"/>
      <c r="H78" s="11"/>
      <c r="I78" s="11"/>
      <c r="J78" s="11"/>
      <c r="K78" s="11"/>
      <c r="L78" s="11"/>
      <c r="M78" s="11"/>
      <c r="N78" s="11"/>
      <c r="O78" s="12"/>
    </row>
    <row r="79" spans="1:16" x14ac:dyDescent="0.25">
      <c r="A79" s="8"/>
      <c r="B79" s="8" t="s">
        <v>84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78000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2">
        <f>SUM(C79:N79)</f>
        <v>78000</v>
      </c>
    </row>
    <row r="80" spans="1:16" x14ac:dyDescent="0.25">
      <c r="A80" s="8"/>
      <c r="B80" s="8" t="s">
        <v>85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2">
        <f>SUM(C80:N80)</f>
        <v>0</v>
      </c>
    </row>
    <row r="81" spans="1:15" x14ac:dyDescent="0.25">
      <c r="A81" s="8"/>
      <c r="B81" s="8" t="s">
        <v>86</v>
      </c>
      <c r="C81" s="11"/>
      <c r="D81" s="11"/>
      <c r="E81" s="12"/>
      <c r="F81" s="11"/>
      <c r="G81" s="11"/>
      <c r="H81" s="11"/>
      <c r="I81" s="11"/>
      <c r="J81" s="11"/>
      <c r="K81" s="11"/>
      <c r="L81" s="11"/>
      <c r="M81" s="11"/>
      <c r="N81" s="11"/>
      <c r="O81" s="12"/>
    </row>
    <row r="82" spans="1:15" x14ac:dyDescent="0.25">
      <c r="A82" s="8"/>
      <c r="B82" s="8" t="s">
        <v>87</v>
      </c>
      <c r="C82" s="11">
        <v>4277362.0208000001</v>
      </c>
      <c r="D82" s="11">
        <v>3230653.3344000001</v>
      </c>
      <c r="E82" s="11">
        <v>3432752.9672000003</v>
      </c>
      <c r="F82" s="11">
        <v>3551077.5216000001</v>
      </c>
      <c r="G82" s="11">
        <v>3583130.0408000001</v>
      </c>
      <c r="H82" s="11">
        <v>4149914.9920000001</v>
      </c>
      <c r="I82" s="11">
        <v>3921680.3048</v>
      </c>
      <c r="J82" s="11">
        <v>3197517.0164048616</v>
      </c>
      <c r="K82" s="11">
        <v>3343952.527350347</v>
      </c>
      <c r="L82" s="11">
        <v>3984981.7626702036</v>
      </c>
      <c r="M82" s="11">
        <v>3422297.1542995572</v>
      </c>
      <c r="N82" s="11">
        <v>3442294.937834356</v>
      </c>
      <c r="O82" s="12">
        <v>43537614.580159321</v>
      </c>
    </row>
    <row r="83" spans="1:15" x14ac:dyDescent="0.25">
      <c r="A83" s="8"/>
      <c r="B83" s="8" t="s">
        <v>88</v>
      </c>
      <c r="C83" s="11">
        <v>0</v>
      </c>
      <c r="D83" s="11">
        <v>100276.70465595601</v>
      </c>
      <c r="E83" s="11">
        <v>0</v>
      </c>
      <c r="F83" s="11">
        <v>0</v>
      </c>
      <c r="G83" s="11">
        <v>221193.65306656915</v>
      </c>
      <c r="H83" s="11">
        <v>0</v>
      </c>
      <c r="I83" s="11">
        <v>0</v>
      </c>
      <c r="J83" s="11">
        <v>0</v>
      </c>
      <c r="K83" s="11">
        <v>0</v>
      </c>
      <c r="L83" s="11">
        <v>146088.3779150364</v>
      </c>
      <c r="M83" s="11">
        <v>0</v>
      </c>
      <c r="N83" s="11">
        <v>104441.33017305557</v>
      </c>
      <c r="O83" s="12">
        <v>572000.06581061706</v>
      </c>
    </row>
    <row r="84" spans="1:15" x14ac:dyDescent="0.25">
      <c r="A84" s="8"/>
      <c r="B84" s="8" t="s">
        <v>89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-4.6566128730773926E-10</v>
      </c>
      <c r="K84" s="11">
        <v>0</v>
      </c>
      <c r="L84" s="11">
        <v>0</v>
      </c>
      <c r="M84" s="11">
        <v>0</v>
      </c>
      <c r="N84" s="11">
        <v>0</v>
      </c>
      <c r="O84" s="12">
        <v>-4.6566128730773926E-10</v>
      </c>
    </row>
    <row r="85" spans="1:15" x14ac:dyDescent="0.25">
      <c r="A85" s="8"/>
      <c r="B85" s="8" t="s">
        <v>90</v>
      </c>
      <c r="C85" s="11">
        <v>7649917.1610013759</v>
      </c>
      <c r="D85" s="11">
        <v>575734.43463162414</v>
      </c>
      <c r="E85" s="11">
        <v>122764.18720150995</v>
      </c>
      <c r="F85" s="11">
        <v>290549.2611981649</v>
      </c>
      <c r="G85" s="11">
        <v>290772.02207315154</v>
      </c>
      <c r="H85" s="11">
        <v>-260244.82447663834</v>
      </c>
      <c r="I85" s="11">
        <v>293975.73242041073</v>
      </c>
      <c r="J85" s="11">
        <v>745884.1975687478</v>
      </c>
      <c r="K85" s="11">
        <v>820464.23653496371</v>
      </c>
      <c r="L85" s="11">
        <v>1024015.8453503669</v>
      </c>
      <c r="M85" s="11">
        <v>738701.26166309626</v>
      </c>
      <c r="N85" s="11">
        <v>1821066.1470074866</v>
      </c>
      <c r="O85" s="12">
        <v>14113599.662174258</v>
      </c>
    </row>
    <row r="86" spans="1:15" x14ac:dyDescent="0.25">
      <c r="A86" s="8"/>
      <c r="B86" s="8" t="s">
        <v>91</v>
      </c>
      <c r="C86" s="11">
        <v>0</v>
      </c>
      <c r="D86" s="11">
        <v>0</v>
      </c>
      <c r="E86" s="11">
        <v>0</v>
      </c>
      <c r="F86" s="11">
        <v>-117.09360000000001</v>
      </c>
      <c r="G86" s="11">
        <v>-1.04</v>
      </c>
      <c r="H86" s="11">
        <v>0</v>
      </c>
      <c r="I86" s="11">
        <v>-1372.8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2">
        <v>-1490.9336000000001</v>
      </c>
    </row>
    <row r="87" spans="1:15" x14ac:dyDescent="0.25">
      <c r="A87" s="13"/>
      <c r="B87" s="14" t="s">
        <v>92</v>
      </c>
      <c r="C87" s="15">
        <f t="shared" ref="C87:O87" si="4">SUM(C79:C86)</f>
        <v>11927279.181801375</v>
      </c>
      <c r="D87" s="15">
        <f t="shared" si="4"/>
        <v>3906664.4736875803</v>
      </c>
      <c r="E87" s="15">
        <f t="shared" si="4"/>
        <v>3555517.15440151</v>
      </c>
      <c r="F87" s="15">
        <f t="shared" si="4"/>
        <v>3841509.6891981652</v>
      </c>
      <c r="G87" s="15">
        <f t="shared" si="4"/>
        <v>4095094.6759397206</v>
      </c>
      <c r="H87" s="15">
        <f t="shared" si="4"/>
        <v>3967670.1675233622</v>
      </c>
      <c r="I87" s="15">
        <f t="shared" si="4"/>
        <v>4214283.2372204112</v>
      </c>
      <c r="J87" s="15">
        <f t="shared" si="4"/>
        <v>3943401.2139736088</v>
      </c>
      <c r="K87" s="15">
        <f t="shared" si="4"/>
        <v>4164416.7638853109</v>
      </c>
      <c r="L87" s="15">
        <f t="shared" si="4"/>
        <v>5155085.985935607</v>
      </c>
      <c r="M87" s="15">
        <f t="shared" si="4"/>
        <v>4160998.4159626532</v>
      </c>
      <c r="N87" s="15">
        <f t="shared" si="4"/>
        <v>5367802.4150148984</v>
      </c>
      <c r="O87" s="15">
        <f t="shared" si="4"/>
        <v>58299723.374544196</v>
      </c>
    </row>
    <row r="88" spans="1:15" x14ac:dyDescent="0.25">
      <c r="A88" s="8"/>
      <c r="B88" s="8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2"/>
    </row>
    <row r="89" spans="1:15" x14ac:dyDescent="0.25">
      <c r="A89" s="13"/>
      <c r="B89" s="21" t="s">
        <v>93</v>
      </c>
      <c r="C89" s="15">
        <f>+C87+C75+C56+C28+C17</f>
        <v>189153266.03223333</v>
      </c>
      <c r="D89" s="15">
        <f t="shared" ref="D89:O89" si="5">+D87+D75+D56+D28+D17</f>
        <v>52031680.279871598</v>
      </c>
      <c r="E89" s="15">
        <f t="shared" si="5"/>
        <v>48101218.020546719</v>
      </c>
      <c r="F89" s="15">
        <f t="shared" si="5"/>
        <v>68512233.848679274</v>
      </c>
      <c r="G89" s="15">
        <f t="shared" si="5"/>
        <v>63251873.724123262</v>
      </c>
      <c r="H89" s="15">
        <f t="shared" si="5"/>
        <v>35606093.761756927</v>
      </c>
      <c r="I89" s="15">
        <f t="shared" si="5"/>
        <v>40649740.470069371</v>
      </c>
      <c r="J89" s="15">
        <f t="shared" si="5"/>
        <v>41045664.875677541</v>
      </c>
      <c r="K89" s="15">
        <f t="shared" si="5"/>
        <v>39559719.579173408</v>
      </c>
      <c r="L89" s="15">
        <f t="shared" si="5"/>
        <v>57948983.711519271</v>
      </c>
      <c r="M89" s="15">
        <f t="shared" si="5"/>
        <v>44762080.400826305</v>
      </c>
      <c r="N89" s="15">
        <f t="shared" si="5"/>
        <v>78031553.505386665</v>
      </c>
      <c r="O89" s="15">
        <f t="shared" si="5"/>
        <v>758654108.20986366</v>
      </c>
    </row>
    <row r="90" spans="1:15" x14ac:dyDescent="0.25">
      <c r="A90" s="8"/>
      <c r="B90" s="8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2"/>
    </row>
    <row r="91" spans="1:15" x14ac:dyDescent="0.25">
      <c r="A91" s="8" t="s">
        <v>94</v>
      </c>
      <c r="B91" s="8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2"/>
    </row>
    <row r="92" spans="1:15" x14ac:dyDescent="0.25">
      <c r="A92" s="8"/>
      <c r="B92" s="8" t="s">
        <v>95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2"/>
    </row>
    <row r="93" spans="1:15" x14ac:dyDescent="0.25">
      <c r="A93" s="8"/>
      <c r="B93" s="8" t="s">
        <v>96</v>
      </c>
      <c r="C93" s="11">
        <v>59775399.181202233</v>
      </c>
      <c r="D93" s="11">
        <v>99920122.606317148</v>
      </c>
      <c r="E93" s="11">
        <v>99920122.606317148</v>
      </c>
      <c r="F93" s="11">
        <v>99920122.606317148</v>
      </c>
      <c r="G93" s="11">
        <v>99920122.606317148</v>
      </c>
      <c r="H93" s="11">
        <v>99920122.606317148</v>
      </c>
      <c r="I93" s="11">
        <v>99920122.606317148</v>
      </c>
      <c r="J93" s="11">
        <v>99920122.606317148</v>
      </c>
      <c r="K93" s="11">
        <v>99920122.606317148</v>
      </c>
      <c r="L93" s="11">
        <v>99920122.606317148</v>
      </c>
      <c r="M93" s="11">
        <v>99920122.606317148</v>
      </c>
      <c r="N93" s="11">
        <v>237741646.22383207</v>
      </c>
      <c r="O93" s="12">
        <v>1296718271.4682059</v>
      </c>
    </row>
    <row r="94" spans="1:15" x14ac:dyDescent="0.25">
      <c r="A94" s="8"/>
      <c r="B94" s="8" t="s">
        <v>97</v>
      </c>
      <c r="C94" s="11">
        <v>4712582</v>
      </c>
      <c r="D94" s="11">
        <v>75266.95</v>
      </c>
      <c r="E94" s="11">
        <v>0</v>
      </c>
      <c r="F94" s="11">
        <v>57447064</v>
      </c>
      <c r="G94" s="11">
        <v>21662567.970000003</v>
      </c>
      <c r="H94" s="11">
        <v>3139500</v>
      </c>
      <c r="I94" s="11">
        <v>45504750</v>
      </c>
      <c r="J94" s="11">
        <v>0</v>
      </c>
      <c r="K94" s="11">
        <v>42323882.399999999</v>
      </c>
      <c r="L94" s="11">
        <v>0</v>
      </c>
      <c r="M94" s="11">
        <v>0</v>
      </c>
      <c r="N94" s="11">
        <v>0</v>
      </c>
      <c r="O94" s="12">
        <v>174865613.31999999</v>
      </c>
    </row>
    <row r="95" spans="1:15" x14ac:dyDescent="0.25">
      <c r="A95" s="13"/>
      <c r="B95" s="14" t="s">
        <v>98</v>
      </c>
      <c r="C95" s="15">
        <f t="shared" ref="C95:O95" si="6">SUM(C93:C94)</f>
        <v>64487981.181202233</v>
      </c>
      <c r="D95" s="15">
        <f t="shared" si="6"/>
        <v>99995389.556317151</v>
      </c>
      <c r="E95" s="15">
        <f t="shared" si="6"/>
        <v>99920122.606317148</v>
      </c>
      <c r="F95" s="15">
        <f t="shared" si="6"/>
        <v>157367186.60631716</v>
      </c>
      <c r="G95" s="15">
        <f t="shared" si="6"/>
        <v>121582690.57631715</v>
      </c>
      <c r="H95" s="15">
        <f t="shared" si="6"/>
        <v>103059622.60631715</v>
      </c>
      <c r="I95" s="15">
        <f t="shared" si="6"/>
        <v>145424872.60631716</v>
      </c>
      <c r="J95" s="15">
        <f t="shared" si="6"/>
        <v>99920122.606317148</v>
      </c>
      <c r="K95" s="15">
        <f t="shared" si="6"/>
        <v>142244005.00631714</v>
      </c>
      <c r="L95" s="15">
        <f t="shared" si="6"/>
        <v>99920122.606317148</v>
      </c>
      <c r="M95" s="15">
        <f t="shared" si="6"/>
        <v>99920122.606317148</v>
      </c>
      <c r="N95" s="15">
        <f t="shared" si="6"/>
        <v>237741646.22383207</v>
      </c>
      <c r="O95" s="15">
        <f t="shared" si="6"/>
        <v>1471583884.7882059</v>
      </c>
    </row>
    <row r="96" spans="1:15" x14ac:dyDescent="0.25">
      <c r="A96" s="22"/>
      <c r="B96" s="23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ht="15.75" thickBot="1" x14ac:dyDescent="0.3">
      <c r="A97" s="24"/>
      <c r="B97" s="25" t="s">
        <v>99</v>
      </c>
      <c r="C97" s="26">
        <f>+C95+C89</f>
        <v>253641247.21343556</v>
      </c>
      <c r="D97" s="26">
        <f t="shared" ref="D97:O97" si="7">+D95+D89</f>
        <v>152027069.83618873</v>
      </c>
      <c r="E97" s="26">
        <f t="shared" si="7"/>
        <v>148021340.62686387</v>
      </c>
      <c r="F97" s="26">
        <f t="shared" si="7"/>
        <v>225879420.45499644</v>
      </c>
      <c r="G97" s="26">
        <f t="shared" si="7"/>
        <v>184834564.3004404</v>
      </c>
      <c r="H97" s="26">
        <f t="shared" si="7"/>
        <v>138665716.36807406</v>
      </c>
      <c r="I97" s="26">
        <f t="shared" si="7"/>
        <v>186074613.07638654</v>
      </c>
      <c r="J97" s="26">
        <f t="shared" si="7"/>
        <v>140965787.48199469</v>
      </c>
      <c r="K97" s="26">
        <f t="shared" si="7"/>
        <v>181803724.58549055</v>
      </c>
      <c r="L97" s="26">
        <f t="shared" si="7"/>
        <v>157869106.3178364</v>
      </c>
      <c r="M97" s="26">
        <f t="shared" si="7"/>
        <v>144682203.00714344</v>
      </c>
      <c r="N97" s="26">
        <f t="shared" si="7"/>
        <v>315773199.72921872</v>
      </c>
      <c r="O97" s="26">
        <f t="shared" si="7"/>
        <v>2230237992.9980698</v>
      </c>
    </row>
    <row r="98" spans="1:15" ht="15.75" thickTop="1" x14ac:dyDescent="0.25"/>
    <row r="99" spans="1:15" x14ac:dyDescent="0.25">
      <c r="C99" s="20"/>
    </row>
  </sheetData>
  <mergeCells count="4">
    <mergeCell ref="A1:O1"/>
    <mergeCell ref="A2:O2"/>
    <mergeCell ref="A3:O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SCERDA</cp:lastModifiedBy>
  <dcterms:created xsi:type="dcterms:W3CDTF">2016-05-31T21:44:37Z</dcterms:created>
  <dcterms:modified xsi:type="dcterms:W3CDTF">2016-06-01T00:59:38Z</dcterms:modified>
</cp:coreProperties>
</file>