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ATAMOROS\35 Iniciativa de Ley de Ingresos\"/>
    </mc:Choice>
  </mc:AlternateContent>
  <bookViews>
    <workbookView xWindow="0" yWindow="0" windowWidth="16392" windowHeight="6228"/>
  </bookViews>
  <sheets>
    <sheet name="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144" i="1" l="1"/>
  <c r="E143" i="1"/>
  <c r="E142" i="1"/>
  <c r="E141" i="1" s="1"/>
  <c r="E138" i="1"/>
  <c r="E136" i="1"/>
  <c r="E134" i="1"/>
  <c r="E132" i="1"/>
  <c r="E131" i="1"/>
  <c r="E129" i="1"/>
  <c r="E127" i="1"/>
  <c r="E122" i="1"/>
  <c r="E119" i="1"/>
  <c r="E118" i="1"/>
  <c r="E117" i="1"/>
  <c r="E112" i="1"/>
  <c r="E110" i="1"/>
  <c r="E108" i="1"/>
  <c r="E104" i="1"/>
  <c r="E102" i="1"/>
  <c r="E101" i="1"/>
  <c r="E98" i="1" s="1"/>
  <c r="E97" i="1" s="1"/>
  <c r="E94" i="1"/>
  <c r="E92" i="1"/>
  <c r="E91" i="1"/>
  <c r="E88" i="1"/>
  <c r="E87" i="1" s="1"/>
  <c r="E84" i="1"/>
  <c r="E82" i="1"/>
  <c r="E73" i="1"/>
  <c r="E68" i="1"/>
  <c r="E66" i="1"/>
  <c r="E59" i="1" s="1"/>
  <c r="E64" i="1"/>
  <c r="E57" i="1"/>
  <c r="E54" i="1"/>
  <c r="E52" i="1" s="1"/>
  <c r="E48" i="1"/>
  <c r="E37" i="1"/>
  <c r="E35" i="1"/>
  <c r="E33" i="1"/>
  <c r="E31" i="1"/>
  <c r="E29" i="1"/>
  <c r="E24" i="1"/>
  <c r="E18" i="1"/>
  <c r="E16" i="1"/>
  <c r="E14" i="1"/>
  <c r="E12" i="1"/>
  <c r="E10" i="1"/>
  <c r="E8" i="1"/>
  <c r="E5" i="1"/>
  <c r="E45" i="1" s="1"/>
  <c r="E41" i="1" s="1"/>
  <c r="E40" i="1" s="1"/>
  <c r="E28" i="1" l="1"/>
  <c r="E126" i="1"/>
  <c r="E51" i="1"/>
  <c r="E107" i="1"/>
  <c r="E116" i="1"/>
  <c r="E115" i="1" s="1"/>
  <c r="E4" i="1"/>
  <c r="E3" i="1" s="1"/>
  <c r="E2" i="1" s="1"/>
</calcChain>
</file>

<file path=xl/sharedStrings.xml><?xml version="1.0" encoding="utf-8"?>
<sst xmlns="http://schemas.openxmlformats.org/spreadsheetml/2006/main" count="160" uniqueCount="113">
  <si>
    <t>Presupuesto de Ingresos Contenido en la Ley de Ingresos 2016</t>
  </si>
  <si>
    <t>Matamoros</t>
  </si>
  <si>
    <t>TOTAL DE INGRESOS</t>
  </si>
  <si>
    <t>Impuestos</t>
  </si>
  <si>
    <t>Impuestos Sobre el Patrimonio</t>
  </si>
  <si>
    <t>Impuesto Predial</t>
  </si>
  <si>
    <t>Impuesto Sobre Adquisición de Inmuebles</t>
  </si>
  <si>
    <t>Impuesto Sobre Plusvalía</t>
  </si>
  <si>
    <t>Impuestos sobre la producción, el consumo y las transacciones</t>
  </si>
  <si>
    <t>X</t>
  </si>
  <si>
    <t>Información a tercer nivel de los ingresos</t>
  </si>
  <si>
    <t>Impuestos al comercio exterior</t>
  </si>
  <si>
    <t>Impuestos sobre Nóminas y Asimilables</t>
  </si>
  <si>
    <t>Impuestos Ecológicos</t>
  </si>
  <si>
    <t>Accesorios</t>
  </si>
  <si>
    <t>Accesorios de Impuestos</t>
  </si>
  <si>
    <t>Otros Impuestos</t>
  </si>
  <si>
    <t>Impuesto Sobre el Ejercicio de Actividades Mercantiles</t>
  </si>
  <si>
    <t>Impuesto Sobre Prestación de Servicios</t>
  </si>
  <si>
    <t>Impuesto Sobre Espectáculos y Diversiones Públicas</t>
  </si>
  <si>
    <t>Impuesto Sobre Enajenación de Bienes Muebles Usados</t>
  </si>
  <si>
    <t>Impuesto Sobre Loterías, Rifas y Sorteos</t>
  </si>
  <si>
    <t>Impuestos no comprendidos en las fracciones de la Ley de Ingresos causadas en ejercicios fiscales anteriores pendientes de liquidación o pago</t>
  </si>
  <si>
    <t>Impuesto Predial de ejercicios anteriores</t>
  </si>
  <si>
    <t>Impuesto sobre Adquisición de Inmuebles de ejercicios anteriores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</si>
  <si>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</si>
  <si>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</si>
  <si>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</si>
  <si>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</si>
  <si>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</si>
  <si>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</si>
  <si>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</si>
  <si>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Contribución por Gasto</t>
  </si>
  <si>
    <t>Contribución por Obra Pública</t>
  </si>
  <si>
    <t>Contribución por Responsabilidad Objetiva</t>
  </si>
  <si>
    <t>Contribución por Mantenimiento, Mejoramiento y Equipamiento del Cuerpo de Bomberos de los Municipios</t>
  </si>
  <si>
    <t>Contribución por Mantenimiento y Conservación del Centro Histórico</t>
  </si>
  <si>
    <t>Contribución por Otros Servicios Municipales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</si>
  <si>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</si>
  <si>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</si>
  <si>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</si>
  <si>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Servicios de Arrastre y Almacenaje</t>
  </si>
  <si>
    <t>Provenientes de la Ocupación de las Vías Públicas</t>
  </si>
  <si>
    <t>Provenientes del Uso de las Pensiones Municipales</t>
  </si>
  <si>
    <t>Provenientes del Uso de Otros Bienes de Dominio Público</t>
  </si>
  <si>
    <t>Derechos a los hidrocarburos</t>
  </si>
  <si>
    <t>Derechos por Prestación de Servicios</t>
  </si>
  <si>
    <t>Servicios de Agua Potable y Alcantarillado</t>
  </si>
  <si>
    <t>Servicios de Rastros</t>
  </si>
  <si>
    <t>Servicios de Alumbrado Público</t>
  </si>
  <si>
    <t>Servicios en Mercados</t>
  </si>
  <si>
    <t>Servicios de Aseo Público</t>
  </si>
  <si>
    <t>Servicios de Seguridad Pública</t>
  </si>
  <si>
    <t>Servicios en Panteones</t>
  </si>
  <si>
    <t>Servicios de Tránsito</t>
  </si>
  <si>
    <t>Servicios de Previsión Social</t>
  </si>
  <si>
    <t>Servicios de Protección Civil</t>
  </si>
  <si>
    <t>Servicios de Saneamiento y Aguas Residuales</t>
  </si>
  <si>
    <t>Servicios en Materia de Educación y Cultura</t>
  </si>
  <si>
    <t>Otros Servicios</t>
  </si>
  <si>
    <t>Otros Derechos</t>
  </si>
  <si>
    <t>Expedición de Licencias para Construcción</t>
  </si>
  <si>
    <t>Servicios por Alineación de Predios y Asignación de Números Oficiales</t>
  </si>
  <si>
    <t>Expedición de Licencias para Fraccionamientos</t>
  </si>
  <si>
    <t>Licencias para Establecimientos que Expendan Bebidas Alcohólicas</t>
  </si>
  <si>
    <t>Expedición de Licencias para la Colocación y Uso de Anuncios y Carteles Publicitarios</t>
  </si>
  <si>
    <t>Servicios Catastrales</t>
  </si>
  <si>
    <t>Servicios por Certificaciones y Legalizaciones</t>
  </si>
  <si>
    <t>Expedición de Licencias, Permisos, Autorizaciones y Servicios de Control Ambiental</t>
  </si>
  <si>
    <t>Recargos</t>
  </si>
  <si>
    <t>Derechos no comprendidos en las fracciones de la Ley de Ingresos causadas en ejercicios fiscales anteriores pendientes de liquidación o pago</t>
  </si>
  <si>
    <t>Derechos causados en ejercicios fiscales anteriores</t>
  </si>
  <si>
    <t>Productos</t>
  </si>
  <si>
    <t>Productos de Tipo Corriente</t>
  </si>
  <si>
    <t>Provenientes de la Venta o Arrendamiento de Lotes y Gavetas de los Panteones Municipales</t>
  </si>
  <si>
    <t>Provenientes del Arrendamiento de Locales Ubicados en los Mercados Municipales</t>
  </si>
  <si>
    <t>Otros Productos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</si>
  <si>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</si>
  <si>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</si>
  <si>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</si>
  <si>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</si>
  <si>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>Ingresos por Transferencia</t>
  </si>
  <si>
    <t>Ingresos Derivados de Sanciones</t>
  </si>
  <si>
    <t>Otros Aprovechamientos</t>
  </si>
  <si>
    <t>Aprovechamientos de capital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</si>
  <si>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</si>
  <si>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</si>
  <si>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</si>
  <si>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>Ingresos de operación de entidades paraestatales empresariales</t>
  </si>
  <si>
    <t>Ingresos por ventas de bienes y servicios producidos en establecimientos del Gobierno Central</t>
  </si>
  <si>
    <t>Participaciones y Aportaciones</t>
  </si>
  <si>
    <t>Participaciones</t>
  </si>
  <si>
    <t>ISR Participable</t>
  </si>
  <si>
    <t>Otras Participaciones</t>
  </si>
  <si>
    <t>Aportaciones</t>
  </si>
  <si>
    <t>FISM</t>
  </si>
  <si>
    <t>FORTAMUN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</si>
  <si>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</si>
  <si>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</si>
  <si>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</si>
  <si>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</si>
  <si>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Transferencias Otorgadas al Municipio</t>
  </si>
  <si>
    <t>Subsidios y Subvenciones</t>
  </si>
  <si>
    <t>Otros Subsidios Federales</t>
  </si>
  <si>
    <t>SUBSEMUN</t>
  </si>
  <si>
    <t>Ayudas sociales</t>
  </si>
  <si>
    <t>Donativos</t>
  </si>
  <si>
    <t>Pensiones y Jubilaciones</t>
  </si>
  <si>
    <t>Transferencias a Fideicomisos, mandatos y análogos</t>
  </si>
  <si>
    <t>Ingresos Derivados de Financiamientos</t>
  </si>
  <si>
    <t>Endeudamiento Interno</t>
  </si>
  <si>
    <t>Deuda Pública Municipal</t>
  </si>
  <si>
    <t>Endeudamiento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</si>
</sst>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</cellStyleXfs>
  <cellXfs count="32">
    <xf numFmtId="0" fontId="0" fillId="0" borderId="0" xfId="0"/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5" fillId="4" borderId="0" xfId="0" applyNumberFormat="1" applyFont="1" applyFill="1" applyBorder="1" applyAlignment="1">
      <alignment horizontal="right" vertical="center"/>
    </xf>
    <xf numFmtId="0" fontId="6" fillId="5" borderId="0" xfId="0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6" borderId="0" xfId="0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7" fillId="0" borderId="0" xfId="0" applyNumberFormat="1" applyFont="1" applyFill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6" borderId="0" xfId="0" applyFont="1" applyFill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5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7" fillId="6" borderId="0" xfId="0" applyFont="1" applyFill="1" applyAlignment="1">
      <alignment vertical="center" wrapText="1"/>
    </xf>
    <xf numFmtId="0" fontId="8" fillId="6" borderId="0" xfId="0" applyFont="1" applyFill="1" applyAlignment="1">
      <alignment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>
      <selection activeCell="G15" sqref="G15"/>
    </sheetView>
  </sheetViews>
  <sheetFormatPr baseColWidth="10" defaultColWidth="10.88671875" defaultRowHeight="12" x14ac:dyDescent="0.3"/>
  <cols>
    <col min="1" max="1" width="2.6640625" style="6" bestFit="1" customWidth="1"/>
    <col min="2" max="2" width="18.109375" style="6" customWidth="1"/>
    <col min="3" max="3" width="3.109375" style="6" bestFit="1" customWidth="1"/>
    <col min="4" max="4" width="53.109375" style="6" customWidth="1"/>
    <col min="5" max="5" width="16" style="23" bestFit="1" customWidth="1"/>
    <col min="6" max="7" width="11.33203125" style="6" bestFit="1" customWidth="1"/>
    <col min="8" max="16384" width="10.88671875" style="6"/>
  </cols>
  <sheetData>
    <row r="1" spans="1:5" s="2" customFormat="1" x14ac:dyDescent="0.3">
      <c r="A1" s="25" t="s">
        <v>0</v>
      </c>
      <c r="B1" s="25"/>
      <c r="C1" s="25"/>
      <c r="D1" s="26"/>
      <c r="E1" s="1" t="s">
        <v>1</v>
      </c>
    </row>
    <row r="2" spans="1:5" s="2" customFormat="1" x14ac:dyDescent="0.3">
      <c r="A2" s="27" t="s">
        <v>2</v>
      </c>
      <c r="B2" s="27"/>
      <c r="C2" s="27"/>
      <c r="D2" s="27"/>
      <c r="E2" s="3">
        <f>E3+E28+E40+E51+E87+E97+E107+E115+E126+E141</f>
        <v>237939534.01325598</v>
      </c>
    </row>
    <row r="3" spans="1:5" x14ac:dyDescent="0.3">
      <c r="A3" s="4">
        <v>1</v>
      </c>
      <c r="B3" s="24" t="s">
        <v>3</v>
      </c>
      <c r="C3" s="24"/>
      <c r="D3" s="24"/>
      <c r="E3" s="5">
        <f>E4+E8+E10+E12+E14+E16+E18+E24</f>
        <v>14058884.485599998</v>
      </c>
    </row>
    <row r="4" spans="1:5" x14ac:dyDescent="0.3">
      <c r="A4" s="7"/>
      <c r="B4" s="8">
        <v>2</v>
      </c>
      <c r="C4" s="28" t="s">
        <v>4</v>
      </c>
      <c r="D4" s="28"/>
      <c r="E4" s="9">
        <f>E5+E6+E7</f>
        <v>13701405.035599999</v>
      </c>
    </row>
    <row r="5" spans="1:5" x14ac:dyDescent="0.3">
      <c r="A5" s="7"/>
      <c r="B5" s="10"/>
      <c r="C5" s="10">
        <v>1</v>
      </c>
      <c r="D5" s="11" t="s">
        <v>5</v>
      </c>
      <c r="E5" s="12">
        <f>7493558.39*1.04</f>
        <v>7793300.7255999995</v>
      </c>
    </row>
    <row r="6" spans="1:5" x14ac:dyDescent="0.3">
      <c r="A6" s="7"/>
      <c r="B6" s="10"/>
      <c r="C6" s="10">
        <v>2</v>
      </c>
      <c r="D6" s="11" t="s">
        <v>6</v>
      </c>
      <c r="E6" s="13">
        <v>5908104.3099999996</v>
      </c>
    </row>
    <row r="7" spans="1:5" x14ac:dyDescent="0.3">
      <c r="A7" s="7"/>
      <c r="B7" s="10"/>
      <c r="C7" s="10">
        <v>3</v>
      </c>
      <c r="D7" s="11" t="s">
        <v>7</v>
      </c>
      <c r="E7" s="13">
        <v>0</v>
      </c>
    </row>
    <row r="8" spans="1:5" x14ac:dyDescent="0.3">
      <c r="A8" s="7"/>
      <c r="B8" s="8">
        <v>3</v>
      </c>
      <c r="C8" s="28" t="s">
        <v>8</v>
      </c>
      <c r="D8" s="28"/>
      <c r="E8" s="9">
        <f t="shared" ref="E8" si="0">SUM(E9)</f>
        <v>0</v>
      </c>
    </row>
    <row r="9" spans="1:5" x14ac:dyDescent="0.3">
      <c r="A9" s="7"/>
      <c r="B9" s="10"/>
      <c r="C9" s="14" t="s">
        <v>9</v>
      </c>
      <c r="D9" s="15" t="s">
        <v>10</v>
      </c>
      <c r="E9" s="13">
        <v>0</v>
      </c>
    </row>
    <row r="10" spans="1:5" x14ac:dyDescent="0.3">
      <c r="A10" s="7"/>
      <c r="B10" s="8">
        <v>4</v>
      </c>
      <c r="C10" s="28" t="s">
        <v>11</v>
      </c>
      <c r="D10" s="28"/>
      <c r="E10" s="9">
        <f t="shared" ref="E10" si="1">SUM(E11)</f>
        <v>0</v>
      </c>
    </row>
    <row r="11" spans="1:5" x14ac:dyDescent="0.3">
      <c r="A11" s="7"/>
      <c r="B11" s="10"/>
      <c r="C11" s="14" t="s">
        <v>9</v>
      </c>
      <c r="D11" s="15" t="s">
        <v>10</v>
      </c>
      <c r="E11" s="13">
        <v>0</v>
      </c>
    </row>
    <row r="12" spans="1:5" x14ac:dyDescent="0.3">
      <c r="A12" s="7"/>
      <c r="B12" s="8">
        <v>5</v>
      </c>
      <c r="C12" s="28" t="s">
        <v>12</v>
      </c>
      <c r="D12" s="28"/>
      <c r="E12" s="9">
        <f t="shared" ref="E12" si="2">SUM(E13)</f>
        <v>0</v>
      </c>
    </row>
    <row r="13" spans="1:5" x14ac:dyDescent="0.3">
      <c r="A13" s="7"/>
      <c r="B13" s="10"/>
      <c r="C13" s="14" t="s">
        <v>9</v>
      </c>
      <c r="D13" s="15" t="s">
        <v>10</v>
      </c>
      <c r="E13" s="13">
        <v>0</v>
      </c>
    </row>
    <row r="14" spans="1:5" x14ac:dyDescent="0.3">
      <c r="A14" s="7"/>
      <c r="B14" s="8">
        <v>6</v>
      </c>
      <c r="C14" s="28" t="s">
        <v>13</v>
      </c>
      <c r="D14" s="28"/>
      <c r="E14" s="9">
        <f t="shared" ref="E14" si="3">SUM(E15)</f>
        <v>0</v>
      </c>
    </row>
    <row r="15" spans="1:5" x14ac:dyDescent="0.3">
      <c r="A15" s="7"/>
      <c r="B15" s="10"/>
      <c r="C15" s="14" t="s">
        <v>9</v>
      </c>
      <c r="D15" s="15" t="s">
        <v>10</v>
      </c>
      <c r="E15" s="13">
        <v>0</v>
      </c>
    </row>
    <row r="16" spans="1:5" x14ac:dyDescent="0.3">
      <c r="A16" s="7"/>
      <c r="B16" s="8">
        <v>7</v>
      </c>
      <c r="C16" s="28" t="s">
        <v>14</v>
      </c>
      <c r="D16" s="28"/>
      <c r="E16" s="9">
        <f t="shared" ref="E16" si="4">E17</f>
        <v>0</v>
      </c>
    </row>
    <row r="17" spans="1:6" x14ac:dyDescent="0.3">
      <c r="A17" s="7"/>
      <c r="B17" s="10"/>
      <c r="C17" s="10">
        <v>1</v>
      </c>
      <c r="D17" s="11" t="s">
        <v>15</v>
      </c>
      <c r="E17" s="13">
        <v>0</v>
      </c>
    </row>
    <row r="18" spans="1:6" x14ac:dyDescent="0.3">
      <c r="A18" s="16"/>
      <c r="B18" s="17">
        <v>8</v>
      </c>
      <c r="C18" s="29" t="s">
        <v>16</v>
      </c>
      <c r="D18" s="29"/>
      <c r="E18" s="9">
        <f>SUM(E19:E23)</f>
        <v>357479.45</v>
      </c>
      <c r="F18" s="18"/>
    </row>
    <row r="19" spans="1:6" x14ac:dyDescent="0.3">
      <c r="A19" s="16"/>
      <c r="B19" s="19"/>
      <c r="C19" s="19">
        <v>1</v>
      </c>
      <c r="D19" s="6" t="s">
        <v>17</v>
      </c>
      <c r="E19" s="13">
        <v>292250.65000000002</v>
      </c>
    </row>
    <row r="20" spans="1:6" x14ac:dyDescent="0.3">
      <c r="A20" s="16"/>
      <c r="B20" s="19"/>
      <c r="C20" s="19">
        <v>2</v>
      </c>
      <c r="D20" s="6" t="s">
        <v>18</v>
      </c>
      <c r="E20" s="13">
        <v>0</v>
      </c>
    </row>
    <row r="21" spans="1:6" x14ac:dyDescent="0.3">
      <c r="A21" s="16"/>
      <c r="B21" s="19"/>
      <c r="C21" s="19">
        <v>3</v>
      </c>
      <c r="D21" s="6" t="s">
        <v>19</v>
      </c>
      <c r="E21" s="13">
        <v>65228.800000000003</v>
      </c>
    </row>
    <row r="22" spans="1:6" x14ac:dyDescent="0.3">
      <c r="A22" s="16"/>
      <c r="B22" s="19"/>
      <c r="C22" s="19">
        <v>4</v>
      </c>
      <c r="D22" s="6" t="s">
        <v>20</v>
      </c>
      <c r="E22" s="13">
        <v>0</v>
      </c>
    </row>
    <row r="23" spans="1:6" x14ac:dyDescent="0.3">
      <c r="A23" s="16"/>
      <c r="B23" s="19"/>
      <c r="C23" s="19">
        <v>5</v>
      </c>
      <c r="D23" s="6" t="s">
        <v>21</v>
      </c>
      <c r="E23" s="13">
        <v>0</v>
      </c>
    </row>
    <row r="24" spans="1:6" x14ac:dyDescent="0.3">
      <c r="A24" s="16"/>
      <c r="B24" s="17">
        <v>9</v>
      </c>
      <c r="C24" s="30" t="s">
        <v>22</v>
      </c>
      <c r="D24" s="30"/>
      <c r="E24" s="9">
        <f t="shared" ref="E24" si="5">SUM(E25:E26)</f>
        <v>0</v>
      </c>
    </row>
    <row r="25" spans="1:6" x14ac:dyDescent="0.3">
      <c r="A25" s="16"/>
      <c r="B25" s="19"/>
      <c r="C25" s="19">
        <v>1</v>
      </c>
      <c r="D25" s="6" t="s">
        <v>23</v>
      </c>
      <c r="E25" s="13">
        <v>0</v>
      </c>
    </row>
    <row r="26" spans="1:6" x14ac:dyDescent="0.3">
      <c r="A26" s="16"/>
      <c r="B26" s="19"/>
      <c r="C26" s="19">
        <v>2</v>
      </c>
      <c r="D26" s="6" t="s">
        <v>24</v>
      </c>
      <c r="E26" s="13">
        <v>0</v>
      </c>
    </row>
    <row r="27" spans="1:6" x14ac:dyDescent="0.3">
      <c r="E27" s="20"/>
    </row>
    <row r="28" spans="1:6" x14ac:dyDescent="0.3">
      <c r="A28" s="4">
        <v>2</v>
      </c>
      <c r="B28" s="24" t="s">
        <v>25</v>
      </c>
      <c r="C28" s="24"/>
      <c r="D28" s="24"/>
      <c r="E28" s="5">
        <f t="shared" ref="E28" si="6">E29+E31+E33+E35+E37</f>
        <v>0</v>
      </c>
    </row>
    <row r="29" spans="1:6" x14ac:dyDescent="0.3">
      <c r="A29" s="7"/>
      <c r="B29" s="8">
        <v>1</v>
      </c>
      <c r="C29" s="28" t="s">
        <v>26</v>
      </c>
      <c r="D29" s="28"/>
      <c r="E29" s="9">
        <f t="shared" ref="E29" si="7">SUM(E30)</f>
        <v>0</v>
      </c>
    </row>
    <row r="30" spans="1:6" x14ac:dyDescent="0.3">
      <c r="A30" s="7"/>
      <c r="B30" s="10"/>
      <c r="C30" s="14" t="s">
        <v>9</v>
      </c>
      <c r="D30" s="15" t="s">
        <v>10</v>
      </c>
      <c r="E30" s="13">
        <v>0</v>
      </c>
    </row>
    <row r="31" spans="1:6" x14ac:dyDescent="0.3">
      <c r="A31" s="7"/>
      <c r="B31" s="8">
        <v>2</v>
      </c>
      <c r="C31" s="28" t="s">
        <v>27</v>
      </c>
      <c r="D31" s="28"/>
      <c r="E31" s="9">
        <f t="shared" ref="E31" si="8">SUM(E32)</f>
        <v>0</v>
      </c>
    </row>
    <row r="32" spans="1:6" x14ac:dyDescent="0.3">
      <c r="A32" s="7"/>
      <c r="B32" s="10"/>
      <c r="C32" s="14" t="s">
        <v>9</v>
      </c>
      <c r="D32" s="15" t="s">
        <v>10</v>
      </c>
      <c r="E32" s="13">
        <v>0</v>
      </c>
    </row>
    <row r="33" spans="1:7" x14ac:dyDescent="0.3">
      <c r="A33" s="7"/>
      <c r="B33" s="8">
        <v>3</v>
      </c>
      <c r="C33" s="28" t="s">
        <v>28</v>
      </c>
      <c r="D33" s="28"/>
      <c r="E33" s="9">
        <f t="shared" ref="E33" si="9">SUM(E34)</f>
        <v>0</v>
      </c>
    </row>
    <row r="34" spans="1:7" x14ac:dyDescent="0.3">
      <c r="A34" s="7"/>
      <c r="B34" s="10"/>
      <c r="C34" s="14" t="s">
        <v>9</v>
      </c>
      <c r="D34" s="15" t="s">
        <v>10</v>
      </c>
      <c r="E34" s="13">
        <v>0</v>
      </c>
      <c r="G34" s="18"/>
    </row>
    <row r="35" spans="1:7" x14ac:dyDescent="0.3">
      <c r="A35" s="7"/>
      <c r="B35" s="8">
        <v>4</v>
      </c>
      <c r="C35" s="28" t="s">
        <v>29</v>
      </c>
      <c r="D35" s="28"/>
      <c r="E35" s="9">
        <f t="shared" ref="E35" si="10">SUM(E36)</f>
        <v>0</v>
      </c>
    </row>
    <row r="36" spans="1:7" x14ac:dyDescent="0.3">
      <c r="A36" s="7"/>
      <c r="B36" s="10"/>
      <c r="C36" s="14" t="s">
        <v>9</v>
      </c>
      <c r="D36" s="15" t="s">
        <v>10</v>
      </c>
      <c r="E36" s="13">
        <v>0</v>
      </c>
    </row>
    <row r="37" spans="1:7" x14ac:dyDescent="0.3">
      <c r="A37" s="7"/>
      <c r="B37" s="8">
        <v>5</v>
      </c>
      <c r="C37" s="28" t="s">
        <v>14</v>
      </c>
      <c r="D37" s="28"/>
      <c r="E37" s="9">
        <f t="shared" ref="E37" si="11">SUM(E38)</f>
        <v>0</v>
      </c>
    </row>
    <row r="38" spans="1:7" x14ac:dyDescent="0.3">
      <c r="A38" s="7"/>
      <c r="B38" s="10"/>
      <c r="C38" s="14" t="s">
        <v>9</v>
      </c>
      <c r="D38" s="15" t="s">
        <v>10</v>
      </c>
      <c r="E38" s="13">
        <v>0</v>
      </c>
    </row>
    <row r="39" spans="1:7" x14ac:dyDescent="0.3">
      <c r="E39" s="20"/>
    </row>
    <row r="40" spans="1:7" x14ac:dyDescent="0.3">
      <c r="A40" s="4">
        <v>3</v>
      </c>
      <c r="B40" s="24" t="s">
        <v>30</v>
      </c>
      <c r="C40" s="24"/>
      <c r="D40" s="24"/>
      <c r="E40" s="5">
        <f t="shared" ref="E40" si="12">E41+E48</f>
        <v>77933.007255999997</v>
      </c>
    </row>
    <row r="41" spans="1:7" x14ac:dyDescent="0.3">
      <c r="A41" s="7"/>
      <c r="B41" s="8">
        <v>1</v>
      </c>
      <c r="C41" s="28" t="s">
        <v>31</v>
      </c>
      <c r="D41" s="28"/>
      <c r="E41" s="9">
        <f t="shared" ref="E41" si="13">SUM(E42:E47)</f>
        <v>77933.007255999997</v>
      </c>
    </row>
    <row r="42" spans="1:7" x14ac:dyDescent="0.3">
      <c r="A42" s="7"/>
      <c r="B42" s="10"/>
      <c r="C42" s="10">
        <v>1</v>
      </c>
      <c r="D42" s="11" t="s">
        <v>32</v>
      </c>
      <c r="E42" s="13">
        <v>0</v>
      </c>
    </row>
    <row r="43" spans="1:7" x14ac:dyDescent="0.3">
      <c r="A43" s="7"/>
      <c r="B43" s="10"/>
      <c r="C43" s="10">
        <v>2</v>
      </c>
      <c r="D43" s="11" t="s">
        <v>33</v>
      </c>
      <c r="E43" s="21">
        <v>0</v>
      </c>
    </row>
    <row r="44" spans="1:7" x14ac:dyDescent="0.3">
      <c r="A44" s="7"/>
      <c r="B44" s="10"/>
      <c r="C44" s="10">
        <v>3</v>
      </c>
      <c r="D44" s="11" t="s">
        <v>34</v>
      </c>
      <c r="E44" s="13">
        <v>0</v>
      </c>
    </row>
    <row r="45" spans="1:7" ht="24" x14ac:dyDescent="0.3">
      <c r="A45" s="7"/>
      <c r="B45" s="10"/>
      <c r="C45" s="10">
        <v>4</v>
      </c>
      <c r="D45" s="22" t="s">
        <v>35</v>
      </c>
      <c r="E45" s="13">
        <f>E5*0.01</f>
        <v>77933.007255999997</v>
      </c>
    </row>
    <row r="46" spans="1:7" x14ac:dyDescent="0.3">
      <c r="A46" s="7"/>
      <c r="B46" s="10"/>
      <c r="C46" s="10">
        <v>5</v>
      </c>
      <c r="D46" s="22" t="s">
        <v>36</v>
      </c>
      <c r="E46" s="13">
        <v>0</v>
      </c>
    </row>
    <row r="47" spans="1:7" x14ac:dyDescent="0.3">
      <c r="A47" s="7"/>
      <c r="B47" s="10"/>
      <c r="C47" s="10">
        <v>6</v>
      </c>
      <c r="D47" s="11" t="s">
        <v>37</v>
      </c>
      <c r="E47" s="13">
        <v>0</v>
      </c>
    </row>
    <row r="48" spans="1:7" x14ac:dyDescent="0.3">
      <c r="A48" s="7"/>
      <c r="B48" s="8">
        <v>9</v>
      </c>
      <c r="C48" s="31" t="s">
        <v>38</v>
      </c>
      <c r="D48" s="31"/>
      <c r="E48" s="9">
        <f t="shared" ref="E48" si="14">SUM(E49)</f>
        <v>0</v>
      </c>
    </row>
    <row r="49" spans="1:5" x14ac:dyDescent="0.3">
      <c r="A49" s="7"/>
      <c r="B49" s="10"/>
      <c r="C49" s="14" t="s">
        <v>9</v>
      </c>
      <c r="D49" s="15" t="s">
        <v>10</v>
      </c>
      <c r="E49" s="13">
        <v>0</v>
      </c>
    </row>
    <row r="50" spans="1:5" x14ac:dyDescent="0.3">
      <c r="E50" s="20"/>
    </row>
    <row r="51" spans="1:5" x14ac:dyDescent="0.3">
      <c r="A51" s="4">
        <v>4</v>
      </c>
      <c r="B51" s="24" t="s">
        <v>39</v>
      </c>
      <c r="C51" s="24"/>
      <c r="D51" s="24"/>
      <c r="E51" s="5">
        <f>E52+E57+E59+E73+E82+E84</f>
        <v>19895436.25</v>
      </c>
    </row>
    <row r="52" spans="1:5" x14ac:dyDescent="0.3">
      <c r="A52" s="7"/>
      <c r="B52" s="8">
        <v>1</v>
      </c>
      <c r="C52" s="31" t="s">
        <v>40</v>
      </c>
      <c r="D52" s="31"/>
      <c r="E52" s="9">
        <f t="shared" ref="E52" si="15">SUM(E53:E56)</f>
        <v>655200</v>
      </c>
    </row>
    <row r="53" spans="1:5" x14ac:dyDescent="0.3">
      <c r="A53" s="7"/>
      <c r="B53" s="10"/>
      <c r="C53" s="10">
        <v>1</v>
      </c>
      <c r="D53" s="11" t="s">
        <v>41</v>
      </c>
      <c r="E53" s="13">
        <v>0</v>
      </c>
    </row>
    <row r="54" spans="1:5" x14ac:dyDescent="0.3">
      <c r="A54" s="7"/>
      <c r="B54" s="10"/>
      <c r="C54" s="10">
        <v>2</v>
      </c>
      <c r="D54" s="11" t="s">
        <v>42</v>
      </c>
      <c r="E54" s="13">
        <f>630000*1.04</f>
        <v>655200</v>
      </c>
    </row>
    <row r="55" spans="1:5" x14ac:dyDescent="0.3">
      <c r="A55" s="7"/>
      <c r="B55" s="10"/>
      <c r="C55" s="10">
        <v>3</v>
      </c>
      <c r="D55" s="11" t="s">
        <v>43</v>
      </c>
      <c r="E55" s="13">
        <v>0</v>
      </c>
    </row>
    <row r="56" spans="1:5" x14ac:dyDescent="0.3">
      <c r="A56" s="7"/>
      <c r="B56" s="10"/>
      <c r="C56" s="19">
        <v>4</v>
      </c>
      <c r="D56" s="6" t="s">
        <v>44</v>
      </c>
      <c r="E56" s="13">
        <v>0</v>
      </c>
    </row>
    <row r="57" spans="1:5" x14ac:dyDescent="0.3">
      <c r="A57" s="7"/>
      <c r="B57" s="8">
        <v>2</v>
      </c>
      <c r="C57" s="31" t="s">
        <v>45</v>
      </c>
      <c r="D57" s="31"/>
      <c r="E57" s="9">
        <f t="shared" ref="E57" si="16">SUM(E58)</f>
        <v>0</v>
      </c>
    </row>
    <row r="58" spans="1:5" x14ac:dyDescent="0.3">
      <c r="A58" s="7"/>
      <c r="B58" s="10"/>
      <c r="C58" s="14" t="s">
        <v>9</v>
      </c>
      <c r="D58" s="15" t="s">
        <v>10</v>
      </c>
      <c r="E58" s="13">
        <v>0</v>
      </c>
    </row>
    <row r="59" spans="1:5" x14ac:dyDescent="0.3">
      <c r="A59" s="7"/>
      <c r="B59" s="8">
        <v>3</v>
      </c>
      <c r="C59" s="28" t="s">
        <v>46</v>
      </c>
      <c r="D59" s="28"/>
      <c r="E59" s="9">
        <f>SUM(E60:E72)</f>
        <v>13010212.710000001</v>
      </c>
    </row>
    <row r="60" spans="1:5" x14ac:dyDescent="0.3">
      <c r="A60" s="7"/>
      <c r="B60" s="10"/>
      <c r="C60" s="10">
        <v>1</v>
      </c>
      <c r="D60" s="11" t="s">
        <v>47</v>
      </c>
      <c r="E60" s="21">
        <v>0</v>
      </c>
    </row>
    <row r="61" spans="1:5" x14ac:dyDescent="0.3">
      <c r="A61" s="7"/>
      <c r="B61" s="10"/>
      <c r="C61" s="10">
        <v>2</v>
      </c>
      <c r="D61" s="11" t="s">
        <v>48</v>
      </c>
      <c r="E61" s="21">
        <v>615780.80000000005</v>
      </c>
    </row>
    <row r="62" spans="1:5" x14ac:dyDescent="0.3">
      <c r="A62" s="7"/>
      <c r="B62" s="10"/>
      <c r="C62" s="10">
        <v>3</v>
      </c>
      <c r="D62" s="11" t="s">
        <v>49</v>
      </c>
      <c r="E62" s="21">
        <v>10149538.51</v>
      </c>
    </row>
    <row r="63" spans="1:5" x14ac:dyDescent="0.3">
      <c r="A63" s="7"/>
      <c r="B63" s="10"/>
      <c r="C63" s="10">
        <v>4</v>
      </c>
      <c r="D63" s="11" t="s">
        <v>50</v>
      </c>
      <c r="E63" s="13">
        <v>31659</v>
      </c>
    </row>
    <row r="64" spans="1:5" x14ac:dyDescent="0.3">
      <c r="A64" s="7"/>
      <c r="B64" s="10"/>
      <c r="C64" s="10">
        <v>5</v>
      </c>
      <c r="D64" s="11" t="s">
        <v>51</v>
      </c>
      <c r="E64" s="21">
        <f>82471*1.04</f>
        <v>85769.84</v>
      </c>
    </row>
    <row r="65" spans="1:5" x14ac:dyDescent="0.3">
      <c r="A65" s="7"/>
      <c r="B65" s="10"/>
      <c r="C65" s="10">
        <v>6</v>
      </c>
      <c r="D65" s="11" t="s">
        <v>52</v>
      </c>
      <c r="E65" s="13">
        <v>41494</v>
      </c>
    </row>
    <row r="66" spans="1:5" x14ac:dyDescent="0.3">
      <c r="A66" s="7"/>
      <c r="B66" s="10"/>
      <c r="C66" s="10">
        <v>7</v>
      </c>
      <c r="D66" s="11" t="s">
        <v>53</v>
      </c>
      <c r="E66" s="13">
        <f>57752*1.04</f>
        <v>60062.080000000002</v>
      </c>
    </row>
    <row r="67" spans="1:5" x14ac:dyDescent="0.3">
      <c r="A67" s="7"/>
      <c r="B67" s="10"/>
      <c r="C67" s="10">
        <v>8</v>
      </c>
      <c r="D67" s="11" t="s">
        <v>54</v>
      </c>
      <c r="E67" s="13">
        <v>1109229.68</v>
      </c>
    </row>
    <row r="68" spans="1:5" x14ac:dyDescent="0.3">
      <c r="A68" s="7"/>
      <c r="B68" s="10"/>
      <c r="C68" s="10">
        <v>9</v>
      </c>
      <c r="D68" s="11" t="s">
        <v>55</v>
      </c>
      <c r="E68" s="13">
        <f>12854*1.04</f>
        <v>13368.16</v>
      </c>
    </row>
    <row r="69" spans="1:5" x14ac:dyDescent="0.3">
      <c r="A69" s="7"/>
      <c r="B69" s="10"/>
      <c r="C69" s="10">
        <v>10</v>
      </c>
      <c r="D69" s="11" t="s">
        <v>56</v>
      </c>
      <c r="E69" s="13">
        <v>190804.64</v>
      </c>
    </row>
    <row r="70" spans="1:5" x14ac:dyDescent="0.3">
      <c r="A70" s="7"/>
      <c r="B70" s="10"/>
      <c r="C70" s="19">
        <v>11</v>
      </c>
      <c r="D70" s="6" t="s">
        <v>57</v>
      </c>
      <c r="E70" s="13">
        <v>0</v>
      </c>
    </row>
    <row r="71" spans="1:5" x14ac:dyDescent="0.3">
      <c r="A71" s="7"/>
      <c r="B71" s="10"/>
      <c r="C71" s="19">
        <v>12</v>
      </c>
      <c r="D71" s="6" t="s">
        <v>58</v>
      </c>
      <c r="E71" s="13">
        <v>0</v>
      </c>
    </row>
    <row r="72" spans="1:5" x14ac:dyDescent="0.3">
      <c r="A72" s="7"/>
      <c r="B72" s="10"/>
      <c r="C72" s="19">
        <v>13</v>
      </c>
      <c r="D72" s="6" t="s">
        <v>59</v>
      </c>
      <c r="E72" s="13">
        <v>712506</v>
      </c>
    </row>
    <row r="73" spans="1:5" x14ac:dyDescent="0.3">
      <c r="A73" s="7"/>
      <c r="B73" s="8">
        <v>4</v>
      </c>
      <c r="C73" s="28" t="s">
        <v>60</v>
      </c>
      <c r="D73" s="28"/>
      <c r="E73" s="9">
        <f>SUM(E74:E81)</f>
        <v>5220544.54</v>
      </c>
    </row>
    <row r="74" spans="1:5" x14ac:dyDescent="0.3">
      <c r="A74" s="7"/>
      <c r="B74" s="10"/>
      <c r="C74" s="10">
        <v>1</v>
      </c>
      <c r="D74" s="11" t="s">
        <v>61</v>
      </c>
      <c r="E74" s="13">
        <v>364202.39</v>
      </c>
    </row>
    <row r="75" spans="1:5" x14ac:dyDescent="0.3">
      <c r="A75" s="7"/>
      <c r="B75" s="10"/>
      <c r="C75" s="10">
        <v>2</v>
      </c>
      <c r="D75" s="11" t="s">
        <v>62</v>
      </c>
      <c r="E75" s="13">
        <v>51086.33</v>
      </c>
    </row>
    <row r="76" spans="1:5" x14ac:dyDescent="0.3">
      <c r="A76" s="7"/>
      <c r="B76" s="10"/>
      <c r="C76" s="10">
        <v>3</v>
      </c>
      <c r="D76" s="11" t="s">
        <v>63</v>
      </c>
      <c r="E76" s="13">
        <v>670459.72</v>
      </c>
    </row>
    <row r="77" spans="1:5" x14ac:dyDescent="0.3">
      <c r="A77" s="7"/>
      <c r="B77" s="10"/>
      <c r="C77" s="10">
        <v>4</v>
      </c>
      <c r="D77" s="11" t="s">
        <v>64</v>
      </c>
      <c r="E77" s="13">
        <v>3055830.96</v>
      </c>
    </row>
    <row r="78" spans="1:5" ht="24" x14ac:dyDescent="0.3">
      <c r="A78" s="7"/>
      <c r="B78" s="10"/>
      <c r="C78" s="10">
        <v>5</v>
      </c>
      <c r="D78" s="22" t="s">
        <v>65</v>
      </c>
      <c r="E78" s="13">
        <v>170641.66</v>
      </c>
    </row>
    <row r="79" spans="1:5" x14ac:dyDescent="0.3">
      <c r="A79" s="7"/>
      <c r="B79" s="10"/>
      <c r="C79" s="10">
        <v>6</v>
      </c>
      <c r="D79" s="11" t="s">
        <v>66</v>
      </c>
      <c r="E79" s="13">
        <v>782195</v>
      </c>
    </row>
    <row r="80" spans="1:5" x14ac:dyDescent="0.3">
      <c r="A80" s="7"/>
      <c r="B80" s="10"/>
      <c r="C80" s="10">
        <v>7</v>
      </c>
      <c r="D80" s="11" t="s">
        <v>67</v>
      </c>
      <c r="E80" s="13">
        <v>54408</v>
      </c>
    </row>
    <row r="81" spans="1:5" ht="24" x14ac:dyDescent="0.3">
      <c r="A81" s="7"/>
      <c r="B81" s="10"/>
      <c r="C81" s="10">
        <v>8</v>
      </c>
      <c r="D81" s="22" t="s">
        <v>68</v>
      </c>
      <c r="E81" s="13">
        <v>71720.479999999996</v>
      </c>
    </row>
    <row r="82" spans="1:5" x14ac:dyDescent="0.3">
      <c r="A82" s="7"/>
      <c r="B82" s="8">
        <v>5</v>
      </c>
      <c r="C82" s="31" t="s">
        <v>14</v>
      </c>
      <c r="D82" s="31"/>
      <c r="E82" s="9">
        <f t="shared" ref="E82" si="17">SUM(E83)</f>
        <v>1009479</v>
      </c>
    </row>
    <row r="83" spans="1:5" x14ac:dyDescent="0.3">
      <c r="A83" s="7"/>
      <c r="B83" s="10"/>
      <c r="C83" s="19">
        <v>1</v>
      </c>
      <c r="D83" s="6" t="s">
        <v>69</v>
      </c>
      <c r="E83" s="13">
        <v>1009479</v>
      </c>
    </row>
    <row r="84" spans="1:5" x14ac:dyDescent="0.3">
      <c r="A84" s="7"/>
      <c r="B84" s="8">
        <v>9</v>
      </c>
      <c r="C84" s="31" t="s">
        <v>70</v>
      </c>
      <c r="D84" s="31"/>
      <c r="E84" s="9">
        <f t="shared" ref="E84" si="18">SUM(E85)</f>
        <v>0</v>
      </c>
    </row>
    <row r="85" spans="1:5" x14ac:dyDescent="0.3">
      <c r="A85" s="7"/>
      <c r="B85" s="10"/>
      <c r="C85" s="19">
        <v>1</v>
      </c>
      <c r="D85" s="6" t="s">
        <v>71</v>
      </c>
      <c r="E85" s="13">
        <v>0</v>
      </c>
    </row>
    <row r="86" spans="1:5" x14ac:dyDescent="0.3">
      <c r="E86" s="20"/>
    </row>
    <row r="87" spans="1:5" x14ac:dyDescent="0.3">
      <c r="A87" s="4">
        <v>5</v>
      </c>
      <c r="B87" s="24" t="s">
        <v>72</v>
      </c>
      <c r="C87" s="24"/>
      <c r="D87" s="24"/>
      <c r="E87" s="5">
        <f t="shared" ref="E87" si="19">E88+E92+E94</f>
        <v>273041.87040000001</v>
      </c>
    </row>
    <row r="88" spans="1:5" x14ac:dyDescent="0.3">
      <c r="A88" s="7"/>
      <c r="B88" s="8">
        <v>1</v>
      </c>
      <c r="C88" s="28" t="s">
        <v>73</v>
      </c>
      <c r="D88" s="28"/>
      <c r="E88" s="9">
        <f t="shared" ref="E88" si="20">SUM(E89:E91)</f>
        <v>273041.87040000001</v>
      </c>
    </row>
    <row r="89" spans="1:5" ht="24" x14ac:dyDescent="0.3">
      <c r="A89" s="7"/>
      <c r="B89" s="10"/>
      <c r="C89" s="10">
        <v>1</v>
      </c>
      <c r="D89" s="22" t="s">
        <v>74</v>
      </c>
      <c r="E89" s="13">
        <v>0</v>
      </c>
    </row>
    <row r="90" spans="1:5" ht="24" x14ac:dyDescent="0.3">
      <c r="A90" s="7"/>
      <c r="B90" s="11"/>
      <c r="C90" s="10">
        <v>2</v>
      </c>
      <c r="D90" s="22" t="s">
        <v>75</v>
      </c>
      <c r="E90" s="13">
        <v>0</v>
      </c>
    </row>
    <row r="91" spans="1:5" x14ac:dyDescent="0.3">
      <c r="A91" s="7"/>
      <c r="B91" s="11"/>
      <c r="C91" s="10">
        <v>3</v>
      </c>
      <c r="D91" s="22" t="s">
        <v>76</v>
      </c>
      <c r="E91" s="13">
        <f>262540.26*1.04</f>
        <v>273041.87040000001</v>
      </c>
    </row>
    <row r="92" spans="1:5" x14ac:dyDescent="0.3">
      <c r="A92" s="7"/>
      <c r="B92" s="8">
        <v>2</v>
      </c>
      <c r="C92" s="28" t="s">
        <v>77</v>
      </c>
      <c r="D92" s="28"/>
      <c r="E92" s="9">
        <f t="shared" ref="E92" si="21">SUM(E93)</f>
        <v>0</v>
      </c>
    </row>
    <row r="93" spans="1:5" x14ac:dyDescent="0.3">
      <c r="A93" s="7"/>
      <c r="B93" s="10"/>
      <c r="C93" s="14" t="s">
        <v>9</v>
      </c>
      <c r="D93" s="15" t="s">
        <v>10</v>
      </c>
      <c r="E93" s="13">
        <v>0</v>
      </c>
    </row>
    <row r="94" spans="1:5" x14ac:dyDescent="0.3">
      <c r="A94" s="7"/>
      <c r="B94" s="8">
        <v>9</v>
      </c>
      <c r="C94" s="31" t="s">
        <v>78</v>
      </c>
      <c r="D94" s="31"/>
      <c r="E94" s="9">
        <f t="shared" ref="E94" si="22">SUM(E95)</f>
        <v>0</v>
      </c>
    </row>
    <row r="95" spans="1:5" x14ac:dyDescent="0.3">
      <c r="A95" s="7"/>
      <c r="B95" s="10"/>
      <c r="C95" s="14" t="s">
        <v>9</v>
      </c>
      <c r="D95" s="15" t="s">
        <v>10</v>
      </c>
      <c r="E95" s="13">
        <v>0</v>
      </c>
    </row>
    <row r="96" spans="1:5" x14ac:dyDescent="0.3">
      <c r="E96" s="20"/>
    </row>
    <row r="97" spans="1:5" x14ac:dyDescent="0.3">
      <c r="A97" s="4">
        <v>6</v>
      </c>
      <c r="B97" s="24" t="s">
        <v>79</v>
      </c>
      <c r="C97" s="24"/>
      <c r="D97" s="24"/>
      <c r="E97" s="5">
        <f t="shared" ref="E97" si="23">E98+E102+E104</f>
        <v>3002615.62</v>
      </c>
    </row>
    <row r="98" spans="1:5" x14ac:dyDescent="0.3">
      <c r="A98" s="7"/>
      <c r="B98" s="8">
        <v>1</v>
      </c>
      <c r="C98" s="28" t="s">
        <v>80</v>
      </c>
      <c r="D98" s="28"/>
      <c r="E98" s="9">
        <f t="shared" ref="E98" si="24">SUM(E99:E101)</f>
        <v>3002615.62</v>
      </c>
    </row>
    <row r="99" spans="1:5" x14ac:dyDescent="0.3">
      <c r="A99" s="7"/>
      <c r="B99" s="10"/>
      <c r="C99" s="10">
        <v>1</v>
      </c>
      <c r="D99" s="11" t="s">
        <v>81</v>
      </c>
      <c r="E99" s="21">
        <v>0</v>
      </c>
    </row>
    <row r="100" spans="1:5" x14ac:dyDescent="0.3">
      <c r="A100" s="7"/>
      <c r="B100" s="11"/>
      <c r="C100" s="10">
        <v>2</v>
      </c>
      <c r="D100" s="11" t="s">
        <v>82</v>
      </c>
      <c r="E100" s="13">
        <v>2552615.62</v>
      </c>
    </row>
    <row r="101" spans="1:5" x14ac:dyDescent="0.3">
      <c r="A101" s="7"/>
      <c r="B101" s="11"/>
      <c r="C101" s="19">
        <v>3</v>
      </c>
      <c r="D101" s="6" t="s">
        <v>83</v>
      </c>
      <c r="E101" s="13">
        <f>450000</f>
        <v>450000</v>
      </c>
    </row>
    <row r="102" spans="1:5" x14ac:dyDescent="0.3">
      <c r="A102" s="7"/>
      <c r="B102" s="8">
        <v>2</v>
      </c>
      <c r="C102" s="28" t="s">
        <v>84</v>
      </c>
      <c r="D102" s="28"/>
      <c r="E102" s="9">
        <f t="shared" ref="E102" si="25">SUM(E103)</f>
        <v>0</v>
      </c>
    </row>
    <row r="103" spans="1:5" x14ac:dyDescent="0.3">
      <c r="A103" s="7"/>
      <c r="B103" s="10"/>
      <c r="C103" s="14" t="s">
        <v>9</v>
      </c>
      <c r="D103" s="15" t="s">
        <v>10</v>
      </c>
      <c r="E103" s="13">
        <v>0</v>
      </c>
    </row>
    <row r="104" spans="1:5" x14ac:dyDescent="0.3">
      <c r="A104" s="7"/>
      <c r="B104" s="8">
        <v>9</v>
      </c>
      <c r="C104" s="31" t="s">
        <v>85</v>
      </c>
      <c r="D104" s="31"/>
      <c r="E104" s="9">
        <f t="shared" ref="E104" si="26">SUM(E105)</f>
        <v>0</v>
      </c>
    </row>
    <row r="105" spans="1:5" x14ac:dyDescent="0.3">
      <c r="A105" s="7"/>
      <c r="B105" s="10"/>
      <c r="C105" s="14" t="s">
        <v>9</v>
      </c>
      <c r="D105" s="15" t="s">
        <v>10</v>
      </c>
      <c r="E105" s="13">
        <v>0</v>
      </c>
    </row>
    <row r="106" spans="1:5" x14ac:dyDescent="0.3">
      <c r="E106" s="20"/>
    </row>
    <row r="107" spans="1:5" x14ac:dyDescent="0.3">
      <c r="A107" s="4">
        <v>7</v>
      </c>
      <c r="B107" s="24" t="s">
        <v>86</v>
      </c>
      <c r="C107" s="24"/>
      <c r="D107" s="24"/>
      <c r="E107" s="5">
        <f t="shared" ref="E107" si="27">E108+E110+E112</f>
        <v>0</v>
      </c>
    </row>
    <row r="108" spans="1:5" x14ac:dyDescent="0.3">
      <c r="A108" s="7"/>
      <c r="B108" s="8">
        <v>1</v>
      </c>
      <c r="C108" s="28" t="s">
        <v>87</v>
      </c>
      <c r="D108" s="28"/>
      <c r="E108" s="9">
        <f t="shared" ref="E108" si="28">SUM(E109)</f>
        <v>0</v>
      </c>
    </row>
    <row r="109" spans="1:5" x14ac:dyDescent="0.3">
      <c r="A109" s="7"/>
      <c r="B109" s="10"/>
      <c r="C109" s="14" t="s">
        <v>9</v>
      </c>
      <c r="D109" s="15" t="s">
        <v>10</v>
      </c>
      <c r="E109" s="13">
        <v>0</v>
      </c>
    </row>
    <row r="110" spans="1:5" x14ac:dyDescent="0.3">
      <c r="A110" s="7"/>
      <c r="B110" s="8">
        <v>2</v>
      </c>
      <c r="C110" s="28" t="s">
        <v>88</v>
      </c>
      <c r="D110" s="28"/>
      <c r="E110" s="9">
        <f t="shared" ref="E110" si="29">SUM(E111)</f>
        <v>0</v>
      </c>
    </row>
    <row r="111" spans="1:5" x14ac:dyDescent="0.3">
      <c r="A111" s="7"/>
      <c r="B111" s="10"/>
      <c r="C111" s="14" t="s">
        <v>9</v>
      </c>
      <c r="D111" s="15" t="s">
        <v>10</v>
      </c>
      <c r="E111" s="13">
        <v>0</v>
      </c>
    </row>
    <row r="112" spans="1:5" x14ac:dyDescent="0.3">
      <c r="A112" s="7"/>
      <c r="B112" s="8">
        <v>3</v>
      </c>
      <c r="C112" s="31" t="s">
        <v>89</v>
      </c>
      <c r="D112" s="31"/>
      <c r="E112" s="9">
        <f t="shared" ref="E112" si="30">SUM(E113)</f>
        <v>0</v>
      </c>
    </row>
    <row r="113" spans="1:5" x14ac:dyDescent="0.3">
      <c r="A113" s="7"/>
      <c r="B113" s="10"/>
      <c r="C113" s="14" t="s">
        <v>9</v>
      </c>
      <c r="D113" s="15" t="s">
        <v>10</v>
      </c>
      <c r="E113" s="13">
        <v>0</v>
      </c>
    </row>
    <row r="114" spans="1:5" x14ac:dyDescent="0.3">
      <c r="E114" s="20"/>
    </row>
    <row r="115" spans="1:5" x14ac:dyDescent="0.3">
      <c r="A115" s="4">
        <v>8</v>
      </c>
      <c r="B115" s="24" t="s">
        <v>90</v>
      </c>
      <c r="C115" s="24"/>
      <c r="D115" s="24"/>
      <c r="E115" s="5">
        <f>E116+E119+E122</f>
        <v>149568577.06</v>
      </c>
    </row>
    <row r="116" spans="1:5" x14ac:dyDescent="0.3">
      <c r="A116" s="7"/>
      <c r="B116" s="8">
        <v>1</v>
      </c>
      <c r="C116" s="28" t="s">
        <v>91</v>
      </c>
      <c r="D116" s="28"/>
      <c r="E116" s="9">
        <f t="shared" ref="E116" si="31">SUM(E117:E118)</f>
        <v>74627065.100000009</v>
      </c>
    </row>
    <row r="117" spans="1:5" x14ac:dyDescent="0.3">
      <c r="A117" s="7"/>
      <c r="B117" s="10"/>
      <c r="C117" s="10">
        <v>1</v>
      </c>
      <c r="D117" s="11" t="s">
        <v>92</v>
      </c>
      <c r="E117" s="21">
        <f>483928*12</f>
        <v>5807136</v>
      </c>
    </row>
    <row r="118" spans="1:5" x14ac:dyDescent="0.3">
      <c r="A118" s="7"/>
      <c r="B118" s="10"/>
      <c r="C118" s="10">
        <v>2</v>
      </c>
      <c r="D118" s="11" t="s">
        <v>93</v>
      </c>
      <c r="E118" s="12">
        <f>67749070.4+1070858.7</f>
        <v>68819929.100000009</v>
      </c>
    </row>
    <row r="119" spans="1:5" x14ac:dyDescent="0.3">
      <c r="A119" s="7"/>
      <c r="B119" s="8">
        <v>2</v>
      </c>
      <c r="C119" s="28" t="s">
        <v>94</v>
      </c>
      <c r="D119" s="28"/>
      <c r="E119" s="9">
        <f>SUM(E120:E121)</f>
        <v>74941511.960000008</v>
      </c>
    </row>
    <row r="120" spans="1:5" x14ac:dyDescent="0.3">
      <c r="A120" s="7"/>
      <c r="B120" s="10"/>
      <c r="C120" s="10">
        <v>1</v>
      </c>
      <c r="D120" s="11" t="s">
        <v>95</v>
      </c>
      <c r="E120" s="21">
        <v>18426833.960000001</v>
      </c>
    </row>
    <row r="121" spans="1:5" x14ac:dyDescent="0.3">
      <c r="A121" s="7"/>
      <c r="B121" s="10"/>
      <c r="C121" s="10">
        <v>2</v>
      </c>
      <c r="D121" s="11" t="s">
        <v>96</v>
      </c>
      <c r="E121" s="21">
        <v>56514678</v>
      </c>
    </row>
    <row r="122" spans="1:5" x14ac:dyDescent="0.3">
      <c r="A122" s="7"/>
      <c r="B122" s="8">
        <v>3</v>
      </c>
      <c r="C122" s="28" t="s">
        <v>97</v>
      </c>
      <c r="D122" s="28"/>
      <c r="E122" s="9">
        <f t="shared" ref="E122" si="32">SUM(E123:E124)</f>
        <v>0</v>
      </c>
    </row>
    <row r="123" spans="1:5" x14ac:dyDescent="0.3">
      <c r="A123" s="7"/>
      <c r="B123" s="10"/>
      <c r="C123" s="10">
        <v>1</v>
      </c>
      <c r="D123" s="11" t="s">
        <v>97</v>
      </c>
      <c r="E123" s="13">
        <v>0</v>
      </c>
    </row>
    <row r="124" spans="1:5" x14ac:dyDescent="0.3">
      <c r="A124" s="7"/>
      <c r="B124" s="10"/>
      <c r="C124" s="14" t="s">
        <v>9</v>
      </c>
      <c r="D124" s="15" t="s">
        <v>10</v>
      </c>
      <c r="E124" s="13">
        <v>0</v>
      </c>
    </row>
    <row r="125" spans="1:5" x14ac:dyDescent="0.3">
      <c r="E125" s="20"/>
    </row>
    <row r="126" spans="1:5" x14ac:dyDescent="0.3">
      <c r="A126" s="4">
        <v>9</v>
      </c>
      <c r="B126" s="24" t="s">
        <v>98</v>
      </c>
      <c r="C126" s="24"/>
      <c r="D126" s="24"/>
      <c r="E126" s="5">
        <f t="shared" ref="E126" si="33">E127+E129+E131+E134+E136+E138</f>
        <v>30838134</v>
      </c>
    </row>
    <row r="127" spans="1:5" x14ac:dyDescent="0.3">
      <c r="A127" s="7"/>
      <c r="B127" s="8">
        <v>1</v>
      </c>
      <c r="C127" s="28" t="s">
        <v>99</v>
      </c>
      <c r="D127" s="28"/>
      <c r="E127" s="9">
        <f t="shared" ref="E127" si="34">SUM(E128)</f>
        <v>0</v>
      </c>
    </row>
    <row r="128" spans="1:5" x14ac:dyDescent="0.3">
      <c r="A128" s="7"/>
      <c r="B128" s="10"/>
      <c r="C128" s="14" t="s">
        <v>9</v>
      </c>
      <c r="D128" s="15" t="s">
        <v>10</v>
      </c>
      <c r="E128" s="13">
        <v>0</v>
      </c>
    </row>
    <row r="129" spans="1:5" x14ac:dyDescent="0.3">
      <c r="A129" s="7"/>
      <c r="B129" s="8">
        <v>2</v>
      </c>
      <c r="C129" s="28" t="s">
        <v>100</v>
      </c>
      <c r="D129" s="28"/>
      <c r="E129" s="9">
        <f t="shared" ref="E129" si="35">SUM(E130)</f>
        <v>0</v>
      </c>
    </row>
    <row r="130" spans="1:5" x14ac:dyDescent="0.3">
      <c r="A130" s="7"/>
      <c r="B130" s="10"/>
      <c r="C130" s="19">
        <v>1</v>
      </c>
      <c r="D130" s="6" t="s">
        <v>101</v>
      </c>
      <c r="E130" s="13">
        <v>0</v>
      </c>
    </row>
    <row r="131" spans="1:5" x14ac:dyDescent="0.3">
      <c r="A131" s="7"/>
      <c r="B131" s="8">
        <v>3</v>
      </c>
      <c r="C131" s="28" t="s">
        <v>102</v>
      </c>
      <c r="D131" s="28"/>
      <c r="E131" s="9">
        <f t="shared" ref="E131" si="36">SUM(E132:E133)</f>
        <v>30838134</v>
      </c>
    </row>
    <row r="132" spans="1:5" x14ac:dyDescent="0.3">
      <c r="A132" s="7"/>
      <c r="B132" s="10"/>
      <c r="C132" s="19">
        <v>1</v>
      </c>
      <c r="D132" s="6" t="s">
        <v>103</v>
      </c>
      <c r="E132" s="21">
        <f>8000000+4000000+8838134</f>
        <v>20838134</v>
      </c>
    </row>
    <row r="133" spans="1:5" x14ac:dyDescent="0.3">
      <c r="A133" s="7"/>
      <c r="B133" s="10"/>
      <c r="C133" s="19">
        <v>2</v>
      </c>
      <c r="D133" s="6" t="s">
        <v>104</v>
      </c>
      <c r="E133" s="21">
        <v>10000000</v>
      </c>
    </row>
    <row r="134" spans="1:5" x14ac:dyDescent="0.3">
      <c r="A134" s="7"/>
      <c r="B134" s="8">
        <v>4</v>
      </c>
      <c r="C134" s="28" t="s">
        <v>105</v>
      </c>
      <c r="D134" s="28"/>
      <c r="E134" s="9">
        <f t="shared" ref="E134" si="37">SUM(E135)</f>
        <v>0</v>
      </c>
    </row>
    <row r="135" spans="1:5" x14ac:dyDescent="0.3">
      <c r="A135" s="7"/>
      <c r="B135" s="10"/>
      <c r="C135" s="19">
        <v>1</v>
      </c>
      <c r="D135" s="6" t="s">
        <v>106</v>
      </c>
      <c r="E135" s="13">
        <v>0</v>
      </c>
    </row>
    <row r="136" spans="1:5" x14ac:dyDescent="0.3">
      <c r="A136" s="7"/>
      <c r="B136" s="8">
        <v>5</v>
      </c>
      <c r="C136" s="28" t="s">
        <v>107</v>
      </c>
      <c r="D136" s="28"/>
      <c r="E136" s="9">
        <f t="shared" ref="E136" si="38">SUM(E137)</f>
        <v>0</v>
      </c>
    </row>
    <row r="137" spans="1:5" x14ac:dyDescent="0.3">
      <c r="A137" s="7"/>
      <c r="B137" s="10"/>
      <c r="C137" s="14" t="s">
        <v>9</v>
      </c>
      <c r="D137" s="15" t="s">
        <v>10</v>
      </c>
      <c r="E137" s="13">
        <v>0</v>
      </c>
    </row>
    <row r="138" spans="1:5" x14ac:dyDescent="0.3">
      <c r="A138" s="7"/>
      <c r="B138" s="8">
        <v>6</v>
      </c>
      <c r="C138" s="28" t="s">
        <v>108</v>
      </c>
      <c r="D138" s="28"/>
      <c r="E138" s="9">
        <f t="shared" ref="E138" si="39">SUM(E139)</f>
        <v>0</v>
      </c>
    </row>
    <row r="139" spans="1:5" x14ac:dyDescent="0.3">
      <c r="A139" s="7"/>
      <c r="B139" s="10"/>
      <c r="C139" s="14" t="s">
        <v>9</v>
      </c>
      <c r="D139" s="15" t="s">
        <v>10</v>
      </c>
      <c r="E139" s="13">
        <v>0</v>
      </c>
    </row>
    <row r="140" spans="1:5" x14ac:dyDescent="0.3">
      <c r="E140" s="20"/>
    </row>
    <row r="141" spans="1:5" x14ac:dyDescent="0.3">
      <c r="A141" s="4">
        <v>0</v>
      </c>
      <c r="B141" s="24" t="s">
        <v>109</v>
      </c>
      <c r="C141" s="24"/>
      <c r="D141" s="24"/>
      <c r="E141" s="5">
        <f t="shared" ref="E141" si="40">E142+E144</f>
        <v>20224911.719999999</v>
      </c>
    </row>
    <row r="142" spans="1:5" x14ac:dyDescent="0.3">
      <c r="A142" s="7"/>
      <c r="B142" s="8">
        <v>1</v>
      </c>
      <c r="C142" s="28" t="s">
        <v>110</v>
      </c>
      <c r="D142" s="28"/>
      <c r="E142" s="9">
        <f t="shared" ref="E142" si="41">SUM(E143)</f>
        <v>20224911.719999999</v>
      </c>
    </row>
    <row r="143" spans="1:5" x14ac:dyDescent="0.3">
      <c r="A143" s="7"/>
      <c r="B143" s="10"/>
      <c r="C143" s="19">
        <v>1</v>
      </c>
      <c r="D143" s="6" t="s">
        <v>111</v>
      </c>
      <c r="E143" s="12">
        <f>5224911.72+15000000</f>
        <v>20224911.719999999</v>
      </c>
    </row>
    <row r="144" spans="1:5" x14ac:dyDescent="0.3">
      <c r="A144" s="7"/>
      <c r="B144" s="8">
        <v>2</v>
      </c>
      <c r="C144" s="28" t="s">
        <v>112</v>
      </c>
      <c r="D144" s="28"/>
      <c r="E144" s="9">
        <f t="shared" ref="E144" si="42">SUM(E145)</f>
        <v>0</v>
      </c>
    </row>
    <row r="145" spans="1:5" x14ac:dyDescent="0.3">
      <c r="A145" s="7"/>
      <c r="B145" s="10"/>
      <c r="C145" s="14" t="s">
        <v>9</v>
      </c>
      <c r="D145" s="15" t="s">
        <v>10</v>
      </c>
      <c r="E145" s="13">
        <v>0</v>
      </c>
    </row>
  </sheetData>
  <mergeCells count="53">
    <mergeCell ref="C136:D136"/>
    <mergeCell ref="C138:D138"/>
    <mergeCell ref="B141:D141"/>
    <mergeCell ref="C142:D142"/>
    <mergeCell ref="C144:D144"/>
    <mergeCell ref="C134:D134"/>
    <mergeCell ref="C108:D108"/>
    <mergeCell ref="C110:D110"/>
    <mergeCell ref="C112:D112"/>
    <mergeCell ref="B115:D115"/>
    <mergeCell ref="C116:D116"/>
    <mergeCell ref="C119:D119"/>
    <mergeCell ref="C122:D122"/>
    <mergeCell ref="B126:D126"/>
    <mergeCell ref="C127:D127"/>
    <mergeCell ref="C129:D129"/>
    <mergeCell ref="C131:D131"/>
    <mergeCell ref="B107:D107"/>
    <mergeCell ref="C73:D73"/>
    <mergeCell ref="C82:D82"/>
    <mergeCell ref="C84:D84"/>
    <mergeCell ref="B87:D87"/>
    <mergeCell ref="C88:D88"/>
    <mergeCell ref="C92:D92"/>
    <mergeCell ref="C94:D94"/>
    <mergeCell ref="B97:D97"/>
    <mergeCell ref="C98:D98"/>
    <mergeCell ref="C102:D102"/>
    <mergeCell ref="C104:D104"/>
    <mergeCell ref="C59:D59"/>
    <mergeCell ref="C29:D29"/>
    <mergeCell ref="C31:D31"/>
    <mergeCell ref="C33:D33"/>
    <mergeCell ref="C35:D35"/>
    <mergeCell ref="C37:D37"/>
    <mergeCell ref="B40:D40"/>
    <mergeCell ref="C41:D41"/>
    <mergeCell ref="C48:D48"/>
    <mergeCell ref="B51:D51"/>
    <mergeCell ref="C52:D52"/>
    <mergeCell ref="C57:D57"/>
    <mergeCell ref="B28:D28"/>
    <mergeCell ref="A1:D1"/>
    <mergeCell ref="A2:D2"/>
    <mergeCell ref="B3:D3"/>
    <mergeCell ref="C4:D4"/>
    <mergeCell ref="C8:D8"/>
    <mergeCell ref="C10:D10"/>
    <mergeCell ref="C12:D12"/>
    <mergeCell ref="C14:D14"/>
    <mergeCell ref="C16:D16"/>
    <mergeCell ref="C18:D18"/>
    <mergeCell ref="C24:D24"/>
  </mergeCells>
  <printOptions horizontalCentered="1"/>
  <pageMargins left="0.70866141732283472" right="0.70866141732283472" top="2.322834645669291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Iniciativa LI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2015-09-03T16:13:46Z</dcterms:created>
  <dcterms:modified xsi:type="dcterms:W3CDTF">2016-11-18T15:09:08Z</dcterms:modified>
</cp:coreProperties>
</file>