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2016\VILLA UNIÓN\02 Calendario de egresos\"/>
    </mc:Choice>
  </mc:AlternateContent>
  <bookViews>
    <workbookView xWindow="0" yWindow="0" windowWidth="11292" windowHeight="5004"/>
  </bookViews>
  <sheets>
    <sheet name="CALENDARIO" sheetId="1" r:id="rId1"/>
    <sheet name="CTG" sheetId="2" state="hidden" r:id="rId2"/>
    <sheet name="COG" sheetId="12" state="hidden" r:id="rId3"/>
    <sheet name="CA COG" sheetId="13" state="hidden" r:id="rId4"/>
    <sheet name="CA" sheetId="15" state="hidden" r:id="rId5"/>
    <sheet name="CA 2" sheetId="16" state="hidden" r:id="rId6"/>
    <sheet name="CE" sheetId="22" state="hidden" r:id="rId7"/>
    <sheet name="C PROGRAMATICA" sheetId="17" state="hidden" r:id="rId8"/>
    <sheet name="Objeto Gasto" sheetId="9" state="hidden" r:id="rId9"/>
    <sheet name="BASE COG" sheetId="10" state="hidden" r:id="rId10"/>
    <sheet name="BASE COG2" sheetId="11" state="hidden" r:id="rId11"/>
    <sheet name="BASE CA COG" sheetId="14" state="hidden" r:id="rId12"/>
    <sheet name="CFG" sheetId="21" state="hidden" r:id="rId13"/>
    <sheet name="PUESTOS" sheetId="18" state="hidden" r:id="rId14"/>
    <sheet name="TABULADOR 1" sheetId="19" state="hidden" r:id="rId15"/>
    <sheet name="TABULADOR 2" sheetId="20" state="hidden" r:id="rId16"/>
    <sheet name="LAYOUT FINAL" sheetId="23" state="hidden" r:id="rId17"/>
  </sheets>
  <definedNames>
    <definedName name="_xlnm._FilterDatabase" localSheetId="2" hidden="1">COG!$A$1:$B$432</definedName>
    <definedName name="_xlnm._FilterDatabase" localSheetId="8" hidden="1">'Objeto Gasto'!$B$1:$C$1082</definedName>
    <definedName name="_xlnm._FilterDatabase" localSheetId="13" hidden="1">PUESTOS!$A$1:$F$60</definedName>
  </definedNames>
  <calcPr calcId="152511"/>
</workbook>
</file>

<file path=xl/calcChain.xml><?xml version="1.0" encoding="utf-8"?>
<calcChain xmlns="http://schemas.openxmlformats.org/spreadsheetml/2006/main">
  <c r="M391" i="23" l="1"/>
  <c r="Y390" i="23"/>
  <c r="X390" i="23"/>
  <c r="W390" i="23"/>
  <c r="V390" i="23"/>
  <c r="U390" i="23"/>
  <c r="T390" i="23"/>
  <c r="S390" i="23"/>
  <c r="R390" i="23"/>
  <c r="Q390" i="23"/>
  <c r="P390" i="23"/>
  <c r="O390" i="23"/>
  <c r="N390" i="23"/>
  <c r="J390" i="23"/>
  <c r="Y389" i="23"/>
  <c r="X389" i="23"/>
  <c r="W389" i="23"/>
  <c r="V389" i="23"/>
  <c r="U389" i="23"/>
  <c r="T389" i="23"/>
  <c r="S389" i="23"/>
  <c r="R389" i="23"/>
  <c r="Q389" i="23"/>
  <c r="P389" i="23"/>
  <c r="O389" i="23"/>
  <c r="N389" i="23"/>
  <c r="J389" i="23"/>
  <c r="Y388" i="23"/>
  <c r="X388" i="23"/>
  <c r="W388" i="23"/>
  <c r="V388" i="23"/>
  <c r="U388" i="23"/>
  <c r="T388" i="23"/>
  <c r="S388" i="23"/>
  <c r="R388" i="23"/>
  <c r="Q388" i="23"/>
  <c r="P388" i="23"/>
  <c r="O388" i="23"/>
  <c r="N388" i="23"/>
  <c r="J388" i="23"/>
  <c r="Y387" i="23"/>
  <c r="X387" i="23"/>
  <c r="W387" i="23"/>
  <c r="V387" i="23"/>
  <c r="U387" i="23"/>
  <c r="T387" i="23"/>
  <c r="S387" i="23"/>
  <c r="R387" i="23"/>
  <c r="Q387" i="23"/>
  <c r="P387" i="23"/>
  <c r="O387" i="23"/>
  <c r="N387" i="23"/>
  <c r="J387" i="23"/>
  <c r="Y386" i="23"/>
  <c r="X386" i="23"/>
  <c r="W386" i="23"/>
  <c r="V386" i="23"/>
  <c r="U386" i="23"/>
  <c r="T386" i="23"/>
  <c r="S386" i="23"/>
  <c r="R386" i="23"/>
  <c r="Q386" i="23"/>
  <c r="P386" i="23"/>
  <c r="O386" i="23"/>
  <c r="N386" i="23"/>
  <c r="J386" i="23"/>
  <c r="Y385" i="23"/>
  <c r="X385" i="23"/>
  <c r="W385" i="23"/>
  <c r="V385" i="23"/>
  <c r="U385" i="23"/>
  <c r="T385" i="23"/>
  <c r="S385" i="23"/>
  <c r="R385" i="23"/>
  <c r="Q385" i="23"/>
  <c r="P385" i="23"/>
  <c r="O385" i="23"/>
  <c r="N385" i="23"/>
  <c r="J385" i="23"/>
  <c r="Y384" i="23"/>
  <c r="X384" i="23"/>
  <c r="W384" i="23"/>
  <c r="V384" i="23"/>
  <c r="U384" i="23"/>
  <c r="T384" i="23"/>
  <c r="S384" i="23"/>
  <c r="R384" i="23"/>
  <c r="Q384" i="23"/>
  <c r="P384" i="23"/>
  <c r="O384" i="23"/>
  <c r="N384" i="23"/>
  <c r="J384" i="23"/>
  <c r="Y383" i="23"/>
  <c r="X383" i="23"/>
  <c r="W383" i="23"/>
  <c r="V383" i="23"/>
  <c r="U383" i="23"/>
  <c r="T383" i="23"/>
  <c r="S383" i="23"/>
  <c r="R383" i="23"/>
  <c r="Q383" i="23"/>
  <c r="P383" i="23"/>
  <c r="O383" i="23"/>
  <c r="N383" i="23"/>
  <c r="J383" i="23"/>
  <c r="Y382" i="23"/>
  <c r="X382" i="23"/>
  <c r="W382" i="23"/>
  <c r="V382" i="23"/>
  <c r="U382" i="23"/>
  <c r="T382" i="23"/>
  <c r="S382" i="23"/>
  <c r="R382" i="23"/>
  <c r="Q382" i="23"/>
  <c r="P382" i="23"/>
  <c r="O382" i="23"/>
  <c r="N382" i="23"/>
  <c r="J382" i="23"/>
  <c r="Y381" i="23"/>
  <c r="X381" i="23"/>
  <c r="W381" i="23"/>
  <c r="V381" i="23"/>
  <c r="U381" i="23"/>
  <c r="T381" i="23"/>
  <c r="S381" i="23"/>
  <c r="R381" i="23"/>
  <c r="Q381" i="23"/>
  <c r="P381" i="23"/>
  <c r="O381" i="23"/>
  <c r="N381" i="23"/>
  <c r="J381" i="23"/>
  <c r="Y380" i="23"/>
  <c r="X380" i="23"/>
  <c r="W380" i="23"/>
  <c r="V380" i="23"/>
  <c r="U380" i="23"/>
  <c r="T380" i="23"/>
  <c r="S380" i="23"/>
  <c r="R380" i="23"/>
  <c r="Q380" i="23"/>
  <c r="P380" i="23"/>
  <c r="O380" i="23"/>
  <c r="N380" i="23"/>
  <c r="J380" i="23"/>
  <c r="Y379" i="23"/>
  <c r="X379" i="23"/>
  <c r="W379" i="23"/>
  <c r="V379" i="23"/>
  <c r="U379" i="23"/>
  <c r="T379" i="23"/>
  <c r="S379" i="23"/>
  <c r="R379" i="23"/>
  <c r="Q379" i="23"/>
  <c r="P379" i="23"/>
  <c r="O379" i="23"/>
  <c r="N379" i="23"/>
  <c r="J379" i="23"/>
  <c r="Y378" i="23"/>
  <c r="X378" i="23"/>
  <c r="W378" i="23"/>
  <c r="V378" i="23"/>
  <c r="U378" i="23"/>
  <c r="T378" i="23"/>
  <c r="S378" i="23"/>
  <c r="R378" i="23"/>
  <c r="Q378" i="23"/>
  <c r="P378" i="23"/>
  <c r="O378" i="23"/>
  <c r="N378" i="23"/>
  <c r="J378" i="23"/>
  <c r="Y377" i="23"/>
  <c r="X377" i="23"/>
  <c r="W377" i="23"/>
  <c r="V377" i="23"/>
  <c r="U377" i="23"/>
  <c r="T377" i="23"/>
  <c r="S377" i="23"/>
  <c r="R377" i="23"/>
  <c r="Q377" i="23"/>
  <c r="P377" i="23"/>
  <c r="O377" i="23"/>
  <c r="N377" i="23"/>
  <c r="J377" i="23"/>
  <c r="Y376" i="23"/>
  <c r="X376" i="23"/>
  <c r="W376" i="23"/>
  <c r="V376" i="23"/>
  <c r="U376" i="23"/>
  <c r="T376" i="23"/>
  <c r="S376" i="23"/>
  <c r="R376" i="23"/>
  <c r="Q376" i="23"/>
  <c r="P376" i="23"/>
  <c r="O376" i="23"/>
  <c r="N376" i="23"/>
  <c r="J376" i="23"/>
  <c r="Y375" i="23"/>
  <c r="X375" i="23"/>
  <c r="W375" i="23"/>
  <c r="V375" i="23"/>
  <c r="U375" i="23"/>
  <c r="T375" i="23"/>
  <c r="S375" i="23"/>
  <c r="R375" i="23"/>
  <c r="Q375" i="23"/>
  <c r="P375" i="23"/>
  <c r="O375" i="23"/>
  <c r="N375" i="23"/>
  <c r="J375" i="23"/>
  <c r="Y374" i="23"/>
  <c r="X374" i="23"/>
  <c r="W374" i="23"/>
  <c r="V374" i="23"/>
  <c r="U374" i="23"/>
  <c r="T374" i="23"/>
  <c r="S374" i="23"/>
  <c r="R374" i="23"/>
  <c r="Q374" i="23"/>
  <c r="P374" i="23"/>
  <c r="O374" i="23"/>
  <c r="N374" i="23"/>
  <c r="J374" i="23"/>
  <c r="Y373" i="23"/>
  <c r="X373" i="23"/>
  <c r="W373" i="23"/>
  <c r="V373" i="23"/>
  <c r="U373" i="23"/>
  <c r="T373" i="23"/>
  <c r="S373" i="23"/>
  <c r="R373" i="23"/>
  <c r="Q373" i="23"/>
  <c r="P373" i="23"/>
  <c r="O373" i="23"/>
  <c r="N373" i="23"/>
  <c r="J373" i="23"/>
  <c r="Y372" i="23"/>
  <c r="X372" i="23"/>
  <c r="W372" i="23"/>
  <c r="V372" i="23"/>
  <c r="U372" i="23"/>
  <c r="T372" i="23"/>
  <c r="S372" i="23"/>
  <c r="R372" i="23"/>
  <c r="Q372" i="23"/>
  <c r="P372" i="23"/>
  <c r="O372" i="23"/>
  <c r="N372" i="23"/>
  <c r="J372" i="23"/>
  <c r="Y371" i="23"/>
  <c r="X371" i="23"/>
  <c r="W371" i="23"/>
  <c r="V371" i="23"/>
  <c r="U371" i="23"/>
  <c r="T371" i="23"/>
  <c r="S371" i="23"/>
  <c r="R371" i="23"/>
  <c r="Q371" i="23"/>
  <c r="P371" i="23"/>
  <c r="O371" i="23"/>
  <c r="N371" i="23"/>
  <c r="J371" i="23"/>
  <c r="Y370" i="23"/>
  <c r="X370" i="23"/>
  <c r="W370" i="23"/>
  <c r="V370" i="23"/>
  <c r="U370" i="23"/>
  <c r="T370" i="23"/>
  <c r="S370" i="23"/>
  <c r="R370" i="23"/>
  <c r="Q370" i="23"/>
  <c r="P370" i="23"/>
  <c r="O370" i="23"/>
  <c r="N370" i="23"/>
  <c r="J370" i="23"/>
  <c r="Y369" i="23"/>
  <c r="X369" i="23"/>
  <c r="W369" i="23"/>
  <c r="V369" i="23"/>
  <c r="U369" i="23"/>
  <c r="T369" i="23"/>
  <c r="S369" i="23"/>
  <c r="R369" i="23"/>
  <c r="Q369" i="23"/>
  <c r="P369" i="23"/>
  <c r="O369" i="23"/>
  <c r="N369" i="23"/>
  <c r="J369" i="23"/>
  <c r="Y368" i="23"/>
  <c r="X368" i="23"/>
  <c r="W368" i="23"/>
  <c r="V368" i="23"/>
  <c r="U368" i="23"/>
  <c r="T368" i="23"/>
  <c r="S368" i="23"/>
  <c r="R368" i="23"/>
  <c r="Q368" i="23"/>
  <c r="P368" i="23"/>
  <c r="O368" i="23"/>
  <c r="N368" i="23"/>
  <c r="J368" i="23"/>
  <c r="Y367" i="23"/>
  <c r="X367" i="23"/>
  <c r="W367" i="23"/>
  <c r="V367" i="23"/>
  <c r="U367" i="23"/>
  <c r="T367" i="23"/>
  <c r="S367" i="23"/>
  <c r="R367" i="23"/>
  <c r="Q367" i="23"/>
  <c r="P367" i="23"/>
  <c r="O367" i="23"/>
  <c r="N367" i="23"/>
  <c r="J367" i="23"/>
  <c r="Y366" i="23"/>
  <c r="X366" i="23"/>
  <c r="W366" i="23"/>
  <c r="V366" i="23"/>
  <c r="U366" i="23"/>
  <c r="T366" i="23"/>
  <c r="S366" i="23"/>
  <c r="R366" i="23"/>
  <c r="Q366" i="23"/>
  <c r="P366" i="23"/>
  <c r="O366" i="23"/>
  <c r="N366" i="23"/>
  <c r="J366" i="23"/>
  <c r="Y365" i="23"/>
  <c r="X365" i="23"/>
  <c r="W365" i="23"/>
  <c r="V365" i="23"/>
  <c r="U365" i="23"/>
  <c r="T365" i="23"/>
  <c r="S365" i="23"/>
  <c r="R365" i="23"/>
  <c r="Q365" i="23"/>
  <c r="P365" i="23"/>
  <c r="O365" i="23"/>
  <c r="N365" i="23"/>
  <c r="J365" i="23"/>
  <c r="Y364" i="23"/>
  <c r="X364" i="23"/>
  <c r="W364" i="23"/>
  <c r="V364" i="23"/>
  <c r="U364" i="23"/>
  <c r="T364" i="23"/>
  <c r="S364" i="23"/>
  <c r="R364" i="23"/>
  <c r="Q364" i="23"/>
  <c r="P364" i="23"/>
  <c r="O364" i="23"/>
  <c r="N364" i="23"/>
  <c r="J364" i="23"/>
  <c r="Y363" i="23"/>
  <c r="X363" i="23"/>
  <c r="W363" i="23"/>
  <c r="V363" i="23"/>
  <c r="U363" i="23"/>
  <c r="T363" i="23"/>
  <c r="S363" i="23"/>
  <c r="R363" i="23"/>
  <c r="Q363" i="23"/>
  <c r="P363" i="23"/>
  <c r="O363" i="23"/>
  <c r="N363" i="23"/>
  <c r="J363" i="23"/>
  <c r="Y362" i="23"/>
  <c r="X362" i="23"/>
  <c r="W362" i="23"/>
  <c r="V362" i="23"/>
  <c r="U362" i="23"/>
  <c r="T362" i="23"/>
  <c r="S362" i="23"/>
  <c r="R362" i="23"/>
  <c r="Q362" i="23"/>
  <c r="P362" i="23"/>
  <c r="O362" i="23"/>
  <c r="N362" i="23"/>
  <c r="J362" i="23"/>
  <c r="Y361" i="23"/>
  <c r="X361" i="23"/>
  <c r="W361" i="23"/>
  <c r="V361" i="23"/>
  <c r="U361" i="23"/>
  <c r="T361" i="23"/>
  <c r="S361" i="23"/>
  <c r="R361" i="23"/>
  <c r="Q361" i="23"/>
  <c r="P361" i="23"/>
  <c r="O361" i="23"/>
  <c r="N361" i="23"/>
  <c r="J361" i="23"/>
  <c r="Y360" i="23"/>
  <c r="X360" i="23"/>
  <c r="W360" i="23"/>
  <c r="V360" i="23"/>
  <c r="U360" i="23"/>
  <c r="T360" i="23"/>
  <c r="S360" i="23"/>
  <c r="R360" i="23"/>
  <c r="Q360" i="23"/>
  <c r="P360" i="23"/>
  <c r="O360" i="23"/>
  <c r="N360" i="23"/>
  <c r="J360" i="23"/>
  <c r="Y359" i="23"/>
  <c r="X359" i="23"/>
  <c r="W359" i="23"/>
  <c r="V359" i="23"/>
  <c r="U359" i="23"/>
  <c r="T359" i="23"/>
  <c r="S359" i="23"/>
  <c r="R359" i="23"/>
  <c r="Q359" i="23"/>
  <c r="P359" i="23"/>
  <c r="O359" i="23"/>
  <c r="N359" i="23"/>
  <c r="J359" i="23"/>
  <c r="Y358" i="23"/>
  <c r="X358" i="23"/>
  <c r="W358" i="23"/>
  <c r="V358" i="23"/>
  <c r="U358" i="23"/>
  <c r="T358" i="23"/>
  <c r="S358" i="23"/>
  <c r="R358" i="23"/>
  <c r="Q358" i="23"/>
  <c r="P358" i="23"/>
  <c r="O358" i="23"/>
  <c r="N358" i="23"/>
  <c r="J358" i="23"/>
  <c r="Y357" i="23"/>
  <c r="X357" i="23"/>
  <c r="W357" i="23"/>
  <c r="V357" i="23"/>
  <c r="U357" i="23"/>
  <c r="T357" i="23"/>
  <c r="S357" i="23"/>
  <c r="R357" i="23"/>
  <c r="Q357" i="23"/>
  <c r="P357" i="23"/>
  <c r="O357" i="23"/>
  <c r="N357" i="23"/>
  <c r="J357" i="23"/>
  <c r="Y356" i="23"/>
  <c r="X356" i="23"/>
  <c r="W356" i="23"/>
  <c r="V356" i="23"/>
  <c r="U356" i="23"/>
  <c r="T356" i="23"/>
  <c r="S356" i="23"/>
  <c r="R356" i="23"/>
  <c r="Q356" i="23"/>
  <c r="P356" i="23"/>
  <c r="O356" i="23"/>
  <c r="N356" i="23"/>
  <c r="J356" i="23"/>
  <c r="Y355" i="23"/>
  <c r="X355" i="23"/>
  <c r="W355" i="23"/>
  <c r="V355" i="23"/>
  <c r="U355" i="23"/>
  <c r="T355" i="23"/>
  <c r="S355" i="23"/>
  <c r="R355" i="23"/>
  <c r="Q355" i="23"/>
  <c r="P355" i="23"/>
  <c r="O355" i="23"/>
  <c r="N355" i="23"/>
  <c r="J355" i="23"/>
  <c r="Y354" i="23"/>
  <c r="X354" i="23"/>
  <c r="W354" i="23"/>
  <c r="V354" i="23"/>
  <c r="U354" i="23"/>
  <c r="T354" i="23"/>
  <c r="S354" i="23"/>
  <c r="R354" i="23"/>
  <c r="Q354" i="23"/>
  <c r="P354" i="23"/>
  <c r="O354" i="23"/>
  <c r="N354" i="23"/>
  <c r="J354" i="23"/>
  <c r="Y353" i="23"/>
  <c r="X353" i="23"/>
  <c r="W353" i="23"/>
  <c r="V353" i="23"/>
  <c r="U353" i="23"/>
  <c r="T353" i="23"/>
  <c r="S353" i="23"/>
  <c r="R353" i="23"/>
  <c r="Q353" i="23"/>
  <c r="P353" i="23"/>
  <c r="O353" i="23"/>
  <c r="N353" i="23"/>
  <c r="J353" i="23"/>
  <c r="Y352" i="23"/>
  <c r="X352" i="23"/>
  <c r="W352" i="23"/>
  <c r="V352" i="23"/>
  <c r="U352" i="23"/>
  <c r="T352" i="23"/>
  <c r="S352" i="23"/>
  <c r="R352" i="23"/>
  <c r="Q352" i="23"/>
  <c r="P352" i="23"/>
  <c r="O352" i="23"/>
  <c r="N352" i="23"/>
  <c r="J352" i="23"/>
  <c r="Y351" i="23"/>
  <c r="X351" i="23"/>
  <c r="W351" i="23"/>
  <c r="V351" i="23"/>
  <c r="U351" i="23"/>
  <c r="T351" i="23"/>
  <c r="S351" i="23"/>
  <c r="R351" i="23"/>
  <c r="Q351" i="23"/>
  <c r="P351" i="23"/>
  <c r="O351" i="23"/>
  <c r="N351" i="23"/>
  <c r="J351" i="23"/>
  <c r="Y350" i="23"/>
  <c r="X350" i="23"/>
  <c r="W350" i="23"/>
  <c r="V350" i="23"/>
  <c r="U350" i="23"/>
  <c r="T350" i="23"/>
  <c r="S350" i="23"/>
  <c r="R350" i="23"/>
  <c r="Q350" i="23"/>
  <c r="P350" i="23"/>
  <c r="O350" i="23"/>
  <c r="N350" i="23"/>
  <c r="J350" i="23"/>
  <c r="Y349" i="23"/>
  <c r="X349" i="23"/>
  <c r="W349" i="23"/>
  <c r="V349" i="23"/>
  <c r="U349" i="23"/>
  <c r="T349" i="23"/>
  <c r="S349" i="23"/>
  <c r="R349" i="23"/>
  <c r="Q349" i="23"/>
  <c r="P349" i="23"/>
  <c r="O349" i="23"/>
  <c r="N349" i="23"/>
  <c r="J349" i="23"/>
  <c r="Y348" i="23"/>
  <c r="X348" i="23"/>
  <c r="W348" i="23"/>
  <c r="V348" i="23"/>
  <c r="U348" i="23"/>
  <c r="T348" i="23"/>
  <c r="S348" i="23"/>
  <c r="R348" i="23"/>
  <c r="Q348" i="23"/>
  <c r="P348" i="23"/>
  <c r="O348" i="23"/>
  <c r="N348" i="23"/>
  <c r="J348" i="23"/>
  <c r="Y347" i="23"/>
  <c r="X347" i="23"/>
  <c r="W347" i="23"/>
  <c r="V347" i="23"/>
  <c r="U347" i="23"/>
  <c r="T347" i="23"/>
  <c r="S347" i="23"/>
  <c r="R347" i="23"/>
  <c r="Q347" i="23"/>
  <c r="P347" i="23"/>
  <c r="O347" i="23"/>
  <c r="N347" i="23"/>
  <c r="J347" i="23"/>
  <c r="Y346" i="23"/>
  <c r="X346" i="23"/>
  <c r="W346" i="23"/>
  <c r="V346" i="23"/>
  <c r="U346" i="23"/>
  <c r="T346" i="23"/>
  <c r="S346" i="23"/>
  <c r="R346" i="23"/>
  <c r="Q346" i="23"/>
  <c r="P346" i="23"/>
  <c r="O346" i="23"/>
  <c r="N346" i="23"/>
  <c r="J346" i="23"/>
  <c r="Y345" i="23"/>
  <c r="X345" i="23"/>
  <c r="W345" i="23"/>
  <c r="V345" i="23"/>
  <c r="U345" i="23"/>
  <c r="T345" i="23"/>
  <c r="S345" i="23"/>
  <c r="R345" i="23"/>
  <c r="Q345" i="23"/>
  <c r="P345" i="23"/>
  <c r="O345" i="23"/>
  <c r="N345" i="23"/>
  <c r="J345" i="23"/>
  <c r="Y344" i="23"/>
  <c r="X344" i="23"/>
  <c r="W344" i="23"/>
  <c r="V344" i="23"/>
  <c r="U344" i="23"/>
  <c r="T344" i="23"/>
  <c r="S344" i="23"/>
  <c r="R344" i="23"/>
  <c r="Q344" i="23"/>
  <c r="P344" i="23"/>
  <c r="O344" i="23"/>
  <c r="N344" i="23"/>
  <c r="J344" i="23"/>
  <c r="Y343" i="23"/>
  <c r="X343" i="23"/>
  <c r="W343" i="23"/>
  <c r="V343" i="23"/>
  <c r="U343" i="23"/>
  <c r="T343" i="23"/>
  <c r="S343" i="23"/>
  <c r="R343" i="23"/>
  <c r="Q343" i="23"/>
  <c r="P343" i="23"/>
  <c r="O343" i="23"/>
  <c r="N343" i="23"/>
  <c r="J343" i="23"/>
  <c r="Y342" i="23"/>
  <c r="X342" i="23"/>
  <c r="W342" i="23"/>
  <c r="V342" i="23"/>
  <c r="U342" i="23"/>
  <c r="T342" i="23"/>
  <c r="S342" i="23"/>
  <c r="R342" i="23"/>
  <c r="Q342" i="23"/>
  <c r="P342" i="23"/>
  <c r="O342" i="23"/>
  <c r="N342" i="23"/>
  <c r="J342" i="23"/>
  <c r="Y341" i="23"/>
  <c r="X341" i="23"/>
  <c r="W341" i="23"/>
  <c r="V341" i="23"/>
  <c r="U341" i="23"/>
  <c r="T341" i="23"/>
  <c r="S341" i="23"/>
  <c r="R341" i="23"/>
  <c r="Q341" i="23"/>
  <c r="P341" i="23"/>
  <c r="O341" i="23"/>
  <c r="N341" i="23"/>
  <c r="J341" i="23"/>
  <c r="Y340" i="23"/>
  <c r="S340" i="23"/>
  <c r="J340" i="23"/>
  <c r="Y339" i="23"/>
  <c r="S339" i="23"/>
  <c r="J339" i="23"/>
  <c r="Y338" i="23"/>
  <c r="X338" i="23"/>
  <c r="W338" i="23"/>
  <c r="V338" i="23"/>
  <c r="U338" i="23"/>
  <c r="T338" i="23"/>
  <c r="S338" i="23"/>
  <c r="R338" i="23"/>
  <c r="Q338" i="23"/>
  <c r="P338" i="23"/>
  <c r="O338" i="23"/>
  <c r="N338" i="23"/>
  <c r="J338" i="23"/>
  <c r="Y337" i="23"/>
  <c r="X337" i="23"/>
  <c r="W337" i="23"/>
  <c r="V337" i="23"/>
  <c r="U337" i="23"/>
  <c r="T337" i="23"/>
  <c r="S337" i="23"/>
  <c r="R337" i="23"/>
  <c r="Q337" i="23"/>
  <c r="P337" i="23"/>
  <c r="O337" i="23"/>
  <c r="N337" i="23"/>
  <c r="J337" i="23"/>
  <c r="Y336" i="23"/>
  <c r="X336" i="23"/>
  <c r="W336" i="23"/>
  <c r="V336" i="23"/>
  <c r="U336" i="23"/>
  <c r="T336" i="23"/>
  <c r="S336" i="23"/>
  <c r="R336" i="23"/>
  <c r="Q336" i="23"/>
  <c r="P336" i="23"/>
  <c r="O336" i="23"/>
  <c r="N336" i="23"/>
  <c r="J336" i="23"/>
  <c r="Y335" i="23"/>
  <c r="X335" i="23"/>
  <c r="W335" i="23"/>
  <c r="V335" i="23"/>
  <c r="U335" i="23"/>
  <c r="T335" i="23"/>
  <c r="S335" i="23"/>
  <c r="R335" i="23"/>
  <c r="Q335" i="23"/>
  <c r="P335" i="23"/>
  <c r="O335" i="23"/>
  <c r="N335" i="23"/>
  <c r="J335" i="23"/>
  <c r="Y334" i="23"/>
  <c r="X334" i="23"/>
  <c r="W334" i="23"/>
  <c r="V334" i="23"/>
  <c r="U334" i="23"/>
  <c r="T334" i="23"/>
  <c r="S334" i="23"/>
  <c r="R334" i="23"/>
  <c r="Q334" i="23"/>
  <c r="P334" i="23"/>
  <c r="O334" i="23"/>
  <c r="N334" i="23"/>
  <c r="J334" i="23"/>
  <c r="Y333" i="23"/>
  <c r="X333" i="23"/>
  <c r="W333" i="23"/>
  <c r="V333" i="23"/>
  <c r="U333" i="23"/>
  <c r="T333" i="23"/>
  <c r="S333" i="23"/>
  <c r="R333" i="23"/>
  <c r="Q333" i="23"/>
  <c r="P333" i="23"/>
  <c r="O333" i="23"/>
  <c r="N333" i="23"/>
  <c r="J333" i="23"/>
  <c r="Y332" i="23"/>
  <c r="X332" i="23"/>
  <c r="W332" i="23"/>
  <c r="V332" i="23"/>
  <c r="U332" i="23"/>
  <c r="T332" i="23"/>
  <c r="S332" i="23"/>
  <c r="R332" i="23"/>
  <c r="Q332" i="23"/>
  <c r="P332" i="23"/>
  <c r="O332" i="23"/>
  <c r="N332" i="23"/>
  <c r="J332" i="23"/>
  <c r="Y331" i="23"/>
  <c r="X331" i="23"/>
  <c r="W331" i="23"/>
  <c r="V331" i="23"/>
  <c r="U331" i="23"/>
  <c r="T331" i="23"/>
  <c r="S331" i="23"/>
  <c r="R331" i="23"/>
  <c r="Q331" i="23"/>
  <c r="P331" i="23"/>
  <c r="O331" i="23"/>
  <c r="N331" i="23"/>
  <c r="J331" i="23"/>
  <c r="Y330" i="23"/>
  <c r="X330" i="23"/>
  <c r="W330" i="23"/>
  <c r="V330" i="23"/>
  <c r="U330" i="23"/>
  <c r="T330" i="23"/>
  <c r="S330" i="23"/>
  <c r="R330" i="23"/>
  <c r="Q330" i="23"/>
  <c r="P330" i="23"/>
  <c r="O330" i="23"/>
  <c r="N330" i="23"/>
  <c r="J330" i="23"/>
  <c r="Y329" i="23"/>
  <c r="X329" i="23"/>
  <c r="W329" i="23"/>
  <c r="V329" i="23"/>
  <c r="U329" i="23"/>
  <c r="T329" i="23"/>
  <c r="S329" i="23"/>
  <c r="R329" i="23"/>
  <c r="Q329" i="23"/>
  <c r="P329" i="23"/>
  <c r="O329" i="23"/>
  <c r="N329" i="23"/>
  <c r="J329" i="23"/>
  <c r="Y328" i="23"/>
  <c r="X328" i="23"/>
  <c r="W328" i="23"/>
  <c r="V328" i="23"/>
  <c r="U328" i="23"/>
  <c r="T328" i="23"/>
  <c r="S328" i="23"/>
  <c r="R328" i="23"/>
  <c r="Q328" i="23"/>
  <c r="P328" i="23"/>
  <c r="O328" i="23"/>
  <c r="N328" i="23"/>
  <c r="J328" i="23"/>
  <c r="Y327" i="23"/>
  <c r="X327" i="23"/>
  <c r="W327" i="23"/>
  <c r="V327" i="23"/>
  <c r="U327" i="23"/>
  <c r="T327" i="23"/>
  <c r="S327" i="23"/>
  <c r="R327" i="23"/>
  <c r="Q327" i="23"/>
  <c r="P327" i="23"/>
  <c r="O327" i="23"/>
  <c r="N327" i="23"/>
  <c r="J327" i="23"/>
  <c r="Y326" i="23"/>
  <c r="X326" i="23"/>
  <c r="W326" i="23"/>
  <c r="V326" i="23"/>
  <c r="U326" i="23"/>
  <c r="T326" i="23"/>
  <c r="S326" i="23"/>
  <c r="R326" i="23"/>
  <c r="Q326" i="23"/>
  <c r="P326" i="23"/>
  <c r="O326" i="23"/>
  <c r="N326" i="23"/>
  <c r="J326" i="23"/>
  <c r="Y325" i="23"/>
  <c r="X325" i="23"/>
  <c r="W325" i="23"/>
  <c r="V325" i="23"/>
  <c r="U325" i="23"/>
  <c r="T325" i="23"/>
  <c r="S325" i="23"/>
  <c r="R325" i="23"/>
  <c r="Q325" i="23"/>
  <c r="P325" i="23"/>
  <c r="O325" i="23"/>
  <c r="N325" i="23"/>
  <c r="J325" i="23"/>
  <c r="Y324" i="23"/>
  <c r="X324" i="23"/>
  <c r="W324" i="23"/>
  <c r="V324" i="23"/>
  <c r="U324" i="23"/>
  <c r="T324" i="23"/>
  <c r="S324" i="23"/>
  <c r="R324" i="23"/>
  <c r="Q324" i="23"/>
  <c r="P324" i="23"/>
  <c r="O324" i="23"/>
  <c r="N324" i="23"/>
  <c r="J324" i="23"/>
  <c r="Y323" i="23"/>
  <c r="X323" i="23"/>
  <c r="W323" i="23"/>
  <c r="V323" i="23"/>
  <c r="U323" i="23"/>
  <c r="T323" i="23"/>
  <c r="S323" i="23"/>
  <c r="R323" i="23"/>
  <c r="Q323" i="23"/>
  <c r="P323" i="23"/>
  <c r="O323" i="23"/>
  <c r="N323" i="23"/>
  <c r="J323" i="23"/>
  <c r="Y322" i="23"/>
  <c r="X322" i="23"/>
  <c r="W322" i="23"/>
  <c r="V322" i="23"/>
  <c r="U322" i="23"/>
  <c r="T322" i="23"/>
  <c r="S322" i="23"/>
  <c r="R322" i="23"/>
  <c r="Q322" i="23"/>
  <c r="P322" i="23"/>
  <c r="O322" i="23"/>
  <c r="N322" i="23"/>
  <c r="J322" i="23"/>
  <c r="Y321" i="23"/>
  <c r="X321" i="23"/>
  <c r="W321" i="23"/>
  <c r="V321" i="23"/>
  <c r="U321" i="23"/>
  <c r="T321" i="23"/>
  <c r="S321" i="23"/>
  <c r="R321" i="23"/>
  <c r="Q321" i="23"/>
  <c r="P321" i="23"/>
  <c r="O321" i="23"/>
  <c r="N321" i="23"/>
  <c r="J321" i="23"/>
  <c r="Y320" i="23"/>
  <c r="X320" i="23"/>
  <c r="W320" i="23"/>
  <c r="V320" i="23"/>
  <c r="U320" i="23"/>
  <c r="T320" i="23"/>
  <c r="S320" i="23"/>
  <c r="R320" i="23"/>
  <c r="Q320" i="23"/>
  <c r="P320" i="23"/>
  <c r="O320" i="23"/>
  <c r="N320" i="23"/>
  <c r="J320" i="23"/>
  <c r="Y319" i="23"/>
  <c r="X319" i="23"/>
  <c r="W319" i="23"/>
  <c r="V319" i="23"/>
  <c r="U319" i="23"/>
  <c r="T319" i="23"/>
  <c r="S319" i="23"/>
  <c r="R319" i="23"/>
  <c r="Q319" i="23"/>
  <c r="P319" i="23"/>
  <c r="O319" i="23"/>
  <c r="N319" i="23"/>
  <c r="J319" i="23"/>
  <c r="Y318" i="23"/>
  <c r="X318" i="23"/>
  <c r="W318" i="23"/>
  <c r="V318" i="23"/>
  <c r="U318" i="23"/>
  <c r="T318" i="23"/>
  <c r="S318" i="23"/>
  <c r="R318" i="23"/>
  <c r="Q318" i="23"/>
  <c r="P318" i="23"/>
  <c r="O318" i="23"/>
  <c r="N318" i="23"/>
  <c r="J318" i="23"/>
  <c r="Y317" i="23"/>
  <c r="X317" i="23"/>
  <c r="W317" i="23"/>
  <c r="V317" i="23"/>
  <c r="U317" i="23"/>
  <c r="T317" i="23"/>
  <c r="S317" i="23"/>
  <c r="R317" i="23"/>
  <c r="Q317" i="23"/>
  <c r="P317" i="23"/>
  <c r="O317" i="23"/>
  <c r="N317" i="23"/>
  <c r="J317" i="23"/>
  <c r="Y316" i="23"/>
  <c r="X316" i="23"/>
  <c r="W316" i="23"/>
  <c r="V316" i="23"/>
  <c r="U316" i="23"/>
  <c r="T316" i="23"/>
  <c r="S316" i="23"/>
  <c r="R316" i="23"/>
  <c r="Q316" i="23"/>
  <c r="P316" i="23"/>
  <c r="O316" i="23"/>
  <c r="N316" i="23"/>
  <c r="J316" i="23"/>
  <c r="Y315" i="23"/>
  <c r="X315" i="23"/>
  <c r="W315" i="23"/>
  <c r="V315" i="23"/>
  <c r="U315" i="23"/>
  <c r="T315" i="23"/>
  <c r="S315" i="23"/>
  <c r="R315" i="23"/>
  <c r="Q315" i="23"/>
  <c r="P315" i="23"/>
  <c r="O315" i="23"/>
  <c r="N315" i="23"/>
  <c r="J315" i="23"/>
  <c r="Y314" i="23"/>
  <c r="X314" i="23"/>
  <c r="W314" i="23"/>
  <c r="V314" i="23"/>
  <c r="U314" i="23"/>
  <c r="T314" i="23"/>
  <c r="S314" i="23"/>
  <c r="R314" i="23"/>
  <c r="Q314" i="23"/>
  <c r="P314" i="23"/>
  <c r="O314" i="23"/>
  <c r="N314" i="23"/>
  <c r="J314" i="23"/>
  <c r="Y313" i="23"/>
  <c r="X313" i="23"/>
  <c r="W313" i="23"/>
  <c r="V313" i="23"/>
  <c r="U313" i="23"/>
  <c r="T313" i="23"/>
  <c r="S313" i="23"/>
  <c r="R313" i="23"/>
  <c r="Q313" i="23"/>
  <c r="P313" i="23"/>
  <c r="O313" i="23"/>
  <c r="N313" i="23"/>
  <c r="J313" i="23"/>
  <c r="Y312" i="23"/>
  <c r="X312" i="23"/>
  <c r="W312" i="23"/>
  <c r="V312" i="23"/>
  <c r="U312" i="23"/>
  <c r="T312" i="23"/>
  <c r="S312" i="23"/>
  <c r="R312" i="23"/>
  <c r="Q312" i="23"/>
  <c r="P312" i="23"/>
  <c r="O312" i="23"/>
  <c r="N312" i="23"/>
  <c r="J312" i="23"/>
  <c r="Y311" i="23"/>
  <c r="X311" i="23"/>
  <c r="W311" i="23"/>
  <c r="V311" i="23"/>
  <c r="U311" i="23"/>
  <c r="T311" i="23"/>
  <c r="S311" i="23"/>
  <c r="R311" i="23"/>
  <c r="Q311" i="23"/>
  <c r="P311" i="23"/>
  <c r="O311" i="23"/>
  <c r="N311" i="23"/>
  <c r="J311" i="23"/>
  <c r="Y310" i="23"/>
  <c r="X310" i="23"/>
  <c r="W310" i="23"/>
  <c r="V310" i="23"/>
  <c r="U310" i="23"/>
  <c r="T310" i="23"/>
  <c r="S310" i="23"/>
  <c r="R310" i="23"/>
  <c r="Q310" i="23"/>
  <c r="P310" i="23"/>
  <c r="O310" i="23"/>
  <c r="N310" i="23"/>
  <c r="J310" i="23"/>
  <c r="Y309" i="23"/>
  <c r="X309" i="23"/>
  <c r="W309" i="23"/>
  <c r="V309" i="23"/>
  <c r="U309" i="23"/>
  <c r="T309" i="23"/>
  <c r="S309" i="23"/>
  <c r="R309" i="23"/>
  <c r="Q309" i="23"/>
  <c r="P309" i="23"/>
  <c r="O309" i="23"/>
  <c r="N309" i="23"/>
  <c r="J309" i="23"/>
  <c r="Y308" i="23"/>
  <c r="X308" i="23"/>
  <c r="W308" i="23"/>
  <c r="V308" i="23"/>
  <c r="U308" i="23"/>
  <c r="T308" i="23"/>
  <c r="S308" i="23"/>
  <c r="R308" i="23"/>
  <c r="Q308" i="23"/>
  <c r="P308" i="23"/>
  <c r="O308" i="23"/>
  <c r="N308" i="23"/>
  <c r="J308" i="23"/>
  <c r="Y307" i="23"/>
  <c r="X307" i="23"/>
  <c r="W307" i="23"/>
  <c r="V307" i="23"/>
  <c r="U307" i="23"/>
  <c r="T307" i="23"/>
  <c r="S307" i="23"/>
  <c r="R307" i="23"/>
  <c r="Q307" i="23"/>
  <c r="P307" i="23"/>
  <c r="O307" i="23"/>
  <c r="N307" i="23"/>
  <c r="J307" i="23"/>
  <c r="Y306" i="23"/>
  <c r="X306" i="23"/>
  <c r="W306" i="23"/>
  <c r="V306" i="23"/>
  <c r="U306" i="23"/>
  <c r="T306" i="23"/>
  <c r="S306" i="23"/>
  <c r="R306" i="23"/>
  <c r="Q306" i="23"/>
  <c r="P306" i="23"/>
  <c r="O306" i="23"/>
  <c r="N306" i="23"/>
  <c r="J306" i="23"/>
  <c r="Y305" i="23"/>
  <c r="X305" i="23"/>
  <c r="W305" i="23"/>
  <c r="V305" i="23"/>
  <c r="U305" i="23"/>
  <c r="T305" i="23"/>
  <c r="S305" i="23"/>
  <c r="R305" i="23"/>
  <c r="Q305" i="23"/>
  <c r="P305" i="23"/>
  <c r="O305" i="23"/>
  <c r="N305" i="23"/>
  <c r="J305" i="23"/>
  <c r="Y304" i="23"/>
  <c r="X304" i="23"/>
  <c r="W304" i="23"/>
  <c r="V304" i="23"/>
  <c r="U304" i="23"/>
  <c r="T304" i="23"/>
  <c r="S304" i="23"/>
  <c r="R304" i="23"/>
  <c r="Q304" i="23"/>
  <c r="P304" i="23"/>
  <c r="O304" i="23"/>
  <c r="N304" i="23"/>
  <c r="J304" i="23"/>
  <c r="Y303" i="23"/>
  <c r="X303" i="23"/>
  <c r="W303" i="23"/>
  <c r="V303" i="23"/>
  <c r="U303" i="23"/>
  <c r="T303" i="23"/>
  <c r="S303" i="23"/>
  <c r="R303" i="23"/>
  <c r="Q303" i="23"/>
  <c r="P303" i="23"/>
  <c r="O303" i="23"/>
  <c r="N303" i="23"/>
  <c r="J303" i="23"/>
  <c r="Y302" i="23"/>
  <c r="X302" i="23"/>
  <c r="W302" i="23"/>
  <c r="V302" i="23"/>
  <c r="U302" i="23"/>
  <c r="T302" i="23"/>
  <c r="S302" i="23"/>
  <c r="R302" i="23"/>
  <c r="Q302" i="23"/>
  <c r="P302" i="23"/>
  <c r="O302" i="23"/>
  <c r="N302" i="23"/>
  <c r="J302" i="23"/>
  <c r="Y301" i="23"/>
  <c r="S301" i="23"/>
  <c r="J301" i="23"/>
  <c r="Y300" i="23"/>
  <c r="S300" i="23"/>
  <c r="J300" i="23"/>
  <c r="Y299" i="23"/>
  <c r="X299" i="23"/>
  <c r="W299" i="23"/>
  <c r="V299" i="23"/>
  <c r="U299" i="23"/>
  <c r="T299" i="23"/>
  <c r="S299" i="23"/>
  <c r="R299" i="23"/>
  <c r="Q299" i="23"/>
  <c r="P299" i="23"/>
  <c r="O299" i="23"/>
  <c r="N299" i="23"/>
  <c r="J299" i="23"/>
  <c r="Y298" i="23"/>
  <c r="X298" i="23"/>
  <c r="W298" i="23"/>
  <c r="V298" i="23"/>
  <c r="U298" i="23"/>
  <c r="T298" i="23"/>
  <c r="S298" i="23"/>
  <c r="R298" i="23"/>
  <c r="Q298" i="23"/>
  <c r="P298" i="23"/>
  <c r="O298" i="23"/>
  <c r="N298" i="23"/>
  <c r="J298" i="23"/>
  <c r="Y297" i="23"/>
  <c r="X297" i="23"/>
  <c r="W297" i="23"/>
  <c r="V297" i="23"/>
  <c r="U297" i="23"/>
  <c r="T297" i="23"/>
  <c r="S297" i="23"/>
  <c r="R297" i="23"/>
  <c r="Q297" i="23"/>
  <c r="P297" i="23"/>
  <c r="O297" i="23"/>
  <c r="N297" i="23"/>
  <c r="J297" i="23"/>
  <c r="Y296" i="23"/>
  <c r="X296" i="23"/>
  <c r="W296" i="23"/>
  <c r="V296" i="23"/>
  <c r="U296" i="23"/>
  <c r="T296" i="23"/>
  <c r="S296" i="23"/>
  <c r="R296" i="23"/>
  <c r="Q296" i="23"/>
  <c r="P296" i="23"/>
  <c r="O296" i="23"/>
  <c r="N296" i="23"/>
  <c r="J296" i="23"/>
  <c r="Y295" i="23"/>
  <c r="X295" i="23"/>
  <c r="W295" i="23"/>
  <c r="V295" i="23"/>
  <c r="U295" i="23"/>
  <c r="T295" i="23"/>
  <c r="S295" i="23"/>
  <c r="R295" i="23"/>
  <c r="Q295" i="23"/>
  <c r="P295" i="23"/>
  <c r="O295" i="23"/>
  <c r="N295" i="23"/>
  <c r="J295" i="23"/>
  <c r="Y294" i="23"/>
  <c r="X294" i="23"/>
  <c r="W294" i="23"/>
  <c r="V294" i="23"/>
  <c r="U294" i="23"/>
  <c r="T294" i="23"/>
  <c r="S294" i="23"/>
  <c r="R294" i="23"/>
  <c r="Q294" i="23"/>
  <c r="P294" i="23"/>
  <c r="O294" i="23"/>
  <c r="N294" i="23"/>
  <c r="J294" i="23"/>
  <c r="Y293" i="23"/>
  <c r="X293" i="23"/>
  <c r="W293" i="23"/>
  <c r="V293" i="23"/>
  <c r="U293" i="23"/>
  <c r="T293" i="23"/>
  <c r="S293" i="23"/>
  <c r="R293" i="23"/>
  <c r="Q293" i="23"/>
  <c r="P293" i="23"/>
  <c r="O293" i="23"/>
  <c r="N293" i="23"/>
  <c r="J293" i="23"/>
  <c r="Y292" i="23"/>
  <c r="X292" i="23"/>
  <c r="W292" i="23"/>
  <c r="V292" i="23"/>
  <c r="U292" i="23"/>
  <c r="T292" i="23"/>
  <c r="S292" i="23"/>
  <c r="R292" i="23"/>
  <c r="Q292" i="23"/>
  <c r="P292" i="23"/>
  <c r="O292" i="23"/>
  <c r="N292" i="23"/>
  <c r="J292" i="23"/>
  <c r="Y291" i="23"/>
  <c r="X291" i="23"/>
  <c r="W291" i="23"/>
  <c r="V291" i="23"/>
  <c r="U291" i="23"/>
  <c r="T291" i="23"/>
  <c r="S291" i="23"/>
  <c r="R291" i="23"/>
  <c r="Q291" i="23"/>
  <c r="P291" i="23"/>
  <c r="O291" i="23"/>
  <c r="N291" i="23"/>
  <c r="J291" i="23"/>
  <c r="Y290" i="23"/>
  <c r="X290" i="23"/>
  <c r="W290" i="23"/>
  <c r="V290" i="23"/>
  <c r="U290" i="23"/>
  <c r="T290" i="23"/>
  <c r="S290" i="23"/>
  <c r="R290" i="23"/>
  <c r="Q290" i="23"/>
  <c r="P290" i="23"/>
  <c r="O290" i="23"/>
  <c r="N290" i="23"/>
  <c r="J290" i="23"/>
  <c r="Y289" i="23"/>
  <c r="X289" i="23"/>
  <c r="W289" i="23"/>
  <c r="V289" i="23"/>
  <c r="U289" i="23"/>
  <c r="T289" i="23"/>
  <c r="S289" i="23"/>
  <c r="R289" i="23"/>
  <c r="Q289" i="23"/>
  <c r="P289" i="23"/>
  <c r="O289" i="23"/>
  <c r="N289" i="23"/>
  <c r="J289" i="23"/>
  <c r="Y288" i="23"/>
  <c r="X288" i="23"/>
  <c r="W288" i="23"/>
  <c r="V288" i="23"/>
  <c r="U288" i="23"/>
  <c r="T288" i="23"/>
  <c r="S288" i="23"/>
  <c r="R288" i="23"/>
  <c r="Q288" i="23"/>
  <c r="P288" i="23"/>
  <c r="O288" i="23"/>
  <c r="N288" i="23"/>
  <c r="J288" i="23"/>
  <c r="Y287" i="23"/>
  <c r="X287" i="23"/>
  <c r="W287" i="23"/>
  <c r="V287" i="23"/>
  <c r="U287" i="23"/>
  <c r="T287" i="23"/>
  <c r="S287" i="23"/>
  <c r="R287" i="23"/>
  <c r="Q287" i="23"/>
  <c r="P287" i="23"/>
  <c r="O287" i="23"/>
  <c r="N287" i="23"/>
  <c r="J287" i="23"/>
  <c r="Y286" i="23"/>
  <c r="X286" i="23"/>
  <c r="W286" i="23"/>
  <c r="V286" i="23"/>
  <c r="U286" i="23"/>
  <c r="T286" i="23"/>
  <c r="S286" i="23"/>
  <c r="R286" i="23"/>
  <c r="Q286" i="23"/>
  <c r="P286" i="23"/>
  <c r="O286" i="23"/>
  <c r="N286" i="23"/>
  <c r="J286" i="23"/>
  <c r="Y285" i="23"/>
  <c r="X285" i="23"/>
  <c r="W285" i="23"/>
  <c r="V285" i="23"/>
  <c r="U285" i="23"/>
  <c r="T285" i="23"/>
  <c r="S285" i="23"/>
  <c r="R285" i="23"/>
  <c r="Q285" i="23"/>
  <c r="P285" i="23"/>
  <c r="O285" i="23"/>
  <c r="N285" i="23"/>
  <c r="J285" i="23"/>
  <c r="Y284" i="23"/>
  <c r="X284" i="23"/>
  <c r="W284" i="23"/>
  <c r="V284" i="23"/>
  <c r="U284" i="23"/>
  <c r="T284" i="23"/>
  <c r="S284" i="23"/>
  <c r="R284" i="23"/>
  <c r="Q284" i="23"/>
  <c r="P284" i="23"/>
  <c r="O284" i="23"/>
  <c r="N284" i="23"/>
  <c r="J284" i="23"/>
  <c r="Y283" i="23"/>
  <c r="X283" i="23"/>
  <c r="W283" i="23"/>
  <c r="V283" i="23"/>
  <c r="U283" i="23"/>
  <c r="T283" i="23"/>
  <c r="S283" i="23"/>
  <c r="R283" i="23"/>
  <c r="Q283" i="23"/>
  <c r="P283" i="23"/>
  <c r="O283" i="23"/>
  <c r="N283" i="23"/>
  <c r="J283" i="23"/>
  <c r="Y282" i="23"/>
  <c r="X282" i="23"/>
  <c r="W282" i="23"/>
  <c r="V282" i="23"/>
  <c r="U282" i="23"/>
  <c r="T282" i="23"/>
  <c r="S282" i="23"/>
  <c r="R282" i="23"/>
  <c r="Q282" i="23"/>
  <c r="P282" i="23"/>
  <c r="O282" i="23"/>
  <c r="N282" i="23"/>
  <c r="J282" i="23"/>
  <c r="Y281" i="23"/>
  <c r="X281" i="23"/>
  <c r="W281" i="23"/>
  <c r="V281" i="23"/>
  <c r="U281" i="23"/>
  <c r="T281" i="23"/>
  <c r="S281" i="23"/>
  <c r="R281" i="23"/>
  <c r="Q281" i="23"/>
  <c r="P281" i="23"/>
  <c r="O281" i="23"/>
  <c r="N281" i="23"/>
  <c r="J281" i="23"/>
  <c r="Y280" i="23"/>
  <c r="X280" i="23"/>
  <c r="W280" i="23"/>
  <c r="V280" i="23"/>
  <c r="U280" i="23"/>
  <c r="T280" i="23"/>
  <c r="S280" i="23"/>
  <c r="R280" i="23"/>
  <c r="Q280" i="23"/>
  <c r="P280" i="23"/>
  <c r="O280" i="23"/>
  <c r="N280" i="23"/>
  <c r="J280" i="23"/>
  <c r="Y279" i="23"/>
  <c r="X279" i="23"/>
  <c r="W279" i="23"/>
  <c r="V279" i="23"/>
  <c r="U279" i="23"/>
  <c r="T279" i="23"/>
  <c r="S279" i="23"/>
  <c r="R279" i="23"/>
  <c r="Q279" i="23"/>
  <c r="P279" i="23"/>
  <c r="O279" i="23"/>
  <c r="N279" i="23"/>
  <c r="J279" i="23"/>
  <c r="Y278" i="23"/>
  <c r="X278" i="23"/>
  <c r="W278" i="23"/>
  <c r="V278" i="23"/>
  <c r="U278" i="23"/>
  <c r="T278" i="23"/>
  <c r="S278" i="23"/>
  <c r="R278" i="23"/>
  <c r="Q278" i="23"/>
  <c r="P278" i="23"/>
  <c r="O278" i="23"/>
  <c r="N278" i="23"/>
  <c r="J278" i="23"/>
  <c r="Y277" i="23"/>
  <c r="X277" i="23"/>
  <c r="W277" i="23"/>
  <c r="V277" i="23"/>
  <c r="U277" i="23"/>
  <c r="T277" i="23"/>
  <c r="S277" i="23"/>
  <c r="R277" i="23"/>
  <c r="Q277" i="23"/>
  <c r="P277" i="23"/>
  <c r="O277" i="23"/>
  <c r="N277" i="23"/>
  <c r="J277" i="23"/>
  <c r="Y276" i="23"/>
  <c r="X276" i="23"/>
  <c r="W276" i="23"/>
  <c r="V276" i="23"/>
  <c r="U276" i="23"/>
  <c r="T276" i="23"/>
  <c r="S276" i="23"/>
  <c r="R276" i="23"/>
  <c r="Q276" i="23"/>
  <c r="P276" i="23"/>
  <c r="O276" i="23"/>
  <c r="N276" i="23"/>
  <c r="J276" i="23"/>
  <c r="Y275" i="23"/>
  <c r="X275" i="23"/>
  <c r="W275" i="23"/>
  <c r="V275" i="23"/>
  <c r="U275" i="23"/>
  <c r="T275" i="23"/>
  <c r="S275" i="23"/>
  <c r="R275" i="23"/>
  <c r="Q275" i="23"/>
  <c r="P275" i="23"/>
  <c r="O275" i="23"/>
  <c r="N275" i="23"/>
  <c r="J275" i="23"/>
  <c r="Y274" i="23"/>
  <c r="X274" i="23"/>
  <c r="W274" i="23"/>
  <c r="V274" i="23"/>
  <c r="U274" i="23"/>
  <c r="T274" i="23"/>
  <c r="S274" i="23"/>
  <c r="R274" i="23"/>
  <c r="Q274" i="23"/>
  <c r="P274" i="23"/>
  <c r="O274" i="23"/>
  <c r="N274" i="23"/>
  <c r="J274" i="23"/>
  <c r="Y273" i="23"/>
  <c r="X273" i="23"/>
  <c r="W273" i="23"/>
  <c r="V273" i="23"/>
  <c r="U273" i="23"/>
  <c r="T273" i="23"/>
  <c r="S273" i="23"/>
  <c r="R273" i="23"/>
  <c r="Q273" i="23"/>
  <c r="P273" i="23"/>
  <c r="O273" i="23"/>
  <c r="N273" i="23"/>
  <c r="J273" i="23"/>
  <c r="Y272" i="23"/>
  <c r="X272" i="23"/>
  <c r="W272" i="23"/>
  <c r="V272" i="23"/>
  <c r="U272" i="23"/>
  <c r="T272" i="23"/>
  <c r="S272" i="23"/>
  <c r="R272" i="23"/>
  <c r="Q272" i="23"/>
  <c r="P272" i="23"/>
  <c r="O272" i="23"/>
  <c r="N272" i="23"/>
  <c r="J272" i="23"/>
  <c r="Y271" i="23"/>
  <c r="X271" i="23"/>
  <c r="W271" i="23"/>
  <c r="V271" i="23"/>
  <c r="U271" i="23"/>
  <c r="T271" i="23"/>
  <c r="S271" i="23"/>
  <c r="R271" i="23"/>
  <c r="Q271" i="23"/>
  <c r="P271" i="23"/>
  <c r="O271" i="23"/>
  <c r="N271" i="23"/>
  <c r="J271" i="23"/>
  <c r="Y270" i="23"/>
  <c r="X270" i="23"/>
  <c r="W270" i="23"/>
  <c r="V270" i="23"/>
  <c r="U270" i="23"/>
  <c r="T270" i="23"/>
  <c r="S270" i="23"/>
  <c r="R270" i="23"/>
  <c r="Q270" i="23"/>
  <c r="P270" i="23"/>
  <c r="O270" i="23"/>
  <c r="N270" i="23"/>
  <c r="J270" i="23"/>
  <c r="Y269" i="23"/>
  <c r="X269" i="23"/>
  <c r="W269" i="23"/>
  <c r="V269" i="23"/>
  <c r="U269" i="23"/>
  <c r="T269" i="23"/>
  <c r="S269" i="23"/>
  <c r="R269" i="23"/>
  <c r="Q269" i="23"/>
  <c r="P269" i="23"/>
  <c r="O269" i="23"/>
  <c r="N269" i="23"/>
  <c r="J269" i="23"/>
  <c r="Y268" i="23"/>
  <c r="X268" i="23"/>
  <c r="W268" i="23"/>
  <c r="V268" i="23"/>
  <c r="U268" i="23"/>
  <c r="T268" i="23"/>
  <c r="S268" i="23"/>
  <c r="R268" i="23"/>
  <c r="Q268" i="23"/>
  <c r="P268" i="23"/>
  <c r="O268" i="23"/>
  <c r="N268" i="23"/>
  <c r="J268" i="23"/>
  <c r="Y267" i="23"/>
  <c r="S267" i="23"/>
  <c r="J267" i="23"/>
  <c r="Y266" i="23"/>
  <c r="S266" i="23"/>
  <c r="J266" i="23"/>
  <c r="Y265" i="23"/>
  <c r="X265" i="23"/>
  <c r="W265" i="23"/>
  <c r="V265" i="23"/>
  <c r="U265" i="23"/>
  <c r="T265" i="23"/>
  <c r="S265" i="23"/>
  <c r="R265" i="23"/>
  <c r="Q265" i="23"/>
  <c r="P265" i="23"/>
  <c r="O265" i="23"/>
  <c r="N265" i="23"/>
  <c r="J265" i="23"/>
  <c r="Y264" i="23"/>
  <c r="X264" i="23"/>
  <c r="W264" i="23"/>
  <c r="V264" i="23"/>
  <c r="U264" i="23"/>
  <c r="T264" i="23"/>
  <c r="S264" i="23"/>
  <c r="R264" i="23"/>
  <c r="Q264" i="23"/>
  <c r="P264" i="23"/>
  <c r="O264" i="23"/>
  <c r="N264" i="23"/>
  <c r="J264" i="23"/>
  <c r="Y263" i="23"/>
  <c r="X263" i="23"/>
  <c r="W263" i="23"/>
  <c r="V263" i="23"/>
  <c r="U263" i="23"/>
  <c r="T263" i="23"/>
  <c r="S263" i="23"/>
  <c r="R263" i="23"/>
  <c r="Q263" i="23"/>
  <c r="P263" i="23"/>
  <c r="O263" i="23"/>
  <c r="N263" i="23"/>
  <c r="J263" i="23"/>
  <c r="Y262" i="23"/>
  <c r="X262" i="23"/>
  <c r="W262" i="23"/>
  <c r="V262" i="23"/>
  <c r="U262" i="23"/>
  <c r="T262" i="23"/>
  <c r="S262" i="23"/>
  <c r="R262" i="23"/>
  <c r="Q262" i="23"/>
  <c r="P262" i="23"/>
  <c r="O262" i="23"/>
  <c r="N262" i="23"/>
  <c r="J262" i="23"/>
  <c r="Y261" i="23"/>
  <c r="X261" i="23"/>
  <c r="W261" i="23"/>
  <c r="V261" i="23"/>
  <c r="U261" i="23"/>
  <c r="T261" i="23"/>
  <c r="S261" i="23"/>
  <c r="R261" i="23"/>
  <c r="Q261" i="23"/>
  <c r="P261" i="23"/>
  <c r="O261" i="23"/>
  <c r="N261" i="23"/>
  <c r="J261" i="23"/>
  <c r="Y260" i="23"/>
  <c r="X260" i="23"/>
  <c r="W260" i="23"/>
  <c r="V260" i="23"/>
  <c r="U260" i="23"/>
  <c r="T260" i="23"/>
  <c r="S260" i="23"/>
  <c r="R260" i="23"/>
  <c r="Q260" i="23"/>
  <c r="P260" i="23"/>
  <c r="O260" i="23"/>
  <c r="N260" i="23"/>
  <c r="J260" i="23"/>
  <c r="Y259" i="23"/>
  <c r="X259" i="23"/>
  <c r="W259" i="23"/>
  <c r="V259" i="23"/>
  <c r="U259" i="23"/>
  <c r="T259" i="23"/>
  <c r="S259" i="23"/>
  <c r="R259" i="23"/>
  <c r="Q259" i="23"/>
  <c r="P259" i="23"/>
  <c r="O259" i="23"/>
  <c r="N259" i="23"/>
  <c r="J259" i="23"/>
  <c r="Y258" i="23"/>
  <c r="X258" i="23"/>
  <c r="W258" i="23"/>
  <c r="V258" i="23"/>
  <c r="U258" i="23"/>
  <c r="T258" i="23"/>
  <c r="S258" i="23"/>
  <c r="R258" i="23"/>
  <c r="Q258" i="23"/>
  <c r="P258" i="23"/>
  <c r="O258" i="23"/>
  <c r="N258" i="23"/>
  <c r="J258" i="23"/>
  <c r="Y257" i="23"/>
  <c r="X257" i="23"/>
  <c r="W257" i="23"/>
  <c r="V257" i="23"/>
  <c r="U257" i="23"/>
  <c r="T257" i="23"/>
  <c r="S257" i="23"/>
  <c r="R257" i="23"/>
  <c r="Q257" i="23"/>
  <c r="P257" i="23"/>
  <c r="O257" i="23"/>
  <c r="N257" i="23"/>
  <c r="J257" i="23"/>
  <c r="Y256" i="23"/>
  <c r="X256" i="23"/>
  <c r="W256" i="23"/>
  <c r="V256" i="23"/>
  <c r="U256" i="23"/>
  <c r="T256" i="23"/>
  <c r="S256" i="23"/>
  <c r="R256" i="23"/>
  <c r="Q256" i="23"/>
  <c r="P256" i="23"/>
  <c r="O256" i="23"/>
  <c r="N256" i="23"/>
  <c r="J256" i="23"/>
  <c r="Y255" i="23"/>
  <c r="X255" i="23"/>
  <c r="W255" i="23"/>
  <c r="V255" i="23"/>
  <c r="U255" i="23"/>
  <c r="T255" i="23"/>
  <c r="S255" i="23"/>
  <c r="R255" i="23"/>
  <c r="Q255" i="23"/>
  <c r="P255" i="23"/>
  <c r="O255" i="23"/>
  <c r="N255" i="23"/>
  <c r="J255" i="23"/>
  <c r="Y254" i="23"/>
  <c r="X254" i="23"/>
  <c r="W254" i="23"/>
  <c r="V254" i="23"/>
  <c r="U254" i="23"/>
  <c r="T254" i="23"/>
  <c r="S254" i="23"/>
  <c r="R254" i="23"/>
  <c r="Q254" i="23"/>
  <c r="P254" i="23"/>
  <c r="O254" i="23"/>
  <c r="N254" i="23"/>
  <c r="J254" i="23"/>
  <c r="Y253" i="23"/>
  <c r="X253" i="23"/>
  <c r="W253" i="23"/>
  <c r="V253" i="23"/>
  <c r="U253" i="23"/>
  <c r="T253" i="23"/>
  <c r="S253" i="23"/>
  <c r="R253" i="23"/>
  <c r="Q253" i="23"/>
  <c r="P253" i="23"/>
  <c r="O253" i="23"/>
  <c r="N253" i="23"/>
  <c r="J253" i="23"/>
  <c r="Y252" i="23"/>
  <c r="X252" i="23"/>
  <c r="W252" i="23"/>
  <c r="V252" i="23"/>
  <c r="U252" i="23"/>
  <c r="T252" i="23"/>
  <c r="S252" i="23"/>
  <c r="R252" i="23"/>
  <c r="Q252" i="23"/>
  <c r="P252" i="23"/>
  <c r="O252" i="23"/>
  <c r="N252" i="23"/>
  <c r="J252" i="23"/>
  <c r="Y251" i="23"/>
  <c r="X251" i="23"/>
  <c r="W251" i="23"/>
  <c r="V251" i="23"/>
  <c r="U251" i="23"/>
  <c r="T251" i="23"/>
  <c r="S251" i="23"/>
  <c r="R251" i="23"/>
  <c r="Q251" i="23"/>
  <c r="P251" i="23"/>
  <c r="O251" i="23"/>
  <c r="N251" i="23"/>
  <c r="J251" i="23"/>
  <c r="Y250" i="23"/>
  <c r="X250" i="23"/>
  <c r="W250" i="23"/>
  <c r="V250" i="23"/>
  <c r="U250" i="23"/>
  <c r="T250" i="23"/>
  <c r="S250" i="23"/>
  <c r="R250" i="23"/>
  <c r="Q250" i="23"/>
  <c r="P250" i="23"/>
  <c r="O250" i="23"/>
  <c r="N250" i="23"/>
  <c r="J250" i="23"/>
  <c r="Y249" i="23"/>
  <c r="X249" i="23"/>
  <c r="W249" i="23"/>
  <c r="V249" i="23"/>
  <c r="U249" i="23"/>
  <c r="T249" i="23"/>
  <c r="S249" i="23"/>
  <c r="R249" i="23"/>
  <c r="Q249" i="23"/>
  <c r="P249" i="23"/>
  <c r="O249" i="23"/>
  <c r="N249" i="23"/>
  <c r="J249" i="23"/>
  <c r="Y248" i="23"/>
  <c r="X248" i="23"/>
  <c r="W248" i="23"/>
  <c r="V248" i="23"/>
  <c r="U248" i="23"/>
  <c r="T248" i="23"/>
  <c r="S248" i="23"/>
  <c r="R248" i="23"/>
  <c r="Q248" i="23"/>
  <c r="P248" i="23"/>
  <c r="O248" i="23"/>
  <c r="N248" i="23"/>
  <c r="J248" i="23"/>
  <c r="Y247" i="23"/>
  <c r="X247" i="23"/>
  <c r="W247" i="23"/>
  <c r="V247" i="23"/>
  <c r="U247" i="23"/>
  <c r="T247" i="23"/>
  <c r="S247" i="23"/>
  <c r="R247" i="23"/>
  <c r="Q247" i="23"/>
  <c r="P247" i="23"/>
  <c r="O247" i="23"/>
  <c r="N247" i="23"/>
  <c r="J247" i="23"/>
  <c r="Y246" i="23"/>
  <c r="X246" i="23"/>
  <c r="W246" i="23"/>
  <c r="V246" i="23"/>
  <c r="U246" i="23"/>
  <c r="T246" i="23"/>
  <c r="S246" i="23"/>
  <c r="R246" i="23"/>
  <c r="Q246" i="23"/>
  <c r="P246" i="23"/>
  <c r="O246" i="23"/>
  <c r="N246" i="23"/>
  <c r="J246" i="23"/>
  <c r="Y245" i="23"/>
  <c r="X245" i="23"/>
  <c r="W245" i="23"/>
  <c r="V245" i="23"/>
  <c r="U245" i="23"/>
  <c r="T245" i="23"/>
  <c r="S245" i="23"/>
  <c r="R245" i="23"/>
  <c r="Q245" i="23"/>
  <c r="P245" i="23"/>
  <c r="O245" i="23"/>
  <c r="N245" i="23"/>
  <c r="J245" i="23"/>
  <c r="Y244" i="23"/>
  <c r="X244" i="23"/>
  <c r="W244" i="23"/>
  <c r="V244" i="23"/>
  <c r="U244" i="23"/>
  <c r="T244" i="23"/>
  <c r="S244" i="23"/>
  <c r="R244" i="23"/>
  <c r="Q244" i="23"/>
  <c r="P244" i="23"/>
  <c r="O244" i="23"/>
  <c r="N244" i="23"/>
  <c r="J244" i="23"/>
  <c r="Y243" i="23"/>
  <c r="S243" i="23"/>
  <c r="J243" i="23"/>
  <c r="Y242" i="23"/>
  <c r="S242" i="23"/>
  <c r="J242" i="23"/>
  <c r="Y241" i="23"/>
  <c r="X241" i="23"/>
  <c r="W241" i="23"/>
  <c r="V241" i="23"/>
  <c r="U241" i="23"/>
  <c r="T241" i="23"/>
  <c r="S241" i="23"/>
  <c r="R241" i="23"/>
  <c r="Q241" i="23"/>
  <c r="P241" i="23"/>
  <c r="O241" i="23"/>
  <c r="N241" i="23"/>
  <c r="J241" i="23"/>
  <c r="Y240" i="23"/>
  <c r="X240" i="23"/>
  <c r="W240" i="23"/>
  <c r="V240" i="23"/>
  <c r="U240" i="23"/>
  <c r="T240" i="23"/>
  <c r="S240" i="23"/>
  <c r="R240" i="23"/>
  <c r="Q240" i="23"/>
  <c r="P240" i="23"/>
  <c r="O240" i="23"/>
  <c r="N240" i="23"/>
  <c r="J240" i="23"/>
  <c r="Y239" i="23"/>
  <c r="S239" i="23"/>
  <c r="J239" i="23"/>
  <c r="Y238" i="23"/>
  <c r="X238" i="23"/>
  <c r="W238" i="23"/>
  <c r="V238" i="23"/>
  <c r="U238" i="23"/>
  <c r="T238" i="23"/>
  <c r="S238" i="23"/>
  <c r="R238" i="23"/>
  <c r="Q238" i="23"/>
  <c r="P238" i="23"/>
  <c r="O238" i="23"/>
  <c r="N238" i="23"/>
  <c r="J238" i="23"/>
  <c r="Y237" i="23"/>
  <c r="X237" i="23"/>
  <c r="W237" i="23"/>
  <c r="V237" i="23"/>
  <c r="U237" i="23"/>
  <c r="T237" i="23"/>
  <c r="S237" i="23"/>
  <c r="R237" i="23"/>
  <c r="Q237" i="23"/>
  <c r="P237" i="23"/>
  <c r="O237" i="23"/>
  <c r="N237" i="23"/>
  <c r="J237" i="23"/>
  <c r="Y236" i="23"/>
  <c r="X236" i="23"/>
  <c r="W236" i="23"/>
  <c r="V236" i="23"/>
  <c r="U236" i="23"/>
  <c r="T236" i="23"/>
  <c r="S236" i="23"/>
  <c r="R236" i="23"/>
  <c r="Q236" i="23"/>
  <c r="P236" i="23"/>
  <c r="O236" i="23"/>
  <c r="N236" i="23"/>
  <c r="J236" i="23"/>
  <c r="Y235" i="23"/>
  <c r="X235" i="23"/>
  <c r="W235" i="23"/>
  <c r="V235" i="23"/>
  <c r="U235" i="23"/>
  <c r="T235" i="23"/>
  <c r="S235" i="23"/>
  <c r="R235" i="23"/>
  <c r="Q235" i="23"/>
  <c r="P235" i="23"/>
  <c r="O235" i="23"/>
  <c r="N235" i="23"/>
  <c r="J235" i="23"/>
  <c r="Y234" i="23"/>
  <c r="X234" i="23"/>
  <c r="W234" i="23"/>
  <c r="V234" i="23"/>
  <c r="U234" i="23"/>
  <c r="T234" i="23"/>
  <c r="S234" i="23"/>
  <c r="R234" i="23"/>
  <c r="Q234" i="23"/>
  <c r="P234" i="23"/>
  <c r="O234" i="23"/>
  <c r="N234" i="23"/>
  <c r="J234" i="23"/>
  <c r="Y233" i="23"/>
  <c r="X233" i="23"/>
  <c r="W233" i="23"/>
  <c r="V233" i="23"/>
  <c r="U233" i="23"/>
  <c r="T233" i="23"/>
  <c r="S233" i="23"/>
  <c r="R233" i="23"/>
  <c r="Q233" i="23"/>
  <c r="P233" i="23"/>
  <c r="O233" i="23"/>
  <c r="N233" i="23"/>
  <c r="J233" i="23"/>
  <c r="Y232" i="23"/>
  <c r="X232" i="23"/>
  <c r="W232" i="23"/>
  <c r="V232" i="23"/>
  <c r="U232" i="23"/>
  <c r="T232" i="23"/>
  <c r="S232" i="23"/>
  <c r="R232" i="23"/>
  <c r="Q232" i="23"/>
  <c r="P232" i="23"/>
  <c r="O232" i="23"/>
  <c r="N232" i="23"/>
  <c r="J232" i="23"/>
  <c r="Y231" i="23"/>
  <c r="X231" i="23"/>
  <c r="W231" i="23"/>
  <c r="V231" i="23"/>
  <c r="U231" i="23"/>
  <c r="T231" i="23"/>
  <c r="S231" i="23"/>
  <c r="R231" i="23"/>
  <c r="Q231" i="23"/>
  <c r="P231" i="23"/>
  <c r="O231" i="23"/>
  <c r="N231" i="23"/>
  <c r="J231" i="23"/>
  <c r="Y230" i="23"/>
  <c r="X230" i="23"/>
  <c r="W230" i="23"/>
  <c r="V230" i="23"/>
  <c r="U230" i="23"/>
  <c r="T230" i="23"/>
  <c r="S230" i="23"/>
  <c r="R230" i="23"/>
  <c r="Q230" i="23"/>
  <c r="P230" i="23"/>
  <c r="O230" i="23"/>
  <c r="N230" i="23"/>
  <c r="J230" i="23"/>
  <c r="Y229" i="23"/>
  <c r="S229" i="23"/>
  <c r="J229" i="23"/>
  <c r="Y228" i="23"/>
  <c r="X228" i="23"/>
  <c r="W228" i="23"/>
  <c r="V228" i="23"/>
  <c r="U228" i="23"/>
  <c r="T228" i="23"/>
  <c r="S228" i="23"/>
  <c r="R228" i="23"/>
  <c r="Q228" i="23"/>
  <c r="P228" i="23"/>
  <c r="O228" i="23"/>
  <c r="N228" i="23"/>
  <c r="J228" i="23"/>
  <c r="Y227" i="23"/>
  <c r="X227" i="23"/>
  <c r="W227" i="23"/>
  <c r="V227" i="23"/>
  <c r="U227" i="23"/>
  <c r="T227" i="23"/>
  <c r="S227" i="23"/>
  <c r="R227" i="23"/>
  <c r="Q227" i="23"/>
  <c r="P227" i="23"/>
  <c r="O227" i="23"/>
  <c r="N227" i="23"/>
  <c r="J227" i="23"/>
  <c r="Y226" i="23"/>
  <c r="X226" i="23"/>
  <c r="W226" i="23"/>
  <c r="V226" i="23"/>
  <c r="U226" i="23"/>
  <c r="T226" i="23"/>
  <c r="S226" i="23"/>
  <c r="R226" i="23"/>
  <c r="Q226" i="23"/>
  <c r="P226" i="23"/>
  <c r="O226" i="23"/>
  <c r="N226" i="23"/>
  <c r="J226" i="23"/>
  <c r="Y225" i="23"/>
  <c r="X225" i="23"/>
  <c r="W225" i="23"/>
  <c r="V225" i="23"/>
  <c r="U225" i="23"/>
  <c r="T225" i="23"/>
  <c r="S225" i="23"/>
  <c r="R225" i="23"/>
  <c r="Q225" i="23"/>
  <c r="P225" i="23"/>
  <c r="O225" i="23"/>
  <c r="N225" i="23"/>
  <c r="J225" i="23"/>
  <c r="Y224" i="23"/>
  <c r="X224" i="23"/>
  <c r="W224" i="23"/>
  <c r="V224" i="23"/>
  <c r="U224" i="23"/>
  <c r="T224" i="23"/>
  <c r="S224" i="23"/>
  <c r="R224" i="23"/>
  <c r="Q224" i="23"/>
  <c r="P224" i="23"/>
  <c r="O224" i="23"/>
  <c r="N224" i="23"/>
  <c r="J224" i="23"/>
  <c r="Y223" i="23"/>
  <c r="X223" i="23"/>
  <c r="W223" i="23"/>
  <c r="V223" i="23"/>
  <c r="U223" i="23"/>
  <c r="T223" i="23"/>
  <c r="S223" i="23"/>
  <c r="R223" i="23"/>
  <c r="Q223" i="23"/>
  <c r="P223" i="23"/>
  <c r="O223" i="23"/>
  <c r="N223" i="23"/>
  <c r="J223" i="23"/>
  <c r="Y222" i="23"/>
  <c r="X222" i="23"/>
  <c r="W222" i="23"/>
  <c r="V222" i="23"/>
  <c r="U222" i="23"/>
  <c r="T222" i="23"/>
  <c r="S222" i="23"/>
  <c r="R222" i="23"/>
  <c r="Q222" i="23"/>
  <c r="P222" i="23"/>
  <c r="O222" i="23"/>
  <c r="N222" i="23"/>
  <c r="J222" i="23"/>
  <c r="Y221" i="23"/>
  <c r="X221" i="23"/>
  <c r="W221" i="23"/>
  <c r="V221" i="23"/>
  <c r="U221" i="23"/>
  <c r="T221" i="23"/>
  <c r="S221" i="23"/>
  <c r="R221" i="23"/>
  <c r="Q221" i="23"/>
  <c r="P221" i="23"/>
  <c r="O221" i="23"/>
  <c r="N221" i="23"/>
  <c r="J221" i="23"/>
  <c r="Y220" i="23"/>
  <c r="X220" i="23"/>
  <c r="W220" i="23"/>
  <c r="V220" i="23"/>
  <c r="U220" i="23"/>
  <c r="T220" i="23"/>
  <c r="S220" i="23"/>
  <c r="R220" i="23"/>
  <c r="Q220" i="23"/>
  <c r="P220" i="23"/>
  <c r="O220" i="23"/>
  <c r="N220" i="23"/>
  <c r="J220" i="23"/>
  <c r="Y219" i="23"/>
  <c r="X219" i="23"/>
  <c r="W219" i="23"/>
  <c r="V219" i="23"/>
  <c r="U219" i="23"/>
  <c r="T219" i="23"/>
  <c r="S219" i="23"/>
  <c r="R219" i="23"/>
  <c r="Q219" i="23"/>
  <c r="P219" i="23"/>
  <c r="O219" i="23"/>
  <c r="N219" i="23"/>
  <c r="J219" i="23"/>
  <c r="Y218" i="23"/>
  <c r="X218" i="23"/>
  <c r="W218" i="23"/>
  <c r="V218" i="23"/>
  <c r="U218" i="23"/>
  <c r="T218" i="23"/>
  <c r="S218" i="23"/>
  <c r="R218" i="23"/>
  <c r="Q218" i="23"/>
  <c r="P218" i="23"/>
  <c r="O218" i="23"/>
  <c r="N218" i="23"/>
  <c r="J218" i="23"/>
  <c r="Y217" i="23"/>
  <c r="X217" i="23"/>
  <c r="W217" i="23"/>
  <c r="V217" i="23"/>
  <c r="U217" i="23"/>
  <c r="T217" i="23"/>
  <c r="S217" i="23"/>
  <c r="R217" i="23"/>
  <c r="Q217" i="23"/>
  <c r="P217" i="23"/>
  <c r="O217" i="23"/>
  <c r="N217" i="23"/>
  <c r="J217" i="23"/>
  <c r="Y216" i="23"/>
  <c r="X216" i="23"/>
  <c r="W216" i="23"/>
  <c r="V216" i="23"/>
  <c r="U216" i="23"/>
  <c r="T216" i="23"/>
  <c r="S216" i="23"/>
  <c r="R216" i="23"/>
  <c r="Q216" i="23"/>
  <c r="P216" i="23"/>
  <c r="O216" i="23"/>
  <c r="N216" i="23"/>
  <c r="J216" i="23"/>
  <c r="Y215" i="23"/>
  <c r="X215" i="23"/>
  <c r="W215" i="23"/>
  <c r="V215" i="23"/>
  <c r="U215" i="23"/>
  <c r="T215" i="23"/>
  <c r="S215" i="23"/>
  <c r="R215" i="23"/>
  <c r="Q215" i="23"/>
  <c r="P215" i="23"/>
  <c r="O215" i="23"/>
  <c r="N215" i="23"/>
  <c r="J215" i="23"/>
  <c r="Y214" i="23"/>
  <c r="X214" i="23"/>
  <c r="W214" i="23"/>
  <c r="V214" i="23"/>
  <c r="U214" i="23"/>
  <c r="T214" i="23"/>
  <c r="S214" i="23"/>
  <c r="R214" i="23"/>
  <c r="Q214" i="23"/>
  <c r="P214" i="23"/>
  <c r="O214" i="23"/>
  <c r="N214" i="23"/>
  <c r="J214" i="23"/>
  <c r="Y213" i="23"/>
  <c r="X213" i="23"/>
  <c r="W213" i="23"/>
  <c r="V213" i="23"/>
  <c r="U213" i="23"/>
  <c r="T213" i="23"/>
  <c r="S213" i="23"/>
  <c r="R213" i="23"/>
  <c r="Q213" i="23"/>
  <c r="P213" i="23"/>
  <c r="O213" i="23"/>
  <c r="N213" i="23"/>
  <c r="J213" i="23"/>
  <c r="Y212" i="23"/>
  <c r="X212" i="23"/>
  <c r="W212" i="23"/>
  <c r="V212" i="23"/>
  <c r="U212" i="23"/>
  <c r="T212" i="23"/>
  <c r="S212" i="23"/>
  <c r="R212" i="23"/>
  <c r="Q212" i="23"/>
  <c r="P212" i="23"/>
  <c r="O212" i="23"/>
  <c r="N212" i="23"/>
  <c r="J212" i="23"/>
  <c r="Y211" i="23"/>
  <c r="X211" i="23"/>
  <c r="W211" i="23"/>
  <c r="V211" i="23"/>
  <c r="U211" i="23"/>
  <c r="T211" i="23"/>
  <c r="S211" i="23"/>
  <c r="R211" i="23"/>
  <c r="Q211" i="23"/>
  <c r="P211" i="23"/>
  <c r="O211" i="23"/>
  <c r="N211" i="23"/>
  <c r="J211" i="23"/>
  <c r="Y210" i="23"/>
  <c r="X210" i="23"/>
  <c r="W210" i="23"/>
  <c r="V210" i="23"/>
  <c r="U210" i="23"/>
  <c r="T210" i="23"/>
  <c r="S210" i="23"/>
  <c r="R210" i="23"/>
  <c r="Q210" i="23"/>
  <c r="P210" i="23"/>
  <c r="O210" i="23"/>
  <c r="N210" i="23"/>
  <c r="J210" i="23"/>
  <c r="Y209" i="23"/>
  <c r="X209" i="23"/>
  <c r="W209" i="23"/>
  <c r="V209" i="23"/>
  <c r="U209" i="23"/>
  <c r="T209" i="23"/>
  <c r="S209" i="23"/>
  <c r="R209" i="23"/>
  <c r="Q209" i="23"/>
  <c r="P209" i="23"/>
  <c r="O209" i="23"/>
  <c r="N209" i="23"/>
  <c r="J209" i="23"/>
  <c r="Y208" i="23"/>
  <c r="X208" i="23"/>
  <c r="W208" i="23"/>
  <c r="V208" i="23"/>
  <c r="U208" i="23"/>
  <c r="T208" i="23"/>
  <c r="S208" i="23"/>
  <c r="R208" i="23"/>
  <c r="Q208" i="23"/>
  <c r="P208" i="23"/>
  <c r="O208" i="23"/>
  <c r="N208" i="23"/>
  <c r="J208" i="23"/>
  <c r="Y207" i="23"/>
  <c r="X207" i="23"/>
  <c r="W207" i="23"/>
  <c r="V207" i="23"/>
  <c r="U207" i="23"/>
  <c r="T207" i="23"/>
  <c r="S207" i="23"/>
  <c r="R207" i="23"/>
  <c r="Q207" i="23"/>
  <c r="P207" i="23"/>
  <c r="O207" i="23"/>
  <c r="N207" i="23"/>
  <c r="J207" i="23"/>
  <c r="Y206" i="23"/>
  <c r="X206" i="23"/>
  <c r="W206" i="23"/>
  <c r="V206" i="23"/>
  <c r="U206" i="23"/>
  <c r="T206" i="23"/>
  <c r="S206" i="23"/>
  <c r="R206" i="23"/>
  <c r="Q206" i="23"/>
  <c r="P206" i="23"/>
  <c r="O206" i="23"/>
  <c r="N206" i="23"/>
  <c r="J206" i="23"/>
  <c r="Y205" i="23"/>
  <c r="X205" i="23"/>
  <c r="W205" i="23"/>
  <c r="V205" i="23"/>
  <c r="U205" i="23"/>
  <c r="T205" i="23"/>
  <c r="S205" i="23"/>
  <c r="R205" i="23"/>
  <c r="Q205" i="23"/>
  <c r="P205" i="23"/>
  <c r="O205" i="23"/>
  <c r="N205" i="23"/>
  <c r="J205" i="23"/>
  <c r="Y204" i="23"/>
  <c r="X204" i="23"/>
  <c r="W204" i="23"/>
  <c r="V204" i="23"/>
  <c r="U204" i="23"/>
  <c r="T204" i="23"/>
  <c r="S204" i="23"/>
  <c r="R204" i="23"/>
  <c r="Q204" i="23"/>
  <c r="P204" i="23"/>
  <c r="O204" i="23"/>
  <c r="N204" i="23"/>
  <c r="J204" i="23"/>
  <c r="Y203" i="23"/>
  <c r="X203" i="23"/>
  <c r="W203" i="23"/>
  <c r="V203" i="23"/>
  <c r="U203" i="23"/>
  <c r="T203" i="23"/>
  <c r="S203" i="23"/>
  <c r="R203" i="23"/>
  <c r="Q203" i="23"/>
  <c r="P203" i="23"/>
  <c r="O203" i="23"/>
  <c r="N203" i="23"/>
  <c r="J203" i="23"/>
  <c r="Y202" i="23"/>
  <c r="X202" i="23"/>
  <c r="W202" i="23"/>
  <c r="V202" i="23"/>
  <c r="U202" i="23"/>
  <c r="T202" i="23"/>
  <c r="S202" i="23"/>
  <c r="R202" i="23"/>
  <c r="Q202" i="23"/>
  <c r="P202" i="23"/>
  <c r="O202" i="23"/>
  <c r="N202" i="23"/>
  <c r="J202" i="23"/>
  <c r="Y201" i="23"/>
  <c r="X201" i="23"/>
  <c r="W201" i="23"/>
  <c r="V201" i="23"/>
  <c r="U201" i="23"/>
  <c r="T201" i="23"/>
  <c r="S201" i="23"/>
  <c r="R201" i="23"/>
  <c r="Q201" i="23"/>
  <c r="P201" i="23"/>
  <c r="O201" i="23"/>
  <c r="N201" i="23"/>
  <c r="J201" i="23"/>
  <c r="Y200" i="23"/>
  <c r="X200" i="23"/>
  <c r="W200" i="23"/>
  <c r="V200" i="23"/>
  <c r="U200" i="23"/>
  <c r="T200" i="23"/>
  <c r="S200" i="23"/>
  <c r="R200" i="23"/>
  <c r="Q200" i="23"/>
  <c r="P200" i="23"/>
  <c r="O200" i="23"/>
  <c r="N200" i="23"/>
  <c r="J200" i="23"/>
  <c r="Y199" i="23"/>
  <c r="X199" i="23"/>
  <c r="W199" i="23"/>
  <c r="V199" i="23"/>
  <c r="U199" i="23"/>
  <c r="T199" i="23"/>
  <c r="S199" i="23"/>
  <c r="R199" i="23"/>
  <c r="Q199" i="23"/>
  <c r="P199" i="23"/>
  <c r="O199" i="23"/>
  <c r="N199" i="23"/>
  <c r="J199" i="23"/>
  <c r="Y198" i="23"/>
  <c r="X198" i="23"/>
  <c r="W198" i="23"/>
  <c r="V198" i="23"/>
  <c r="U198" i="23"/>
  <c r="T198" i="23"/>
  <c r="S198" i="23"/>
  <c r="R198" i="23"/>
  <c r="Q198" i="23"/>
  <c r="P198" i="23"/>
  <c r="O198" i="23"/>
  <c r="N198" i="23"/>
  <c r="J198" i="23"/>
  <c r="Y197" i="23"/>
  <c r="X197" i="23"/>
  <c r="W197" i="23"/>
  <c r="V197" i="23"/>
  <c r="U197" i="23"/>
  <c r="T197" i="23"/>
  <c r="S197" i="23"/>
  <c r="R197" i="23"/>
  <c r="Q197" i="23"/>
  <c r="P197" i="23"/>
  <c r="O197" i="23"/>
  <c r="N197" i="23"/>
  <c r="J197" i="23"/>
  <c r="Y196" i="23"/>
  <c r="X196" i="23"/>
  <c r="W196" i="23"/>
  <c r="V196" i="23"/>
  <c r="U196" i="23"/>
  <c r="T196" i="23"/>
  <c r="S196" i="23"/>
  <c r="R196" i="23"/>
  <c r="Q196" i="23"/>
  <c r="P196" i="23"/>
  <c r="O196" i="23"/>
  <c r="N196" i="23"/>
  <c r="J196" i="23"/>
  <c r="Y195" i="23"/>
  <c r="S195" i="23"/>
  <c r="J195" i="23"/>
  <c r="Y194" i="23"/>
  <c r="S194" i="23"/>
  <c r="J194" i="23"/>
  <c r="Y193" i="23"/>
  <c r="X193" i="23"/>
  <c r="W193" i="23"/>
  <c r="V193" i="23"/>
  <c r="U193" i="23"/>
  <c r="T193" i="23"/>
  <c r="S193" i="23"/>
  <c r="R193" i="23"/>
  <c r="Q193" i="23"/>
  <c r="P193" i="23"/>
  <c r="O193" i="23"/>
  <c r="N193" i="23"/>
  <c r="J193" i="23"/>
  <c r="Y192" i="23"/>
  <c r="X192" i="23"/>
  <c r="W192" i="23"/>
  <c r="V192" i="23"/>
  <c r="U192" i="23"/>
  <c r="T192" i="23"/>
  <c r="S192" i="23"/>
  <c r="R192" i="23"/>
  <c r="Q192" i="23"/>
  <c r="P192" i="23"/>
  <c r="O192" i="23"/>
  <c r="N192" i="23"/>
  <c r="J192" i="23"/>
  <c r="Y191" i="23"/>
  <c r="X191" i="23"/>
  <c r="W191" i="23"/>
  <c r="V191" i="23"/>
  <c r="U191" i="23"/>
  <c r="T191" i="23"/>
  <c r="S191" i="23"/>
  <c r="R191" i="23"/>
  <c r="Q191" i="23"/>
  <c r="P191" i="23"/>
  <c r="O191" i="23"/>
  <c r="N191" i="23"/>
  <c r="J191" i="23"/>
  <c r="Y190" i="23"/>
  <c r="X190" i="23"/>
  <c r="W190" i="23"/>
  <c r="V190" i="23"/>
  <c r="U190" i="23"/>
  <c r="T190" i="23"/>
  <c r="S190" i="23"/>
  <c r="R190" i="23"/>
  <c r="Q190" i="23"/>
  <c r="P190" i="23"/>
  <c r="O190" i="23"/>
  <c r="N190" i="23"/>
  <c r="J190" i="23"/>
  <c r="Y189" i="23"/>
  <c r="X189" i="23"/>
  <c r="W189" i="23"/>
  <c r="V189" i="23"/>
  <c r="U189" i="23"/>
  <c r="T189" i="23"/>
  <c r="S189" i="23"/>
  <c r="R189" i="23"/>
  <c r="Q189" i="23"/>
  <c r="P189" i="23"/>
  <c r="O189" i="23"/>
  <c r="N189" i="23"/>
  <c r="J189" i="23"/>
  <c r="Y188" i="23"/>
  <c r="X188" i="23"/>
  <c r="W188" i="23"/>
  <c r="V188" i="23"/>
  <c r="U188" i="23"/>
  <c r="T188" i="23"/>
  <c r="S188" i="23"/>
  <c r="R188" i="23"/>
  <c r="Q188" i="23"/>
  <c r="P188" i="23"/>
  <c r="O188" i="23"/>
  <c r="N188" i="23"/>
  <c r="J188" i="23"/>
  <c r="Y187" i="23"/>
  <c r="X187" i="23"/>
  <c r="W187" i="23"/>
  <c r="V187" i="23"/>
  <c r="U187" i="23"/>
  <c r="T187" i="23"/>
  <c r="S187" i="23"/>
  <c r="R187" i="23"/>
  <c r="Q187" i="23"/>
  <c r="P187" i="23"/>
  <c r="O187" i="23"/>
  <c r="N187" i="23"/>
  <c r="J187" i="23"/>
  <c r="Y186" i="23"/>
  <c r="X186" i="23"/>
  <c r="W186" i="23"/>
  <c r="V186" i="23"/>
  <c r="U186" i="23"/>
  <c r="T186" i="23"/>
  <c r="S186" i="23"/>
  <c r="R186" i="23"/>
  <c r="Q186" i="23"/>
  <c r="P186" i="23"/>
  <c r="O186" i="23"/>
  <c r="N186" i="23"/>
  <c r="J186" i="23"/>
  <c r="Y185" i="23"/>
  <c r="X185" i="23"/>
  <c r="W185" i="23"/>
  <c r="V185" i="23"/>
  <c r="U185" i="23"/>
  <c r="T185" i="23"/>
  <c r="S185" i="23"/>
  <c r="R185" i="23"/>
  <c r="Q185" i="23"/>
  <c r="P185" i="23"/>
  <c r="O185" i="23"/>
  <c r="N185" i="23"/>
  <c r="J185" i="23"/>
  <c r="Y184" i="23"/>
  <c r="X184" i="23"/>
  <c r="W184" i="23"/>
  <c r="V184" i="23"/>
  <c r="U184" i="23"/>
  <c r="T184" i="23"/>
  <c r="S184" i="23"/>
  <c r="R184" i="23"/>
  <c r="Q184" i="23"/>
  <c r="P184" i="23"/>
  <c r="O184" i="23"/>
  <c r="N184" i="23"/>
  <c r="J184" i="23"/>
  <c r="Y183" i="23"/>
  <c r="X183" i="23"/>
  <c r="W183" i="23"/>
  <c r="V183" i="23"/>
  <c r="U183" i="23"/>
  <c r="T183" i="23"/>
  <c r="S183" i="23"/>
  <c r="R183" i="23"/>
  <c r="Q183" i="23"/>
  <c r="P183" i="23"/>
  <c r="O183" i="23"/>
  <c r="N183" i="23"/>
  <c r="J183" i="23"/>
  <c r="Y182" i="23"/>
  <c r="X182" i="23"/>
  <c r="W182" i="23"/>
  <c r="V182" i="23"/>
  <c r="U182" i="23"/>
  <c r="T182" i="23"/>
  <c r="S182" i="23"/>
  <c r="R182" i="23"/>
  <c r="Q182" i="23"/>
  <c r="P182" i="23"/>
  <c r="O182" i="23"/>
  <c r="N182" i="23"/>
  <c r="J182" i="23"/>
  <c r="Y181" i="23"/>
  <c r="X181" i="23"/>
  <c r="W181" i="23"/>
  <c r="V181" i="23"/>
  <c r="U181" i="23"/>
  <c r="T181" i="23"/>
  <c r="S181" i="23"/>
  <c r="R181" i="23"/>
  <c r="Q181" i="23"/>
  <c r="P181" i="23"/>
  <c r="O181" i="23"/>
  <c r="N181" i="23"/>
  <c r="J181" i="23"/>
  <c r="Y180" i="23"/>
  <c r="X180" i="23"/>
  <c r="W180" i="23"/>
  <c r="V180" i="23"/>
  <c r="U180" i="23"/>
  <c r="T180" i="23"/>
  <c r="S180" i="23"/>
  <c r="R180" i="23"/>
  <c r="Q180" i="23"/>
  <c r="P180" i="23"/>
  <c r="O180" i="23"/>
  <c r="N180" i="23"/>
  <c r="J180" i="23"/>
  <c r="Y179" i="23"/>
  <c r="X179" i="23"/>
  <c r="W179" i="23"/>
  <c r="V179" i="23"/>
  <c r="U179" i="23"/>
  <c r="T179" i="23"/>
  <c r="S179" i="23"/>
  <c r="R179" i="23"/>
  <c r="Q179" i="23"/>
  <c r="P179" i="23"/>
  <c r="O179" i="23"/>
  <c r="N179" i="23"/>
  <c r="J179" i="23"/>
  <c r="Y178" i="23"/>
  <c r="X178" i="23"/>
  <c r="W178" i="23"/>
  <c r="V178" i="23"/>
  <c r="U178" i="23"/>
  <c r="T178" i="23"/>
  <c r="S178" i="23"/>
  <c r="R178" i="23"/>
  <c r="Q178" i="23"/>
  <c r="P178" i="23"/>
  <c r="O178" i="23"/>
  <c r="N178" i="23"/>
  <c r="J178" i="23"/>
  <c r="Y177" i="23"/>
  <c r="X177" i="23"/>
  <c r="W177" i="23"/>
  <c r="V177" i="23"/>
  <c r="U177" i="23"/>
  <c r="T177" i="23"/>
  <c r="S177" i="23"/>
  <c r="R177" i="23"/>
  <c r="Q177" i="23"/>
  <c r="P177" i="23"/>
  <c r="O177" i="23"/>
  <c r="N177" i="23"/>
  <c r="J177" i="23"/>
  <c r="Y176" i="23"/>
  <c r="X176" i="23"/>
  <c r="W176" i="23"/>
  <c r="V176" i="23"/>
  <c r="U176" i="23"/>
  <c r="T176" i="23"/>
  <c r="S176" i="23"/>
  <c r="R176" i="23"/>
  <c r="Q176" i="23"/>
  <c r="P176" i="23"/>
  <c r="O176" i="23"/>
  <c r="N176" i="23"/>
  <c r="J176" i="23"/>
  <c r="Y175" i="23"/>
  <c r="X175" i="23"/>
  <c r="W175" i="23"/>
  <c r="V175" i="23"/>
  <c r="U175" i="23"/>
  <c r="T175" i="23"/>
  <c r="S175" i="23"/>
  <c r="R175" i="23"/>
  <c r="Q175" i="23"/>
  <c r="P175" i="23"/>
  <c r="O175" i="23"/>
  <c r="N175" i="23"/>
  <c r="J175" i="23"/>
  <c r="Y174" i="23"/>
  <c r="X174" i="23"/>
  <c r="W174" i="23"/>
  <c r="V174" i="23"/>
  <c r="U174" i="23"/>
  <c r="T174" i="23"/>
  <c r="S174" i="23"/>
  <c r="R174" i="23"/>
  <c r="Q174" i="23"/>
  <c r="P174" i="23"/>
  <c r="O174" i="23"/>
  <c r="N174" i="23"/>
  <c r="J174" i="23"/>
  <c r="Y173" i="23"/>
  <c r="X173" i="23"/>
  <c r="W173" i="23"/>
  <c r="V173" i="23"/>
  <c r="U173" i="23"/>
  <c r="T173" i="23"/>
  <c r="S173" i="23"/>
  <c r="R173" i="23"/>
  <c r="Q173" i="23"/>
  <c r="P173" i="23"/>
  <c r="O173" i="23"/>
  <c r="N173" i="23"/>
  <c r="J173" i="23"/>
  <c r="Y172" i="23"/>
  <c r="X172" i="23"/>
  <c r="W172" i="23"/>
  <c r="V172" i="23"/>
  <c r="U172" i="23"/>
  <c r="T172" i="23"/>
  <c r="S172" i="23"/>
  <c r="R172" i="23"/>
  <c r="Q172" i="23"/>
  <c r="P172" i="23"/>
  <c r="O172" i="23"/>
  <c r="N172" i="23"/>
  <c r="J172" i="23"/>
  <c r="Y171" i="23"/>
  <c r="X171" i="23"/>
  <c r="W171" i="23"/>
  <c r="V171" i="23"/>
  <c r="U171" i="23"/>
  <c r="T171" i="23"/>
  <c r="S171" i="23"/>
  <c r="R171" i="23"/>
  <c r="Q171" i="23"/>
  <c r="P171" i="23"/>
  <c r="O171" i="23"/>
  <c r="N171" i="23"/>
  <c r="J171" i="23"/>
  <c r="Y170" i="23"/>
  <c r="X170" i="23"/>
  <c r="W170" i="23"/>
  <c r="V170" i="23"/>
  <c r="U170" i="23"/>
  <c r="T170" i="23"/>
  <c r="S170" i="23"/>
  <c r="R170" i="23"/>
  <c r="Q170" i="23"/>
  <c r="P170" i="23"/>
  <c r="O170" i="23"/>
  <c r="N170" i="23"/>
  <c r="J170" i="23"/>
  <c r="Y169" i="23"/>
  <c r="X169" i="23"/>
  <c r="W169" i="23"/>
  <c r="V169" i="23"/>
  <c r="U169" i="23"/>
  <c r="T169" i="23"/>
  <c r="S169" i="23"/>
  <c r="R169" i="23"/>
  <c r="Q169" i="23"/>
  <c r="P169" i="23"/>
  <c r="O169" i="23"/>
  <c r="N169" i="23"/>
  <c r="J169" i="23"/>
  <c r="Y168" i="23"/>
  <c r="X168" i="23"/>
  <c r="W168" i="23"/>
  <c r="V168" i="23"/>
  <c r="U168" i="23"/>
  <c r="T168" i="23"/>
  <c r="S168" i="23"/>
  <c r="R168" i="23"/>
  <c r="Q168" i="23"/>
  <c r="P168" i="23"/>
  <c r="O168" i="23"/>
  <c r="N168" i="23"/>
  <c r="J168" i="23"/>
  <c r="Y167" i="23"/>
  <c r="X167" i="23"/>
  <c r="W167" i="23"/>
  <c r="V167" i="23"/>
  <c r="U167" i="23"/>
  <c r="T167" i="23"/>
  <c r="S167" i="23"/>
  <c r="R167" i="23"/>
  <c r="Q167" i="23"/>
  <c r="P167" i="23"/>
  <c r="O167" i="23"/>
  <c r="N167" i="23"/>
  <c r="J167" i="23"/>
  <c r="Y166" i="23"/>
  <c r="X166" i="23"/>
  <c r="W166" i="23"/>
  <c r="V166" i="23"/>
  <c r="U166" i="23"/>
  <c r="T166" i="23"/>
  <c r="S166" i="23"/>
  <c r="R166" i="23"/>
  <c r="Q166" i="23"/>
  <c r="P166" i="23"/>
  <c r="O166" i="23"/>
  <c r="N166" i="23"/>
  <c r="J166" i="23"/>
  <c r="Y165" i="23"/>
  <c r="X165" i="23"/>
  <c r="W165" i="23"/>
  <c r="V165" i="23"/>
  <c r="U165" i="23"/>
  <c r="T165" i="23"/>
  <c r="S165" i="23"/>
  <c r="R165" i="23"/>
  <c r="Q165" i="23"/>
  <c r="P165" i="23"/>
  <c r="O165" i="23"/>
  <c r="N165" i="23"/>
  <c r="J165" i="23"/>
  <c r="Y164" i="23"/>
  <c r="X164" i="23"/>
  <c r="W164" i="23"/>
  <c r="V164" i="23"/>
  <c r="U164" i="23"/>
  <c r="T164" i="23"/>
  <c r="S164" i="23"/>
  <c r="R164" i="23"/>
  <c r="Q164" i="23"/>
  <c r="P164" i="23"/>
  <c r="O164" i="23"/>
  <c r="N164" i="23"/>
  <c r="J164" i="23"/>
  <c r="Y163" i="23"/>
  <c r="S163" i="23"/>
  <c r="J163" i="23"/>
  <c r="Y162" i="23"/>
  <c r="S162" i="23"/>
  <c r="J162" i="23"/>
  <c r="Y161" i="23"/>
  <c r="X161" i="23"/>
  <c r="W161" i="23"/>
  <c r="V161" i="23"/>
  <c r="U161" i="23"/>
  <c r="T161" i="23"/>
  <c r="S161" i="23"/>
  <c r="R161" i="23"/>
  <c r="Q161" i="23"/>
  <c r="P161" i="23"/>
  <c r="O161" i="23"/>
  <c r="N161" i="23"/>
  <c r="J161" i="23"/>
  <c r="Y160" i="23"/>
  <c r="X160" i="23"/>
  <c r="W160" i="23"/>
  <c r="V160" i="23"/>
  <c r="U160" i="23"/>
  <c r="T160" i="23"/>
  <c r="S160" i="23"/>
  <c r="R160" i="23"/>
  <c r="Q160" i="23"/>
  <c r="P160" i="23"/>
  <c r="O160" i="23"/>
  <c r="N160" i="23"/>
  <c r="J160" i="23"/>
  <c r="Y159" i="23"/>
  <c r="X159" i="23"/>
  <c r="W159" i="23"/>
  <c r="V159" i="23"/>
  <c r="U159" i="23"/>
  <c r="T159" i="23"/>
  <c r="S159" i="23"/>
  <c r="R159" i="23"/>
  <c r="Q159" i="23"/>
  <c r="P159" i="23"/>
  <c r="O159" i="23"/>
  <c r="N159" i="23"/>
  <c r="J159" i="23"/>
  <c r="Y158" i="23"/>
  <c r="X158" i="23"/>
  <c r="W158" i="23"/>
  <c r="V158" i="23"/>
  <c r="U158" i="23"/>
  <c r="T158" i="23"/>
  <c r="S158" i="23"/>
  <c r="R158" i="23"/>
  <c r="Q158" i="23"/>
  <c r="P158" i="23"/>
  <c r="O158" i="23"/>
  <c r="N158" i="23"/>
  <c r="J158" i="23"/>
  <c r="Y157" i="23"/>
  <c r="X157" i="23"/>
  <c r="W157" i="23"/>
  <c r="V157" i="23"/>
  <c r="U157" i="23"/>
  <c r="T157" i="23"/>
  <c r="S157" i="23"/>
  <c r="R157" i="23"/>
  <c r="Q157" i="23"/>
  <c r="P157" i="23"/>
  <c r="O157" i="23"/>
  <c r="N157" i="23"/>
  <c r="J157" i="23"/>
  <c r="Y156" i="23"/>
  <c r="X156" i="23"/>
  <c r="W156" i="23"/>
  <c r="V156" i="23"/>
  <c r="U156" i="23"/>
  <c r="T156" i="23"/>
  <c r="S156" i="23"/>
  <c r="R156" i="23"/>
  <c r="Q156" i="23"/>
  <c r="P156" i="23"/>
  <c r="O156" i="23"/>
  <c r="N156" i="23"/>
  <c r="J156" i="23"/>
  <c r="Y155" i="23"/>
  <c r="X155" i="23"/>
  <c r="W155" i="23"/>
  <c r="V155" i="23"/>
  <c r="U155" i="23"/>
  <c r="T155" i="23"/>
  <c r="S155" i="23"/>
  <c r="R155" i="23"/>
  <c r="Q155" i="23"/>
  <c r="P155" i="23"/>
  <c r="O155" i="23"/>
  <c r="N155" i="23"/>
  <c r="J155" i="23"/>
  <c r="Y154" i="23"/>
  <c r="X154" i="23"/>
  <c r="W154" i="23"/>
  <c r="V154" i="23"/>
  <c r="U154" i="23"/>
  <c r="T154" i="23"/>
  <c r="S154" i="23"/>
  <c r="R154" i="23"/>
  <c r="Q154" i="23"/>
  <c r="P154" i="23"/>
  <c r="O154" i="23"/>
  <c r="N154" i="23"/>
  <c r="J154" i="23"/>
  <c r="Y153" i="23"/>
  <c r="X153" i="23"/>
  <c r="W153" i="23"/>
  <c r="V153" i="23"/>
  <c r="U153" i="23"/>
  <c r="T153" i="23"/>
  <c r="S153" i="23"/>
  <c r="R153" i="23"/>
  <c r="Q153" i="23"/>
  <c r="P153" i="23"/>
  <c r="O153" i="23"/>
  <c r="N153" i="23"/>
  <c r="J153" i="23"/>
  <c r="Y152" i="23"/>
  <c r="X152" i="23"/>
  <c r="W152" i="23"/>
  <c r="V152" i="23"/>
  <c r="U152" i="23"/>
  <c r="T152" i="23"/>
  <c r="S152" i="23"/>
  <c r="R152" i="23"/>
  <c r="Q152" i="23"/>
  <c r="P152" i="23"/>
  <c r="O152" i="23"/>
  <c r="N152" i="23"/>
  <c r="J152" i="23"/>
  <c r="Y151" i="23"/>
  <c r="X151" i="23"/>
  <c r="W151" i="23"/>
  <c r="V151" i="23"/>
  <c r="U151" i="23"/>
  <c r="T151" i="23"/>
  <c r="S151" i="23"/>
  <c r="R151" i="23"/>
  <c r="Q151" i="23"/>
  <c r="P151" i="23"/>
  <c r="O151" i="23"/>
  <c r="N151" i="23"/>
  <c r="J151" i="23"/>
  <c r="Y150" i="23"/>
  <c r="X150" i="23"/>
  <c r="W150" i="23"/>
  <c r="V150" i="23"/>
  <c r="U150" i="23"/>
  <c r="T150" i="23"/>
  <c r="S150" i="23"/>
  <c r="R150" i="23"/>
  <c r="Q150" i="23"/>
  <c r="P150" i="23"/>
  <c r="O150" i="23"/>
  <c r="N150" i="23"/>
  <c r="J150" i="23"/>
  <c r="Y149" i="23"/>
  <c r="X149" i="23"/>
  <c r="W149" i="23"/>
  <c r="V149" i="23"/>
  <c r="U149" i="23"/>
  <c r="T149" i="23"/>
  <c r="S149" i="23"/>
  <c r="R149" i="23"/>
  <c r="Q149" i="23"/>
  <c r="P149" i="23"/>
  <c r="O149" i="23"/>
  <c r="N149" i="23"/>
  <c r="J149" i="23"/>
  <c r="Y148" i="23"/>
  <c r="X148" i="23"/>
  <c r="W148" i="23"/>
  <c r="V148" i="23"/>
  <c r="U148" i="23"/>
  <c r="T148" i="23"/>
  <c r="S148" i="23"/>
  <c r="R148" i="23"/>
  <c r="Q148" i="23"/>
  <c r="P148" i="23"/>
  <c r="O148" i="23"/>
  <c r="N148" i="23"/>
  <c r="J148" i="23"/>
  <c r="Y147" i="23"/>
  <c r="X147" i="23"/>
  <c r="W147" i="23"/>
  <c r="V147" i="23"/>
  <c r="U147" i="23"/>
  <c r="T147" i="23"/>
  <c r="S147" i="23"/>
  <c r="R147" i="23"/>
  <c r="Q147" i="23"/>
  <c r="P147" i="23"/>
  <c r="O147" i="23"/>
  <c r="N147" i="23"/>
  <c r="J147" i="23"/>
  <c r="Y146" i="23"/>
  <c r="X146" i="23"/>
  <c r="W146" i="23"/>
  <c r="V146" i="23"/>
  <c r="U146" i="23"/>
  <c r="T146" i="23"/>
  <c r="S146" i="23"/>
  <c r="R146" i="23"/>
  <c r="Q146" i="23"/>
  <c r="P146" i="23"/>
  <c r="O146" i="23"/>
  <c r="N146" i="23"/>
  <c r="J146" i="23"/>
  <c r="Y145" i="23"/>
  <c r="X145" i="23"/>
  <c r="W145" i="23"/>
  <c r="V145" i="23"/>
  <c r="U145" i="23"/>
  <c r="T145" i="23"/>
  <c r="S145" i="23"/>
  <c r="R145" i="23"/>
  <c r="Q145" i="23"/>
  <c r="P145" i="23"/>
  <c r="O145" i="23"/>
  <c r="N145" i="23"/>
  <c r="J145" i="23"/>
  <c r="Y144" i="23"/>
  <c r="X144" i="23"/>
  <c r="W144" i="23"/>
  <c r="V144" i="23"/>
  <c r="U144" i="23"/>
  <c r="T144" i="23"/>
  <c r="S144" i="23"/>
  <c r="R144" i="23"/>
  <c r="Q144" i="23"/>
  <c r="P144" i="23"/>
  <c r="O144" i="23"/>
  <c r="N144" i="23"/>
  <c r="J144" i="23"/>
  <c r="Y143" i="23"/>
  <c r="X143" i="23"/>
  <c r="W143" i="23"/>
  <c r="V143" i="23"/>
  <c r="U143" i="23"/>
  <c r="T143" i="23"/>
  <c r="S143" i="23"/>
  <c r="R143" i="23"/>
  <c r="Q143" i="23"/>
  <c r="P143" i="23"/>
  <c r="O143" i="23"/>
  <c r="N143" i="23"/>
  <c r="J143" i="23"/>
  <c r="Y142" i="23"/>
  <c r="X142" i="23"/>
  <c r="W142" i="23"/>
  <c r="V142" i="23"/>
  <c r="U142" i="23"/>
  <c r="T142" i="23"/>
  <c r="S142" i="23"/>
  <c r="R142" i="23"/>
  <c r="Q142" i="23"/>
  <c r="P142" i="23"/>
  <c r="O142" i="23"/>
  <c r="N142" i="23"/>
  <c r="J142" i="23"/>
  <c r="Y141" i="23"/>
  <c r="X141" i="23"/>
  <c r="W141" i="23"/>
  <c r="V141" i="23"/>
  <c r="U141" i="23"/>
  <c r="T141" i="23"/>
  <c r="S141" i="23"/>
  <c r="R141" i="23"/>
  <c r="Q141" i="23"/>
  <c r="P141" i="23"/>
  <c r="O141" i="23"/>
  <c r="N141" i="23"/>
  <c r="J141" i="23"/>
  <c r="Y140" i="23"/>
  <c r="X140" i="23"/>
  <c r="W140" i="23"/>
  <c r="V140" i="23"/>
  <c r="U140" i="23"/>
  <c r="T140" i="23"/>
  <c r="S140" i="23"/>
  <c r="R140" i="23"/>
  <c r="Q140" i="23"/>
  <c r="P140" i="23"/>
  <c r="O140" i="23"/>
  <c r="N140" i="23"/>
  <c r="J140" i="23"/>
  <c r="Y139" i="23"/>
  <c r="X139" i="23"/>
  <c r="W139" i="23"/>
  <c r="V139" i="23"/>
  <c r="U139" i="23"/>
  <c r="T139" i="23"/>
  <c r="S139" i="23"/>
  <c r="R139" i="23"/>
  <c r="Q139" i="23"/>
  <c r="P139" i="23"/>
  <c r="O139" i="23"/>
  <c r="N139" i="23"/>
  <c r="J139" i="23"/>
  <c r="Y138" i="23"/>
  <c r="X138" i="23"/>
  <c r="W138" i="23"/>
  <c r="V138" i="23"/>
  <c r="U138" i="23"/>
  <c r="T138" i="23"/>
  <c r="S138" i="23"/>
  <c r="R138" i="23"/>
  <c r="Q138" i="23"/>
  <c r="P138" i="23"/>
  <c r="O138" i="23"/>
  <c r="N138" i="23"/>
  <c r="J138" i="23"/>
  <c r="Y137" i="23"/>
  <c r="X137" i="23"/>
  <c r="W137" i="23"/>
  <c r="V137" i="23"/>
  <c r="U137" i="23"/>
  <c r="T137" i="23"/>
  <c r="S137" i="23"/>
  <c r="R137" i="23"/>
  <c r="Q137" i="23"/>
  <c r="P137" i="23"/>
  <c r="O137" i="23"/>
  <c r="N137" i="23"/>
  <c r="J137" i="23"/>
  <c r="Y136" i="23"/>
  <c r="X136" i="23"/>
  <c r="W136" i="23"/>
  <c r="V136" i="23"/>
  <c r="U136" i="23"/>
  <c r="T136" i="23"/>
  <c r="S136" i="23"/>
  <c r="R136" i="23"/>
  <c r="Q136" i="23"/>
  <c r="P136" i="23"/>
  <c r="O136" i="23"/>
  <c r="N136" i="23"/>
  <c r="J136" i="23"/>
  <c r="Y135" i="23"/>
  <c r="X135" i="23"/>
  <c r="W135" i="23"/>
  <c r="V135" i="23"/>
  <c r="U135" i="23"/>
  <c r="T135" i="23"/>
  <c r="S135" i="23"/>
  <c r="R135" i="23"/>
  <c r="Q135" i="23"/>
  <c r="P135" i="23"/>
  <c r="O135" i="23"/>
  <c r="N135" i="23"/>
  <c r="J135" i="23"/>
  <c r="Y134" i="23"/>
  <c r="X134" i="23"/>
  <c r="W134" i="23"/>
  <c r="V134" i="23"/>
  <c r="U134" i="23"/>
  <c r="T134" i="23"/>
  <c r="S134" i="23"/>
  <c r="R134" i="23"/>
  <c r="Q134" i="23"/>
  <c r="P134" i="23"/>
  <c r="O134" i="23"/>
  <c r="N134" i="23"/>
  <c r="J134" i="23"/>
  <c r="Y133" i="23"/>
  <c r="X133" i="23"/>
  <c r="W133" i="23"/>
  <c r="V133" i="23"/>
  <c r="U133" i="23"/>
  <c r="T133" i="23"/>
  <c r="S133" i="23"/>
  <c r="R133" i="23"/>
  <c r="Q133" i="23"/>
  <c r="P133" i="23"/>
  <c r="O133" i="23"/>
  <c r="N133" i="23"/>
  <c r="J133" i="23"/>
  <c r="Y132" i="23"/>
  <c r="X132" i="23"/>
  <c r="W132" i="23"/>
  <c r="V132" i="23"/>
  <c r="U132" i="23"/>
  <c r="T132" i="23"/>
  <c r="S132" i="23"/>
  <c r="R132" i="23"/>
  <c r="Q132" i="23"/>
  <c r="P132" i="23"/>
  <c r="O132" i="23"/>
  <c r="N132" i="23"/>
  <c r="J132" i="23"/>
  <c r="Y131" i="23"/>
  <c r="X131" i="23"/>
  <c r="W131" i="23"/>
  <c r="V131" i="23"/>
  <c r="U131" i="23"/>
  <c r="T131" i="23"/>
  <c r="S131" i="23"/>
  <c r="R131" i="23"/>
  <c r="Q131" i="23"/>
  <c r="P131" i="23"/>
  <c r="O131" i="23"/>
  <c r="N131" i="23"/>
  <c r="J131" i="23"/>
  <c r="Y130" i="23"/>
  <c r="X130" i="23"/>
  <c r="W130" i="23"/>
  <c r="V130" i="23"/>
  <c r="U130" i="23"/>
  <c r="T130" i="23"/>
  <c r="S130" i="23"/>
  <c r="R130" i="23"/>
  <c r="Q130" i="23"/>
  <c r="P130" i="23"/>
  <c r="O130" i="23"/>
  <c r="N130" i="23"/>
  <c r="J130" i="23"/>
  <c r="Y129" i="23"/>
  <c r="X129" i="23"/>
  <c r="W129" i="23"/>
  <c r="V129" i="23"/>
  <c r="U129" i="23"/>
  <c r="T129" i="23"/>
  <c r="S129" i="23"/>
  <c r="R129" i="23"/>
  <c r="Q129" i="23"/>
  <c r="P129" i="23"/>
  <c r="O129" i="23"/>
  <c r="N129" i="23"/>
  <c r="J129" i="23"/>
  <c r="Y128" i="23"/>
  <c r="X128" i="23"/>
  <c r="W128" i="23"/>
  <c r="V128" i="23"/>
  <c r="U128" i="23"/>
  <c r="T128" i="23"/>
  <c r="S128" i="23"/>
  <c r="R128" i="23"/>
  <c r="Q128" i="23"/>
  <c r="P128" i="23"/>
  <c r="O128" i="23"/>
  <c r="N128" i="23"/>
  <c r="J128" i="23"/>
  <c r="Y127" i="23"/>
  <c r="X127" i="23"/>
  <c r="W127" i="23"/>
  <c r="V127" i="23"/>
  <c r="U127" i="23"/>
  <c r="T127" i="23"/>
  <c r="S127" i="23"/>
  <c r="R127" i="23"/>
  <c r="Q127" i="23"/>
  <c r="P127" i="23"/>
  <c r="O127" i="23"/>
  <c r="N127" i="23"/>
  <c r="J127" i="23"/>
  <c r="Y126" i="23"/>
  <c r="X126" i="23"/>
  <c r="W126" i="23"/>
  <c r="V126" i="23"/>
  <c r="U126" i="23"/>
  <c r="T126" i="23"/>
  <c r="S126" i="23"/>
  <c r="R126" i="23"/>
  <c r="Q126" i="23"/>
  <c r="P126" i="23"/>
  <c r="O126" i="23"/>
  <c r="N126" i="23"/>
  <c r="J126" i="23"/>
  <c r="Y125" i="23"/>
  <c r="X125" i="23"/>
  <c r="W125" i="23"/>
  <c r="V125" i="23"/>
  <c r="U125" i="23"/>
  <c r="T125" i="23"/>
  <c r="S125" i="23"/>
  <c r="R125" i="23"/>
  <c r="Q125" i="23"/>
  <c r="P125" i="23"/>
  <c r="O125" i="23"/>
  <c r="N125" i="23"/>
  <c r="J125" i="23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J124" i="23"/>
  <c r="Y123" i="23"/>
  <c r="X123" i="23"/>
  <c r="W123" i="23"/>
  <c r="V123" i="23"/>
  <c r="U123" i="23"/>
  <c r="T123" i="23"/>
  <c r="S123" i="23"/>
  <c r="R123" i="23"/>
  <c r="Q123" i="23"/>
  <c r="P123" i="23"/>
  <c r="O123" i="23"/>
  <c r="N123" i="23"/>
  <c r="J123" i="23"/>
  <c r="Y122" i="23"/>
  <c r="X122" i="23"/>
  <c r="W122" i="23"/>
  <c r="V122" i="23"/>
  <c r="U122" i="23"/>
  <c r="T122" i="23"/>
  <c r="S122" i="23"/>
  <c r="R122" i="23"/>
  <c r="Q122" i="23"/>
  <c r="P122" i="23"/>
  <c r="O122" i="23"/>
  <c r="N122" i="23"/>
  <c r="J122" i="23"/>
  <c r="Y121" i="23"/>
  <c r="X121" i="23"/>
  <c r="W121" i="23"/>
  <c r="V121" i="23"/>
  <c r="U121" i="23"/>
  <c r="T121" i="23"/>
  <c r="S121" i="23"/>
  <c r="R121" i="23"/>
  <c r="Q121" i="23"/>
  <c r="P121" i="23"/>
  <c r="O121" i="23"/>
  <c r="N121" i="23"/>
  <c r="J121" i="23"/>
  <c r="Y120" i="23"/>
  <c r="X120" i="23"/>
  <c r="W120" i="23"/>
  <c r="V120" i="23"/>
  <c r="U120" i="23"/>
  <c r="T120" i="23"/>
  <c r="S120" i="23"/>
  <c r="R120" i="23"/>
  <c r="Q120" i="23"/>
  <c r="P120" i="23"/>
  <c r="O120" i="23"/>
  <c r="N120" i="23"/>
  <c r="J120" i="23"/>
  <c r="Y119" i="23"/>
  <c r="X119" i="23"/>
  <c r="W119" i="23"/>
  <c r="V119" i="23"/>
  <c r="U119" i="23"/>
  <c r="T119" i="23"/>
  <c r="S119" i="23"/>
  <c r="R119" i="23"/>
  <c r="Q119" i="23"/>
  <c r="P119" i="23"/>
  <c r="O119" i="23"/>
  <c r="N119" i="23"/>
  <c r="J119" i="23"/>
  <c r="Y118" i="23"/>
  <c r="X118" i="23"/>
  <c r="W118" i="23"/>
  <c r="V118" i="23"/>
  <c r="U118" i="23"/>
  <c r="T118" i="23"/>
  <c r="S118" i="23"/>
  <c r="R118" i="23"/>
  <c r="Q118" i="23"/>
  <c r="P118" i="23"/>
  <c r="O118" i="23"/>
  <c r="N118" i="23"/>
  <c r="J118" i="23"/>
  <c r="Y117" i="23"/>
  <c r="X117" i="23"/>
  <c r="W117" i="23"/>
  <c r="V117" i="23"/>
  <c r="U117" i="23"/>
  <c r="T117" i="23"/>
  <c r="S117" i="23"/>
  <c r="R117" i="23"/>
  <c r="Q117" i="23"/>
  <c r="P117" i="23"/>
  <c r="O117" i="23"/>
  <c r="N117" i="23"/>
  <c r="J117" i="23"/>
  <c r="Y116" i="23"/>
  <c r="X116" i="23"/>
  <c r="W116" i="23"/>
  <c r="V116" i="23"/>
  <c r="U116" i="23"/>
  <c r="T116" i="23"/>
  <c r="S116" i="23"/>
  <c r="R116" i="23"/>
  <c r="Q116" i="23"/>
  <c r="P116" i="23"/>
  <c r="O116" i="23"/>
  <c r="N116" i="23"/>
  <c r="J116" i="23"/>
  <c r="Y115" i="23"/>
  <c r="X115" i="23"/>
  <c r="W115" i="23"/>
  <c r="V115" i="23"/>
  <c r="U115" i="23"/>
  <c r="T115" i="23"/>
  <c r="S115" i="23"/>
  <c r="R115" i="23"/>
  <c r="Q115" i="23"/>
  <c r="P115" i="23"/>
  <c r="O115" i="23"/>
  <c r="N115" i="23"/>
  <c r="J115" i="23"/>
  <c r="Y114" i="23"/>
  <c r="X114" i="23"/>
  <c r="W114" i="23"/>
  <c r="V114" i="23"/>
  <c r="U114" i="23"/>
  <c r="T114" i="23"/>
  <c r="S114" i="23"/>
  <c r="R114" i="23"/>
  <c r="Q114" i="23"/>
  <c r="P114" i="23"/>
  <c r="O114" i="23"/>
  <c r="N114" i="23"/>
  <c r="J114" i="23"/>
  <c r="Y113" i="23"/>
  <c r="X113" i="23"/>
  <c r="W113" i="23"/>
  <c r="V113" i="23"/>
  <c r="U113" i="23"/>
  <c r="T113" i="23"/>
  <c r="S113" i="23"/>
  <c r="R113" i="23"/>
  <c r="Q113" i="23"/>
  <c r="P113" i="23"/>
  <c r="O113" i="23"/>
  <c r="N113" i="23"/>
  <c r="J113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J112" i="23"/>
  <c r="Y111" i="23"/>
  <c r="X111" i="23"/>
  <c r="W111" i="23"/>
  <c r="V111" i="23"/>
  <c r="U111" i="23"/>
  <c r="T111" i="23"/>
  <c r="S111" i="23"/>
  <c r="R111" i="23"/>
  <c r="Q111" i="23"/>
  <c r="P111" i="23"/>
  <c r="O111" i="23"/>
  <c r="N111" i="23"/>
  <c r="J111" i="23"/>
  <c r="Y110" i="23"/>
  <c r="X110" i="23"/>
  <c r="W110" i="23"/>
  <c r="V110" i="23"/>
  <c r="U110" i="23"/>
  <c r="T110" i="23"/>
  <c r="S110" i="23"/>
  <c r="R110" i="23"/>
  <c r="Q110" i="23"/>
  <c r="P110" i="23"/>
  <c r="O110" i="23"/>
  <c r="N110" i="23"/>
  <c r="J110" i="23"/>
  <c r="Y109" i="23"/>
  <c r="X109" i="23"/>
  <c r="W109" i="23"/>
  <c r="V109" i="23"/>
  <c r="U109" i="23"/>
  <c r="T109" i="23"/>
  <c r="S109" i="23"/>
  <c r="R109" i="23"/>
  <c r="Q109" i="23"/>
  <c r="P109" i="23"/>
  <c r="O109" i="23"/>
  <c r="N109" i="23"/>
  <c r="J109" i="23"/>
  <c r="Y108" i="23"/>
  <c r="X108" i="23"/>
  <c r="W108" i="23"/>
  <c r="V108" i="23"/>
  <c r="U108" i="23"/>
  <c r="T108" i="23"/>
  <c r="S108" i="23"/>
  <c r="R108" i="23"/>
  <c r="Q108" i="23"/>
  <c r="P108" i="23"/>
  <c r="O108" i="23"/>
  <c r="N108" i="23"/>
  <c r="J108" i="23"/>
  <c r="Y107" i="23"/>
  <c r="S107" i="23"/>
  <c r="J107" i="23"/>
  <c r="Y106" i="23"/>
  <c r="X106" i="23"/>
  <c r="W106" i="23"/>
  <c r="V106" i="23"/>
  <c r="U106" i="23"/>
  <c r="T106" i="23"/>
  <c r="S106" i="23"/>
  <c r="R106" i="23"/>
  <c r="Q106" i="23"/>
  <c r="P106" i="23"/>
  <c r="O106" i="23"/>
  <c r="N106" i="23"/>
  <c r="J106" i="23"/>
  <c r="Y105" i="23"/>
  <c r="S105" i="23"/>
  <c r="J105" i="23"/>
  <c r="Y104" i="23"/>
  <c r="X104" i="23"/>
  <c r="W104" i="23"/>
  <c r="V104" i="23"/>
  <c r="U104" i="23"/>
  <c r="T104" i="23"/>
  <c r="S104" i="23"/>
  <c r="R104" i="23"/>
  <c r="Q104" i="23"/>
  <c r="P104" i="23"/>
  <c r="O104" i="23"/>
  <c r="N104" i="23"/>
  <c r="J104" i="23"/>
  <c r="Y103" i="23"/>
  <c r="X103" i="23"/>
  <c r="W103" i="23"/>
  <c r="V103" i="23"/>
  <c r="U103" i="23"/>
  <c r="T103" i="23"/>
  <c r="S103" i="23"/>
  <c r="R103" i="23"/>
  <c r="Q103" i="23"/>
  <c r="P103" i="23"/>
  <c r="O103" i="23"/>
  <c r="N103" i="23"/>
  <c r="J103" i="23"/>
  <c r="Y102" i="23"/>
  <c r="X102" i="23"/>
  <c r="W102" i="23"/>
  <c r="V102" i="23"/>
  <c r="U102" i="23"/>
  <c r="T102" i="23"/>
  <c r="S102" i="23"/>
  <c r="R102" i="23"/>
  <c r="Q102" i="23"/>
  <c r="P102" i="23"/>
  <c r="O102" i="23"/>
  <c r="N102" i="23"/>
  <c r="J102" i="23"/>
  <c r="Y101" i="23"/>
  <c r="X101" i="23"/>
  <c r="W101" i="23"/>
  <c r="V101" i="23"/>
  <c r="U101" i="23"/>
  <c r="T101" i="23"/>
  <c r="S101" i="23"/>
  <c r="R101" i="23"/>
  <c r="Q101" i="23"/>
  <c r="P101" i="23"/>
  <c r="O101" i="23"/>
  <c r="N101" i="23"/>
  <c r="J101" i="23"/>
  <c r="Y100" i="23"/>
  <c r="X100" i="23"/>
  <c r="W100" i="23"/>
  <c r="V100" i="23"/>
  <c r="U100" i="23"/>
  <c r="T100" i="23"/>
  <c r="S100" i="23"/>
  <c r="R100" i="23"/>
  <c r="Q100" i="23"/>
  <c r="P100" i="23"/>
  <c r="O100" i="23"/>
  <c r="N100" i="23"/>
  <c r="J100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J99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J98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J97" i="23"/>
  <c r="Y96" i="23"/>
  <c r="X96" i="23"/>
  <c r="W96" i="23"/>
  <c r="V96" i="23"/>
  <c r="U96" i="23"/>
  <c r="T96" i="23"/>
  <c r="S96" i="23"/>
  <c r="R96" i="23"/>
  <c r="Q96" i="23"/>
  <c r="P96" i="23"/>
  <c r="O96" i="23"/>
  <c r="N96" i="23"/>
  <c r="J96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J95" i="23"/>
  <c r="Y94" i="23"/>
  <c r="X94" i="23"/>
  <c r="W94" i="23"/>
  <c r="V94" i="23"/>
  <c r="U94" i="23"/>
  <c r="T94" i="23"/>
  <c r="S94" i="23"/>
  <c r="R94" i="23"/>
  <c r="Q94" i="23"/>
  <c r="P94" i="23"/>
  <c r="O94" i="23"/>
  <c r="N94" i="23"/>
  <c r="J94" i="23"/>
  <c r="Y93" i="23"/>
  <c r="X93" i="23"/>
  <c r="W93" i="23"/>
  <c r="V93" i="23"/>
  <c r="U93" i="23"/>
  <c r="T93" i="23"/>
  <c r="S93" i="23"/>
  <c r="R93" i="23"/>
  <c r="Q93" i="23"/>
  <c r="P93" i="23"/>
  <c r="O93" i="23"/>
  <c r="N93" i="23"/>
  <c r="J93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J92" i="23"/>
  <c r="Y91" i="23"/>
  <c r="X91" i="23"/>
  <c r="W91" i="23"/>
  <c r="V91" i="23"/>
  <c r="U91" i="23"/>
  <c r="T91" i="23"/>
  <c r="S91" i="23"/>
  <c r="R91" i="23"/>
  <c r="Q91" i="23"/>
  <c r="P91" i="23"/>
  <c r="O91" i="23"/>
  <c r="N91" i="23"/>
  <c r="J91" i="23"/>
  <c r="Y90" i="23"/>
  <c r="X90" i="23"/>
  <c r="W90" i="23"/>
  <c r="V90" i="23"/>
  <c r="U90" i="23"/>
  <c r="T90" i="23"/>
  <c r="S90" i="23"/>
  <c r="R90" i="23"/>
  <c r="Q90" i="23"/>
  <c r="P90" i="23"/>
  <c r="O90" i="23"/>
  <c r="N90" i="23"/>
  <c r="J90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J89" i="23"/>
  <c r="Y88" i="23"/>
  <c r="X88" i="23"/>
  <c r="W88" i="23"/>
  <c r="V88" i="23"/>
  <c r="U88" i="23"/>
  <c r="T88" i="23"/>
  <c r="S88" i="23"/>
  <c r="R88" i="23"/>
  <c r="Q88" i="23"/>
  <c r="P88" i="23"/>
  <c r="O88" i="23"/>
  <c r="N88" i="23"/>
  <c r="J88" i="23"/>
  <c r="Y87" i="23"/>
  <c r="X87" i="23"/>
  <c r="W87" i="23"/>
  <c r="V87" i="23"/>
  <c r="U87" i="23"/>
  <c r="T87" i="23"/>
  <c r="S87" i="23"/>
  <c r="R87" i="23"/>
  <c r="Q87" i="23"/>
  <c r="P87" i="23"/>
  <c r="O87" i="23"/>
  <c r="N87" i="23"/>
  <c r="J87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J86" i="23"/>
  <c r="Y85" i="23"/>
  <c r="X85" i="23"/>
  <c r="W85" i="23"/>
  <c r="V85" i="23"/>
  <c r="U85" i="23"/>
  <c r="T85" i="23"/>
  <c r="S85" i="23"/>
  <c r="R85" i="23"/>
  <c r="Q85" i="23"/>
  <c r="P85" i="23"/>
  <c r="O85" i="23"/>
  <c r="N85" i="23"/>
  <c r="J85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J84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J83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J82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J81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J80" i="23"/>
  <c r="Y79" i="23"/>
  <c r="X79" i="23"/>
  <c r="W79" i="23"/>
  <c r="V79" i="23"/>
  <c r="U79" i="23"/>
  <c r="T79" i="23"/>
  <c r="S79" i="23"/>
  <c r="R79" i="23"/>
  <c r="Q79" i="23"/>
  <c r="P79" i="23"/>
  <c r="O79" i="23"/>
  <c r="N79" i="23"/>
  <c r="J79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J78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J77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J76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J75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J74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J73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J72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J71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J70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J69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J68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J67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J66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J65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J64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J63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J62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J61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J60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J59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J58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J57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J56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J55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J54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J53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J52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J51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J50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J49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J48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J47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J46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J45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J44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J43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J42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J41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J40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J39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J38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J37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J36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J35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J34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J33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J32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J31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J30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J29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J28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J27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J26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J25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J24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J23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J22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J21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J20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J19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J18" i="23"/>
  <c r="Y17" i="23"/>
  <c r="S17" i="23"/>
  <c r="J17" i="23"/>
  <c r="Y16" i="23"/>
  <c r="S16" i="23"/>
  <c r="J16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J15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J14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J13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J12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J11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J10" i="23"/>
  <c r="Y9" i="23"/>
  <c r="X9" i="23"/>
  <c r="W9" i="23"/>
  <c r="V9" i="23"/>
  <c r="U9" i="23"/>
  <c r="T9" i="23"/>
  <c r="S9" i="23"/>
  <c r="R9" i="23"/>
  <c r="Q9" i="23"/>
  <c r="P9" i="23"/>
  <c r="O9" i="23"/>
  <c r="N9" i="23"/>
  <c r="J9" i="23"/>
  <c r="Y8" i="23"/>
  <c r="X8" i="23"/>
  <c r="W8" i="23"/>
  <c r="V8" i="23"/>
  <c r="U8" i="23"/>
  <c r="T8" i="23"/>
  <c r="S8" i="23"/>
  <c r="R8" i="23"/>
  <c r="Q8" i="23"/>
  <c r="P8" i="23"/>
  <c r="O8" i="23"/>
  <c r="N8" i="23"/>
  <c r="J8" i="23"/>
  <c r="Y7" i="23"/>
  <c r="X7" i="23"/>
  <c r="W7" i="23"/>
  <c r="V7" i="23"/>
  <c r="U7" i="23"/>
  <c r="T7" i="23"/>
  <c r="S7" i="23"/>
  <c r="R7" i="23"/>
  <c r="Q7" i="23"/>
  <c r="P7" i="23"/>
  <c r="O7" i="23"/>
  <c r="N7" i="23"/>
  <c r="J7" i="23"/>
  <c r="Y6" i="23"/>
  <c r="X6" i="23"/>
  <c r="W6" i="23"/>
  <c r="V6" i="23"/>
  <c r="U6" i="23"/>
  <c r="T6" i="23"/>
  <c r="S6" i="23"/>
  <c r="R6" i="23"/>
  <c r="Q6" i="23"/>
  <c r="P6" i="23"/>
  <c r="O6" i="23"/>
  <c r="N6" i="23"/>
  <c r="J6" i="23"/>
  <c r="Y5" i="23"/>
  <c r="X5" i="23"/>
  <c r="W5" i="23"/>
  <c r="V5" i="23"/>
  <c r="U5" i="23"/>
  <c r="T5" i="23"/>
  <c r="S5" i="23"/>
  <c r="R5" i="23"/>
  <c r="Q5" i="23"/>
  <c r="P5" i="23"/>
  <c r="O5" i="23"/>
  <c r="N5" i="23"/>
  <c r="J5" i="23"/>
  <c r="Y4" i="23"/>
  <c r="X4" i="23"/>
  <c r="W4" i="23"/>
  <c r="V4" i="23"/>
  <c r="U4" i="23"/>
  <c r="T4" i="23"/>
  <c r="S4" i="23"/>
  <c r="R4" i="23"/>
  <c r="Q4" i="23"/>
  <c r="P4" i="23"/>
  <c r="O4" i="23"/>
  <c r="N4" i="23"/>
  <c r="J4" i="23"/>
  <c r="Y3" i="23"/>
  <c r="X3" i="23"/>
  <c r="W3" i="23"/>
  <c r="V3" i="23"/>
  <c r="U3" i="23"/>
  <c r="T3" i="23"/>
  <c r="S3" i="23"/>
  <c r="R3" i="23"/>
  <c r="Q3" i="23"/>
  <c r="P3" i="23"/>
  <c r="O3" i="23"/>
  <c r="N3" i="23"/>
  <c r="J3" i="23"/>
  <c r="Y2" i="23"/>
  <c r="X2" i="23"/>
  <c r="W2" i="23"/>
  <c r="V2" i="23"/>
  <c r="U2" i="23"/>
  <c r="T2" i="23"/>
  <c r="S2" i="23"/>
  <c r="R2" i="23"/>
  <c r="Q2" i="23"/>
  <c r="P2" i="23"/>
  <c r="O2" i="23"/>
  <c r="N2" i="23"/>
  <c r="J2" i="23"/>
  <c r="D5" i="20" l="1"/>
  <c r="E5" i="20"/>
  <c r="M5" i="20" s="1"/>
  <c r="L5" i="20"/>
  <c r="D6" i="20"/>
  <c r="L6" i="20" s="1"/>
  <c r="E6" i="20"/>
  <c r="M6" i="20" s="1"/>
  <c r="D7" i="20"/>
  <c r="L7" i="20" s="1"/>
  <c r="E7" i="20"/>
  <c r="M7" i="20" s="1"/>
  <c r="E4" i="20"/>
  <c r="M4" i="20" s="1"/>
  <c r="D4" i="20"/>
  <c r="L4" i="20" s="1"/>
  <c r="B3" i="21"/>
  <c r="B5" i="21"/>
  <c r="B2" i="21" s="1"/>
  <c r="B9" i="21"/>
  <c r="B8" i="21" s="1"/>
  <c r="B17" i="21" s="1"/>
  <c r="B12" i="21"/>
  <c r="B14" i="21"/>
  <c r="C60" i="18" l="1"/>
  <c r="C6" i="17" l="1"/>
  <c r="C5" i="17" s="1"/>
  <c r="C43" i="17" s="1"/>
  <c r="A8" i="17"/>
  <c r="A9" i="17"/>
  <c r="A10" i="17"/>
  <c r="A11" i="17"/>
  <c r="A12" i="17"/>
  <c r="A13" i="17"/>
  <c r="A14" i="17"/>
  <c r="A15" i="17"/>
  <c r="A7" i="17"/>
  <c r="B20" i="15"/>
  <c r="B72" i="13"/>
  <c r="B82" i="13"/>
  <c r="B24" i="15" s="1"/>
  <c r="B23" i="15" s="1"/>
  <c r="B67" i="13" l="1"/>
  <c r="B65" i="13"/>
  <c r="B64" i="13"/>
  <c r="B63" i="13"/>
  <c r="B58" i="13"/>
  <c r="B57" i="13"/>
  <c r="B55" i="13"/>
  <c r="B54" i="13"/>
  <c r="B53" i="13"/>
  <c r="B46" i="13"/>
  <c r="B45" i="13"/>
  <c r="B44" i="13"/>
  <c r="B43" i="13"/>
  <c r="B38" i="13"/>
  <c r="B37" i="13"/>
  <c r="B35" i="13"/>
  <c r="B34" i="13"/>
  <c r="B33" i="13"/>
  <c r="B25" i="13"/>
  <c r="B24" i="13"/>
  <c r="B23" i="13"/>
  <c r="B17" i="13"/>
  <c r="B15" i="13"/>
  <c r="B14" i="13"/>
  <c r="B13" i="13"/>
  <c r="B11" i="13"/>
  <c r="B7" i="13"/>
  <c r="B6" i="13"/>
  <c r="B5" i="13"/>
  <c r="B4" i="13"/>
  <c r="B3" i="13"/>
  <c r="C112" i="10"/>
  <c r="D354" i="14"/>
  <c r="B400" i="12"/>
  <c r="B399" i="12" s="1"/>
  <c r="B321" i="12"/>
  <c r="B312" i="12"/>
  <c r="B311" i="12"/>
  <c r="B296" i="12"/>
  <c r="B277" i="12"/>
  <c r="B268" i="12"/>
  <c r="B260" i="12"/>
  <c r="B253" i="12"/>
  <c r="B252" i="12" s="1"/>
  <c r="B242" i="12"/>
  <c r="B228" i="12"/>
  <c r="B219" i="12"/>
  <c r="B209" i="12"/>
  <c r="B182" i="12"/>
  <c r="B176" i="12"/>
  <c r="B166" i="12"/>
  <c r="B158" i="12"/>
  <c r="B148" i="12"/>
  <c r="B138" i="12"/>
  <c r="B128" i="12"/>
  <c r="B118" i="12"/>
  <c r="B108" i="12"/>
  <c r="B97" i="12"/>
  <c r="B93" i="12"/>
  <c r="B87" i="12"/>
  <c r="B84" i="12"/>
  <c r="B76" i="12"/>
  <c r="B66" i="12"/>
  <c r="B56" i="12"/>
  <c r="B52" i="12"/>
  <c r="B43" i="12"/>
  <c r="B107" i="12" l="1"/>
  <c r="B192" i="12"/>
  <c r="B42" i="13"/>
  <c r="B15" i="15" s="1"/>
  <c r="B14" i="15" s="1"/>
  <c r="B52" i="13"/>
  <c r="B17" i="15" s="1"/>
  <c r="B16" i="15" s="1"/>
  <c r="B62" i="13"/>
  <c r="B19" i="15" s="1"/>
  <c r="B18" i="15" s="1"/>
  <c r="B32" i="13"/>
  <c r="B13" i="15" s="1"/>
  <c r="B12" i="15" s="1"/>
  <c r="B2" i="13"/>
  <c r="B7" i="15" s="1"/>
  <c r="B6" i="15" s="1"/>
  <c r="B12" i="13"/>
  <c r="B9" i="15" s="1"/>
  <c r="B8" i="15" s="1"/>
  <c r="B22" i="13"/>
  <c r="B11" i="15" s="1"/>
  <c r="B10" i="15" s="1"/>
  <c r="B42" i="12"/>
  <c r="B39" i="12"/>
  <c r="B36" i="12"/>
  <c r="B34" i="12"/>
  <c r="B27" i="12"/>
  <c r="B22" i="12"/>
  <c r="B13" i="12"/>
  <c r="B3" i="12"/>
  <c r="B2" i="12"/>
  <c r="B431" i="11"/>
  <c r="F431" i="11" s="1"/>
  <c r="B430" i="11"/>
  <c r="F430" i="11" s="1"/>
  <c r="B429" i="11"/>
  <c r="F429" i="11" s="1"/>
  <c r="B428" i="11"/>
  <c r="C428" i="11" s="1"/>
  <c r="B427" i="11"/>
  <c r="F427" i="11" s="1"/>
  <c r="B426" i="11"/>
  <c r="F426" i="11" s="1"/>
  <c r="B425" i="11"/>
  <c r="F425" i="11" s="1"/>
  <c r="B424" i="11"/>
  <c r="C424" i="11" s="1"/>
  <c r="B423" i="11"/>
  <c r="C423" i="11" s="1"/>
  <c r="B422" i="11"/>
  <c r="C422" i="11" s="1"/>
  <c r="B421" i="11"/>
  <c r="C421" i="11" s="1"/>
  <c r="B420" i="11"/>
  <c r="F420" i="11" s="1"/>
  <c r="B419" i="11"/>
  <c r="F419" i="11" s="1"/>
  <c r="B418" i="11"/>
  <c r="B417" i="11"/>
  <c r="F417" i="11" s="1"/>
  <c r="B416" i="11"/>
  <c r="F416" i="11" s="1"/>
  <c r="B415" i="11"/>
  <c r="F415" i="11" s="1"/>
  <c r="B414" i="11"/>
  <c r="C414" i="11" s="1"/>
  <c r="B413" i="11"/>
  <c r="C413" i="11" s="1"/>
  <c r="B412" i="11"/>
  <c r="F412" i="11" s="1"/>
  <c r="B411" i="11"/>
  <c r="F411" i="11" s="1"/>
  <c r="B410" i="11"/>
  <c r="F410" i="11" s="1"/>
  <c r="B409" i="11"/>
  <c r="B408" i="11"/>
  <c r="F408" i="11" s="1"/>
  <c r="B407" i="11"/>
  <c r="F407" i="11" s="1"/>
  <c r="B406" i="11"/>
  <c r="F406" i="11" s="1"/>
  <c r="B405" i="11"/>
  <c r="F405" i="11" s="1"/>
  <c r="B404" i="11"/>
  <c r="F404" i="11" s="1"/>
  <c r="B403" i="11"/>
  <c r="F403" i="11" s="1"/>
  <c r="B402" i="11"/>
  <c r="F402" i="11" s="1"/>
  <c r="B401" i="11"/>
  <c r="C401" i="11" s="1"/>
  <c r="B400" i="11"/>
  <c r="F400" i="11" s="1"/>
  <c r="B399" i="11"/>
  <c r="F399" i="11" s="1"/>
  <c r="B398" i="11"/>
  <c r="F398" i="11" s="1"/>
  <c r="B397" i="11"/>
  <c r="C397" i="11" s="1"/>
  <c r="B396" i="11"/>
  <c r="C396" i="11" s="1"/>
  <c r="B395" i="11"/>
  <c r="F395" i="11" s="1"/>
  <c r="B394" i="11"/>
  <c r="B393" i="11"/>
  <c r="F393" i="11" s="1"/>
  <c r="B392" i="11"/>
  <c r="F392" i="11" s="1"/>
  <c r="B391" i="11"/>
  <c r="C391" i="11" s="1"/>
  <c r="B390" i="11"/>
  <c r="B389" i="11"/>
  <c r="B388" i="11"/>
  <c r="C388" i="11" s="1"/>
  <c r="B387" i="11"/>
  <c r="C387" i="11" s="1"/>
  <c r="B386" i="11"/>
  <c r="F386" i="11" s="1"/>
  <c r="B385" i="11"/>
  <c r="F385" i="11" s="1"/>
  <c r="B384" i="11"/>
  <c r="F384" i="11" s="1"/>
  <c r="B383" i="11"/>
  <c r="F383" i="11" s="1"/>
  <c r="B382" i="11"/>
  <c r="F382" i="11" s="1"/>
  <c r="B381" i="11"/>
  <c r="C381" i="11" s="1"/>
  <c r="B380" i="11"/>
  <c r="C380" i="11" s="1"/>
  <c r="B379" i="11"/>
  <c r="C379" i="11" s="1"/>
  <c r="B378" i="11"/>
  <c r="C378" i="11" s="1"/>
  <c r="B377" i="11"/>
  <c r="F377" i="11" s="1"/>
  <c r="B376" i="11"/>
  <c r="F376" i="11" s="1"/>
  <c r="B375" i="11"/>
  <c r="C375" i="11" s="1"/>
  <c r="B374" i="11"/>
  <c r="F374" i="11" s="1"/>
  <c r="B373" i="11"/>
  <c r="B372" i="11"/>
  <c r="C372" i="11" s="1"/>
  <c r="B371" i="11"/>
  <c r="F371" i="11" s="1"/>
  <c r="B370" i="11"/>
  <c r="F370" i="11" s="1"/>
  <c r="B369" i="11"/>
  <c r="C369" i="11" s="1"/>
  <c r="B368" i="11"/>
  <c r="F368" i="11" s="1"/>
  <c r="B367" i="11"/>
  <c r="F367" i="11" s="1"/>
  <c r="B366" i="11"/>
  <c r="F366" i="11" s="1"/>
  <c r="B365" i="11"/>
  <c r="C365" i="11" s="1"/>
  <c r="B364" i="11"/>
  <c r="C364" i="11" s="1"/>
  <c r="B363" i="11"/>
  <c r="F363" i="11" s="1"/>
  <c r="B362" i="11"/>
  <c r="F362" i="11" s="1"/>
  <c r="B361" i="11"/>
  <c r="C361" i="11" s="1"/>
  <c r="B360" i="11"/>
  <c r="F360" i="11" s="1"/>
  <c r="B359" i="11"/>
  <c r="F359" i="11" s="1"/>
  <c r="B358" i="11"/>
  <c r="F358" i="11" s="1"/>
  <c r="B357" i="11"/>
  <c r="C357" i="11" s="1"/>
  <c r="B356" i="11"/>
  <c r="C356" i="11" s="1"/>
  <c r="B355" i="11"/>
  <c r="F355" i="11" s="1"/>
  <c r="B354" i="11"/>
  <c r="C354" i="11" s="1"/>
  <c r="B353" i="11"/>
  <c r="C353" i="11" s="1"/>
  <c r="B352" i="11"/>
  <c r="C352" i="11" s="1"/>
  <c r="B351" i="11"/>
  <c r="F351" i="11" s="1"/>
  <c r="B350" i="11"/>
  <c r="C350" i="11" s="1"/>
  <c r="B349" i="11"/>
  <c r="F349" i="11" s="1"/>
  <c r="B348" i="11"/>
  <c r="F348" i="11" s="1"/>
  <c r="B347" i="11"/>
  <c r="C347" i="11" s="1"/>
  <c r="B346" i="11"/>
  <c r="B345" i="11"/>
  <c r="F345" i="11" s="1"/>
  <c r="B344" i="11"/>
  <c r="C344" i="11" s="1"/>
  <c r="B343" i="11"/>
  <c r="F343" i="11" s="1"/>
  <c r="B342" i="11"/>
  <c r="B341" i="11"/>
  <c r="C341" i="11" s="1"/>
  <c r="B340" i="11"/>
  <c r="C340" i="11" s="1"/>
  <c r="B339" i="11"/>
  <c r="C339" i="11" s="1"/>
  <c r="B338" i="11"/>
  <c r="F338" i="11" s="1"/>
  <c r="B337" i="11"/>
  <c r="C337" i="11" s="1"/>
  <c r="B336" i="11"/>
  <c r="C336" i="11" s="1"/>
  <c r="B335" i="11"/>
  <c r="C335" i="11" s="1"/>
  <c r="B334" i="11"/>
  <c r="F334" i="11" s="1"/>
  <c r="B333" i="11"/>
  <c r="B332" i="11"/>
  <c r="C332" i="11" s="1"/>
  <c r="B331" i="11"/>
  <c r="F331" i="11" s="1"/>
  <c r="B330" i="11"/>
  <c r="F330" i="11" s="1"/>
  <c r="B329" i="11"/>
  <c r="F329" i="11" s="1"/>
  <c r="B328" i="11"/>
  <c r="C328" i="11" s="1"/>
  <c r="B327" i="11"/>
  <c r="C327" i="11" s="1"/>
  <c r="B326" i="11"/>
  <c r="F326" i="11" s="1"/>
  <c r="B325" i="11"/>
  <c r="C325" i="11" s="1"/>
  <c r="B324" i="11"/>
  <c r="C324" i="11" s="1"/>
  <c r="B323" i="11"/>
  <c r="F323" i="11" s="1"/>
  <c r="B322" i="11"/>
  <c r="B321" i="11"/>
  <c r="C321" i="11" s="1"/>
  <c r="B320" i="11"/>
  <c r="F320" i="11" s="1"/>
  <c r="B319" i="11"/>
  <c r="C319" i="11" s="1"/>
  <c r="B318" i="11"/>
  <c r="C318" i="11" s="1"/>
  <c r="B317" i="11"/>
  <c r="C317" i="11" s="1"/>
  <c r="B316" i="11"/>
  <c r="C316" i="11" s="1"/>
  <c r="B315" i="11"/>
  <c r="B314" i="11"/>
  <c r="C314" i="11" s="1"/>
  <c r="B313" i="11"/>
  <c r="B312" i="11"/>
  <c r="B311" i="11"/>
  <c r="C311" i="11" s="1"/>
  <c r="B310" i="11"/>
  <c r="F310" i="11" s="1"/>
  <c r="B309" i="11"/>
  <c r="C309" i="11" s="1"/>
  <c r="B308" i="11"/>
  <c r="C308" i="11" s="1"/>
  <c r="B307" i="11"/>
  <c r="B306" i="11"/>
  <c r="B305" i="11"/>
  <c r="F305" i="11" s="1"/>
  <c r="B304" i="11"/>
  <c r="F304" i="11" s="1"/>
  <c r="B303" i="11"/>
  <c r="F303" i="11" s="1"/>
  <c r="B302" i="11"/>
  <c r="F302" i="11" s="1"/>
  <c r="B301" i="11"/>
  <c r="B300" i="11"/>
  <c r="C300" i="11" s="1"/>
  <c r="B299" i="11"/>
  <c r="F299" i="11" s="1"/>
  <c r="B298" i="11"/>
  <c r="C298" i="11" s="1"/>
  <c r="B297" i="11"/>
  <c r="F297" i="11" s="1"/>
  <c r="B296" i="11"/>
  <c r="F296" i="11" s="1"/>
  <c r="B295" i="11"/>
  <c r="F295" i="11" s="1"/>
  <c r="B294" i="11"/>
  <c r="F294" i="11" s="1"/>
  <c r="B293" i="11"/>
  <c r="F293" i="11" s="1"/>
  <c r="B292" i="11"/>
  <c r="C292" i="11" s="1"/>
  <c r="B291" i="11"/>
  <c r="F291" i="11" s="1"/>
  <c r="B290" i="11"/>
  <c r="F290" i="11" s="1"/>
  <c r="B289" i="11"/>
  <c r="F289" i="11" s="1"/>
  <c r="B288" i="11"/>
  <c r="F288" i="11" s="1"/>
  <c r="B287" i="11"/>
  <c r="B286" i="11"/>
  <c r="F286" i="11" s="1"/>
  <c r="B285" i="11"/>
  <c r="F285" i="11" s="1"/>
  <c r="B284" i="11"/>
  <c r="B283" i="11"/>
  <c r="C283" i="11" s="1"/>
  <c r="B282" i="11"/>
  <c r="F282" i="11" s="1"/>
  <c r="B281" i="11"/>
  <c r="F281" i="11" s="1"/>
  <c r="B280" i="11"/>
  <c r="F280" i="11" s="1"/>
  <c r="B279" i="11"/>
  <c r="F279" i="11" s="1"/>
  <c r="B278" i="11"/>
  <c r="F278" i="11" s="1"/>
  <c r="B277" i="11"/>
  <c r="F277" i="11" s="1"/>
  <c r="B276" i="11"/>
  <c r="F276" i="11" s="1"/>
  <c r="B275" i="11"/>
  <c r="C275" i="11" s="1"/>
  <c r="B274" i="11"/>
  <c r="C274" i="11" s="1"/>
  <c r="B273" i="11"/>
  <c r="F273" i="11" s="1"/>
  <c r="B272" i="11"/>
  <c r="F272" i="11" s="1"/>
  <c r="B271" i="11"/>
  <c r="F271" i="11" s="1"/>
  <c r="B270" i="11"/>
  <c r="C270" i="11" s="1"/>
  <c r="B269" i="11"/>
  <c r="F269" i="11" s="1"/>
  <c r="B268" i="11"/>
  <c r="C268" i="11" s="1"/>
  <c r="B267" i="11"/>
  <c r="F267" i="11" s="1"/>
  <c r="B266" i="11"/>
  <c r="F266" i="11" s="1"/>
  <c r="B265" i="11"/>
  <c r="F265" i="11" s="1"/>
  <c r="B264" i="11"/>
  <c r="C264" i="11" s="1"/>
  <c r="B263" i="11"/>
  <c r="F263" i="11" s="1"/>
  <c r="B262" i="11"/>
  <c r="C262" i="11" s="1"/>
  <c r="B261" i="11"/>
  <c r="C261" i="11" s="1"/>
  <c r="B260" i="11"/>
  <c r="C260" i="11" s="1"/>
  <c r="B259" i="11"/>
  <c r="F259" i="11" s="1"/>
  <c r="B258" i="11"/>
  <c r="F258" i="11" s="1"/>
  <c r="B257" i="11"/>
  <c r="F257" i="11" s="1"/>
  <c r="B256" i="11"/>
  <c r="F256" i="11" s="1"/>
  <c r="B255" i="11"/>
  <c r="C255" i="11" s="1"/>
  <c r="B254" i="11"/>
  <c r="B253" i="11"/>
  <c r="F253" i="11" s="1"/>
  <c r="B252" i="11"/>
  <c r="C252" i="11" s="1"/>
  <c r="B251" i="11"/>
  <c r="F251" i="11" s="1"/>
  <c r="B250" i="11"/>
  <c r="B249" i="11"/>
  <c r="F249" i="11" s="1"/>
  <c r="B248" i="11"/>
  <c r="C248" i="11" s="1"/>
  <c r="B247" i="11"/>
  <c r="C247" i="11" s="1"/>
  <c r="B246" i="11"/>
  <c r="B245" i="11"/>
  <c r="F245" i="11" s="1"/>
  <c r="B244" i="11"/>
  <c r="C244" i="11" s="1"/>
  <c r="B243" i="11"/>
  <c r="F243" i="11" s="1"/>
  <c r="B242" i="11"/>
  <c r="F242" i="11" s="1"/>
  <c r="B241" i="11"/>
  <c r="C241" i="11" s="1"/>
  <c r="B240" i="11"/>
  <c r="F240" i="11" s="1"/>
  <c r="B239" i="11"/>
  <c r="F239" i="11" s="1"/>
  <c r="B238" i="11"/>
  <c r="F238" i="11" s="1"/>
  <c r="B237" i="11"/>
  <c r="F237" i="11" s="1"/>
  <c r="B236" i="11"/>
  <c r="C236" i="11" s="1"/>
  <c r="B235" i="11"/>
  <c r="F235" i="11" s="1"/>
  <c r="B234" i="11"/>
  <c r="B233" i="11"/>
  <c r="C233" i="11" s="1"/>
  <c r="B232" i="11"/>
  <c r="F232" i="11" s="1"/>
  <c r="B231" i="11"/>
  <c r="F231" i="11" s="1"/>
  <c r="B230" i="11"/>
  <c r="C230" i="11" s="1"/>
  <c r="B229" i="11"/>
  <c r="C229" i="11" s="1"/>
  <c r="B228" i="11"/>
  <c r="B227" i="11"/>
  <c r="F227" i="11" s="1"/>
  <c r="B226" i="11"/>
  <c r="C226" i="11" s="1"/>
  <c r="B225" i="11"/>
  <c r="F225" i="11" s="1"/>
  <c r="B224" i="11"/>
  <c r="F224" i="11" s="1"/>
  <c r="B223" i="11"/>
  <c r="F223" i="11" s="1"/>
  <c r="B222" i="11"/>
  <c r="F222" i="11" s="1"/>
  <c r="B221" i="11"/>
  <c r="F221" i="11" s="1"/>
  <c r="B220" i="11"/>
  <c r="F220" i="11" s="1"/>
  <c r="B219" i="11"/>
  <c r="C219" i="11" s="1"/>
  <c r="B218" i="11"/>
  <c r="C218" i="11" s="1"/>
  <c r="B217" i="11"/>
  <c r="F217" i="11" s="1"/>
  <c r="B216" i="11"/>
  <c r="F216" i="11" s="1"/>
  <c r="B215" i="11"/>
  <c r="F215" i="11" s="1"/>
  <c r="B214" i="11"/>
  <c r="F214" i="11" s="1"/>
  <c r="B213" i="11"/>
  <c r="F213" i="11" s="1"/>
  <c r="B212" i="11"/>
  <c r="F212" i="11" s="1"/>
  <c r="B211" i="11"/>
  <c r="B210" i="11"/>
  <c r="C210" i="11" s="1"/>
  <c r="B209" i="11"/>
  <c r="C209" i="11" s="1"/>
  <c r="B208" i="11"/>
  <c r="F208" i="11" s="1"/>
  <c r="B207" i="11"/>
  <c r="F207" i="11" s="1"/>
  <c r="B206" i="11"/>
  <c r="F206" i="11" s="1"/>
  <c r="B205" i="11"/>
  <c r="C205" i="11" s="1"/>
  <c r="B204" i="11"/>
  <c r="C204" i="11" s="1"/>
  <c r="B203" i="11"/>
  <c r="F203" i="11" s="1"/>
  <c r="B202" i="11"/>
  <c r="F202" i="11" s="1"/>
  <c r="B201" i="11"/>
  <c r="F201" i="11" s="1"/>
  <c r="B200" i="11"/>
  <c r="F200" i="11" s="1"/>
  <c r="B199" i="11"/>
  <c r="F199" i="11" s="1"/>
  <c r="B198" i="11"/>
  <c r="C198" i="11" s="1"/>
  <c r="B197" i="11"/>
  <c r="F197" i="11" s="1"/>
  <c r="B196" i="11"/>
  <c r="C196" i="11" s="1"/>
  <c r="B195" i="11"/>
  <c r="C195" i="11" s="1"/>
  <c r="B194" i="11"/>
  <c r="C194" i="11" s="1"/>
  <c r="B193" i="11"/>
  <c r="F193" i="11" s="1"/>
  <c r="B192" i="11"/>
  <c r="C192" i="11" s="1"/>
  <c r="B191" i="11"/>
  <c r="F191" i="11" s="1"/>
  <c r="B190" i="11"/>
  <c r="C190" i="11" s="1"/>
  <c r="B189" i="11"/>
  <c r="C189" i="11" s="1"/>
  <c r="B188" i="11"/>
  <c r="C188" i="11" s="1"/>
  <c r="B187" i="11"/>
  <c r="C187" i="11" s="1"/>
  <c r="B186" i="11"/>
  <c r="C186" i="11" s="1"/>
  <c r="B185" i="11"/>
  <c r="F185" i="11" s="1"/>
  <c r="B184" i="11"/>
  <c r="C184" i="11" s="1"/>
  <c r="B183" i="11"/>
  <c r="F183" i="11" s="1"/>
  <c r="B182" i="11"/>
  <c r="C182" i="11" s="1"/>
  <c r="B181" i="11"/>
  <c r="C181" i="11" s="1"/>
  <c r="B180" i="11"/>
  <c r="B179" i="11"/>
  <c r="F179" i="11" s="1"/>
  <c r="B178" i="11"/>
  <c r="C178" i="11" s="1"/>
  <c r="B177" i="11"/>
  <c r="C177" i="11" s="1"/>
  <c r="B176" i="11"/>
  <c r="B175" i="11"/>
  <c r="F175" i="11" s="1"/>
  <c r="B174" i="11"/>
  <c r="C174" i="11" s="1"/>
  <c r="B173" i="11"/>
  <c r="F173" i="11" s="1"/>
  <c r="B172" i="11"/>
  <c r="C172" i="11" s="1"/>
  <c r="B171" i="11"/>
  <c r="C171" i="11" s="1"/>
  <c r="B170" i="11"/>
  <c r="C170" i="11" s="1"/>
  <c r="B169" i="11"/>
  <c r="F169" i="11" s="1"/>
  <c r="B168" i="11"/>
  <c r="F168" i="11" s="1"/>
  <c r="B167" i="11"/>
  <c r="F167" i="11" s="1"/>
  <c r="B166" i="11"/>
  <c r="F166" i="11" s="1"/>
  <c r="B165" i="11"/>
  <c r="F165" i="11" s="1"/>
  <c r="B164" i="11"/>
  <c r="C164" i="11" s="1"/>
  <c r="B163" i="11"/>
  <c r="C163" i="11" s="1"/>
  <c r="B162" i="11"/>
  <c r="F162" i="11" s="1"/>
  <c r="B161" i="11"/>
  <c r="F161" i="11" s="1"/>
  <c r="B160" i="11"/>
  <c r="F160" i="11" s="1"/>
  <c r="B159" i="11"/>
  <c r="F159" i="11" s="1"/>
  <c r="B158" i="11"/>
  <c r="F158" i="11" s="1"/>
  <c r="B157" i="11"/>
  <c r="F157" i="11" s="1"/>
  <c r="B156" i="11"/>
  <c r="F156" i="11" s="1"/>
  <c r="B155" i="11"/>
  <c r="F155" i="11" s="1"/>
  <c r="B154" i="11"/>
  <c r="C154" i="11" s="1"/>
  <c r="B153" i="11"/>
  <c r="F153" i="11" s="1"/>
  <c r="B152" i="11"/>
  <c r="C152" i="11" s="1"/>
  <c r="B151" i="11"/>
  <c r="F151" i="11" s="1"/>
  <c r="B150" i="11"/>
  <c r="F150" i="11" s="1"/>
  <c r="B149" i="11"/>
  <c r="F149" i="11" s="1"/>
  <c r="B148" i="11"/>
  <c r="C148" i="11" s="1"/>
  <c r="B147" i="11"/>
  <c r="C147" i="11" s="1"/>
  <c r="B146" i="11"/>
  <c r="C146" i="11" s="1"/>
  <c r="B145" i="11"/>
  <c r="C145" i="11" s="1"/>
  <c r="B144" i="11"/>
  <c r="C144" i="11" s="1"/>
  <c r="B143" i="11"/>
  <c r="F143" i="11" s="1"/>
  <c r="B142" i="11"/>
  <c r="C142" i="11" s="1"/>
  <c r="B141" i="11"/>
  <c r="C141" i="11" s="1"/>
  <c r="B140" i="11"/>
  <c r="F140" i="11" s="1"/>
  <c r="B139" i="11"/>
  <c r="F139" i="11" s="1"/>
  <c r="B138" i="11"/>
  <c r="F138" i="11" s="1"/>
  <c r="B137" i="11"/>
  <c r="C137" i="11" s="1"/>
  <c r="B136" i="11"/>
  <c r="F136" i="11" s="1"/>
  <c r="B135" i="11"/>
  <c r="F135" i="11" s="1"/>
  <c r="B134" i="11"/>
  <c r="C134" i="11" s="1"/>
  <c r="B133" i="11"/>
  <c r="C133" i="11" s="1"/>
  <c r="B132" i="11"/>
  <c r="F132" i="11" s="1"/>
  <c r="B131" i="11"/>
  <c r="C131" i="11" s="1"/>
  <c r="B130" i="11"/>
  <c r="F130" i="11" s="1"/>
  <c r="B129" i="11"/>
  <c r="F129" i="11" s="1"/>
  <c r="B128" i="11"/>
  <c r="C128" i="11" s="1"/>
  <c r="B127" i="11"/>
  <c r="F127" i="11" s="1"/>
  <c r="B126" i="11"/>
  <c r="C126" i="11" s="1"/>
  <c r="B125" i="11"/>
  <c r="F125" i="11" s="1"/>
  <c r="B124" i="11"/>
  <c r="C124" i="11" s="1"/>
  <c r="B123" i="11"/>
  <c r="B122" i="11"/>
  <c r="C122" i="11" s="1"/>
  <c r="B121" i="11"/>
  <c r="B120" i="11"/>
  <c r="F120" i="11" s="1"/>
  <c r="B119" i="11"/>
  <c r="F119" i="11" s="1"/>
  <c r="B118" i="11"/>
  <c r="F118" i="11" s="1"/>
  <c r="B117" i="11"/>
  <c r="F117" i="11" s="1"/>
  <c r="B116" i="11"/>
  <c r="C116" i="11" s="1"/>
  <c r="B115" i="11"/>
  <c r="F115" i="11" s="1"/>
  <c r="B114" i="11"/>
  <c r="C114" i="11" s="1"/>
  <c r="B113" i="11"/>
  <c r="F113" i="11" s="1"/>
  <c r="B112" i="11"/>
  <c r="F112" i="11" s="1"/>
  <c r="B111" i="11"/>
  <c r="B110" i="11"/>
  <c r="C110" i="11" s="1"/>
  <c r="B109" i="11"/>
  <c r="C109" i="11" s="1"/>
  <c r="B108" i="11"/>
  <c r="F108" i="11" s="1"/>
  <c r="B107" i="11"/>
  <c r="F107" i="11" s="1"/>
  <c r="B106" i="11"/>
  <c r="C106" i="11" s="1"/>
  <c r="B105" i="11"/>
  <c r="C105" i="11" s="1"/>
  <c r="B104" i="11"/>
  <c r="F104" i="11" s="1"/>
  <c r="B103" i="11"/>
  <c r="C103" i="11" s="1"/>
  <c r="B102" i="11"/>
  <c r="C102" i="11" s="1"/>
  <c r="B101" i="11"/>
  <c r="F101" i="11" s="1"/>
  <c r="B100" i="11"/>
  <c r="B99" i="11"/>
  <c r="C99" i="11" s="1"/>
  <c r="B98" i="11"/>
  <c r="C98" i="11" s="1"/>
  <c r="B97" i="11"/>
  <c r="F97" i="11" s="1"/>
  <c r="B96" i="11"/>
  <c r="F96" i="11" s="1"/>
  <c r="B95" i="11"/>
  <c r="B94" i="11"/>
  <c r="C94" i="11" s="1"/>
  <c r="B93" i="11"/>
  <c r="C93" i="11" s="1"/>
  <c r="B92" i="11"/>
  <c r="B91" i="11"/>
  <c r="F91" i="11" s="1"/>
  <c r="B90" i="11"/>
  <c r="C90" i="11" s="1"/>
  <c r="B89" i="11"/>
  <c r="B88" i="11"/>
  <c r="F88" i="11" s="1"/>
  <c r="B87" i="11"/>
  <c r="F87" i="11" s="1"/>
  <c r="B86" i="11"/>
  <c r="C86" i="11" s="1"/>
  <c r="B85" i="11"/>
  <c r="C85" i="11" s="1"/>
  <c r="B84" i="11"/>
  <c r="C84" i="11" s="1"/>
  <c r="B83" i="11"/>
  <c r="B82" i="11"/>
  <c r="C82" i="11" s="1"/>
  <c r="B81" i="11"/>
  <c r="B80" i="11"/>
  <c r="B79" i="11"/>
  <c r="F79" i="11" s="1"/>
  <c r="B78" i="11"/>
  <c r="C78" i="11" s="1"/>
  <c r="B77" i="11"/>
  <c r="C77" i="11" s="1"/>
  <c r="B76" i="11"/>
  <c r="F76" i="11" s="1"/>
  <c r="B75" i="11"/>
  <c r="C75" i="11" s="1"/>
  <c r="B74" i="11"/>
  <c r="F74" i="11" s="1"/>
  <c r="B73" i="11"/>
  <c r="C73" i="11" s="1"/>
  <c r="B72" i="11"/>
  <c r="F72" i="11" s="1"/>
  <c r="B71" i="11"/>
  <c r="F71" i="11" s="1"/>
  <c r="B70" i="11"/>
  <c r="C70" i="11" s="1"/>
  <c r="B69" i="11"/>
  <c r="F69" i="11" s="1"/>
  <c r="B68" i="11"/>
  <c r="F68" i="11" s="1"/>
  <c r="B67" i="11"/>
  <c r="F67" i="11" s="1"/>
  <c r="B66" i="11"/>
  <c r="C66" i="11" s="1"/>
  <c r="B65" i="11"/>
  <c r="F65" i="11" s="1"/>
  <c r="B64" i="11"/>
  <c r="F64" i="11" s="1"/>
  <c r="B63" i="11"/>
  <c r="B62" i="11"/>
  <c r="F62" i="11" s="1"/>
  <c r="B61" i="11"/>
  <c r="C61" i="11" s="1"/>
  <c r="B60" i="11"/>
  <c r="F60" i="11" s="1"/>
  <c r="B59" i="11"/>
  <c r="B58" i="11"/>
  <c r="C58" i="11" s="1"/>
  <c r="B57" i="11"/>
  <c r="F57" i="11" s="1"/>
  <c r="B56" i="11"/>
  <c r="F56" i="11" s="1"/>
  <c r="B55" i="11"/>
  <c r="B54" i="11"/>
  <c r="F54" i="11" s="1"/>
  <c r="B53" i="11"/>
  <c r="C53" i="11" s="1"/>
  <c r="B52" i="11"/>
  <c r="F52" i="11" s="1"/>
  <c r="B51" i="11"/>
  <c r="F51" i="11" s="1"/>
  <c r="B50" i="11"/>
  <c r="F50" i="11" s="1"/>
  <c r="B49" i="11"/>
  <c r="C49" i="11" s="1"/>
  <c r="B48" i="11"/>
  <c r="C48" i="11" s="1"/>
  <c r="B47" i="11"/>
  <c r="F47" i="11" s="1"/>
  <c r="B46" i="11"/>
  <c r="B45" i="11"/>
  <c r="B44" i="11"/>
  <c r="F44" i="11" s="1"/>
  <c r="B43" i="11"/>
  <c r="B42" i="11"/>
  <c r="C42" i="11" s="1"/>
  <c r="B41" i="11"/>
  <c r="F41" i="11" s="1"/>
  <c r="B40" i="11"/>
  <c r="F40" i="11" s="1"/>
  <c r="B39" i="11"/>
  <c r="F39" i="11" s="1"/>
  <c r="B38" i="11"/>
  <c r="F38" i="11" s="1"/>
  <c r="B37" i="11"/>
  <c r="C37" i="11" s="1"/>
  <c r="B36" i="11"/>
  <c r="C36" i="11" s="1"/>
  <c r="B35" i="11"/>
  <c r="B34" i="11"/>
  <c r="C34" i="11" s="1"/>
  <c r="B33" i="11"/>
  <c r="F33" i="11" s="1"/>
  <c r="B32" i="11"/>
  <c r="F32" i="11" s="1"/>
  <c r="B31" i="11"/>
  <c r="B30" i="11"/>
  <c r="F30" i="11" s="1"/>
  <c r="B29" i="11"/>
  <c r="F29" i="11" s="1"/>
  <c r="B28" i="11"/>
  <c r="F28" i="11" s="1"/>
  <c r="B27" i="11"/>
  <c r="F27" i="11" s="1"/>
  <c r="B26" i="11"/>
  <c r="B25" i="11"/>
  <c r="C25" i="11" s="1"/>
  <c r="B24" i="11"/>
  <c r="F24" i="11" s="1"/>
  <c r="B23" i="11"/>
  <c r="F23" i="11" s="1"/>
  <c r="B22" i="11"/>
  <c r="C22" i="11" s="1"/>
  <c r="B21" i="11"/>
  <c r="F21" i="11" s="1"/>
  <c r="B20" i="11"/>
  <c r="F20" i="11" s="1"/>
  <c r="B19" i="11"/>
  <c r="B18" i="11"/>
  <c r="C18" i="11" s="1"/>
  <c r="B17" i="11"/>
  <c r="B16" i="11"/>
  <c r="F16" i="11" s="1"/>
  <c r="B15" i="11"/>
  <c r="B14" i="11"/>
  <c r="F14" i="11" s="1"/>
  <c r="B13" i="11"/>
  <c r="F13" i="11" s="1"/>
  <c r="B12" i="11"/>
  <c r="F12" i="11" s="1"/>
  <c r="B11" i="11"/>
  <c r="B10" i="11"/>
  <c r="C10" i="11" s="1"/>
  <c r="B9" i="11"/>
  <c r="F9" i="11" s="1"/>
  <c r="B8" i="11"/>
  <c r="F8" i="11" s="1"/>
  <c r="B7" i="11"/>
  <c r="C7" i="11" s="1"/>
  <c r="B6" i="11"/>
  <c r="B5" i="11"/>
  <c r="C5" i="11" s="1"/>
  <c r="B4" i="11"/>
  <c r="F4" i="11" s="1"/>
  <c r="B3" i="11"/>
  <c r="C3" i="11" s="1"/>
  <c r="B2" i="11"/>
  <c r="F2" i="11" s="1"/>
  <c r="A1082" i="9"/>
  <c r="A1081" i="9"/>
  <c r="A1080" i="9"/>
  <c r="A1079" i="9"/>
  <c r="A1078" i="9"/>
  <c r="A1077" i="9"/>
  <c r="A1076" i="9"/>
  <c r="A1075" i="9"/>
  <c r="A1074" i="9"/>
  <c r="A1073" i="9"/>
  <c r="A1072" i="9"/>
  <c r="A1071" i="9"/>
  <c r="A1070" i="9"/>
  <c r="A1069" i="9"/>
  <c r="A1068" i="9"/>
  <c r="A1067" i="9"/>
  <c r="A1066" i="9"/>
  <c r="A1065" i="9"/>
  <c r="A1064" i="9"/>
  <c r="A1063" i="9"/>
  <c r="A1062" i="9"/>
  <c r="A1061" i="9"/>
  <c r="A1060" i="9"/>
  <c r="A1059" i="9"/>
  <c r="A1058" i="9"/>
  <c r="A1057" i="9"/>
  <c r="A1056" i="9"/>
  <c r="A1055" i="9"/>
  <c r="A1054" i="9"/>
  <c r="A1053" i="9"/>
  <c r="A1052" i="9"/>
  <c r="A1051" i="9"/>
  <c r="A1050" i="9"/>
  <c r="A1049" i="9"/>
  <c r="A1048" i="9"/>
  <c r="A1047" i="9"/>
  <c r="A1046" i="9"/>
  <c r="A1045" i="9"/>
  <c r="A1044" i="9"/>
  <c r="A1043" i="9"/>
  <c r="A1042" i="9"/>
  <c r="A1041" i="9"/>
  <c r="A1040" i="9"/>
  <c r="A1039" i="9"/>
  <c r="A1038" i="9"/>
  <c r="A1037" i="9"/>
  <c r="A1036" i="9"/>
  <c r="A1035" i="9"/>
  <c r="A1034" i="9"/>
  <c r="A1033" i="9"/>
  <c r="A1032" i="9"/>
  <c r="A1031" i="9"/>
  <c r="A1030" i="9"/>
  <c r="A1029" i="9"/>
  <c r="A1028" i="9"/>
  <c r="A1027" i="9"/>
  <c r="A1026" i="9"/>
  <c r="A1025" i="9"/>
  <c r="A1024" i="9"/>
  <c r="A1023" i="9"/>
  <c r="A1022" i="9"/>
  <c r="A1021" i="9"/>
  <c r="A1020" i="9"/>
  <c r="A1019" i="9"/>
  <c r="A1018" i="9"/>
  <c r="A1017" i="9"/>
  <c r="A1016" i="9"/>
  <c r="A1015" i="9"/>
  <c r="A1014" i="9"/>
  <c r="A1013" i="9"/>
  <c r="A1012" i="9"/>
  <c r="A1011" i="9"/>
  <c r="A1010" i="9"/>
  <c r="A1009" i="9"/>
  <c r="A1008" i="9"/>
  <c r="A1007" i="9"/>
  <c r="A1006" i="9"/>
  <c r="A1005" i="9"/>
  <c r="A1004" i="9"/>
  <c r="A1003" i="9"/>
  <c r="A1002" i="9"/>
  <c r="A1001" i="9"/>
  <c r="A1000" i="9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D78" i="11" l="1"/>
  <c r="B432" i="12"/>
  <c r="B25" i="15"/>
  <c r="C2" i="11"/>
  <c r="C4" i="11"/>
  <c r="C8" i="11"/>
  <c r="C13" i="11"/>
  <c r="C14" i="11"/>
  <c r="C20" i="11"/>
  <c r="C21" i="11"/>
  <c r="C24" i="11"/>
  <c r="C27" i="11"/>
  <c r="C29" i="11"/>
  <c r="C30" i="11"/>
  <c r="C32" i="11"/>
  <c r="F34" i="11"/>
  <c r="C38" i="11"/>
  <c r="C39" i="11"/>
  <c r="C40" i="11"/>
  <c r="C44" i="11"/>
  <c r="C47" i="11"/>
  <c r="C50" i="11"/>
  <c r="C51" i="11"/>
  <c r="C52" i="11"/>
  <c r="C54" i="11"/>
  <c r="C56" i="11"/>
  <c r="C62" i="11"/>
  <c r="C64" i="11"/>
  <c r="C67" i="11"/>
  <c r="C68" i="11"/>
  <c r="C71" i="11"/>
  <c r="C72" i="11"/>
  <c r="C74" i="11"/>
  <c r="F75" i="11"/>
  <c r="C76" i="11"/>
  <c r="C79" i="11"/>
  <c r="F82" i="11"/>
  <c r="F86" i="11"/>
  <c r="C87" i="11"/>
  <c r="F90" i="11"/>
  <c r="C91" i="11"/>
  <c r="C96" i="11"/>
  <c r="C104" i="11"/>
  <c r="C108" i="11"/>
  <c r="C112" i="11"/>
  <c r="C113" i="11"/>
  <c r="C115" i="11"/>
  <c r="C117" i="11"/>
  <c r="C118" i="11"/>
  <c r="C119" i="11"/>
  <c r="C125" i="11"/>
  <c r="C127" i="11"/>
  <c r="C130" i="11"/>
  <c r="C132" i="11"/>
  <c r="C135" i="11"/>
  <c r="C138" i="11"/>
  <c r="C139" i="11"/>
  <c r="F144" i="11"/>
  <c r="F145" i="11"/>
  <c r="F147" i="11"/>
  <c r="C149" i="11"/>
  <c r="C150" i="11"/>
  <c r="C156" i="11"/>
  <c r="C157" i="11"/>
  <c r="C165" i="11"/>
  <c r="C173" i="11"/>
  <c r="C175" i="11"/>
  <c r="F177" i="11"/>
  <c r="F178" i="11"/>
  <c r="C183" i="11"/>
  <c r="F184" i="11"/>
  <c r="F194" i="11"/>
  <c r="C197" i="11"/>
  <c r="F198" i="11"/>
  <c r="C200" i="11"/>
  <c r="C201" i="11"/>
  <c r="C206" i="11"/>
  <c r="C207" i="11"/>
  <c r="C213" i="11"/>
  <c r="C220" i="11"/>
  <c r="C222" i="11"/>
  <c r="C224" i="11"/>
  <c r="F226" i="11"/>
  <c r="C232" i="11"/>
  <c r="F233" i="11"/>
  <c r="C235" i="11"/>
  <c r="C237" i="11"/>
  <c r="C238" i="11"/>
  <c r="C239" i="11"/>
  <c r="C242" i="11"/>
  <c r="C243" i="11"/>
  <c r="C245" i="11"/>
  <c r="C251" i="11"/>
  <c r="C253" i="11"/>
  <c r="C256" i="11"/>
  <c r="C258" i="11"/>
  <c r="C265" i="11"/>
  <c r="C271" i="11"/>
  <c r="C272" i="11"/>
  <c r="C276" i="11"/>
  <c r="C278" i="11"/>
  <c r="C280" i="11"/>
  <c r="C282" i="11"/>
  <c r="C285" i="11"/>
  <c r="C288" i="11"/>
  <c r="C291" i="11"/>
  <c r="C293" i="11"/>
  <c r="C294" i="11"/>
  <c r="C296" i="11"/>
  <c r="C299" i="11"/>
  <c r="C304" i="11"/>
  <c r="C305" i="11"/>
  <c r="C310" i="11"/>
  <c r="C323" i="11"/>
  <c r="C326" i="11"/>
  <c r="F328" i="11"/>
  <c r="C329" i="11"/>
  <c r="C334" i="11"/>
  <c r="F335" i="11"/>
  <c r="F337" i="11"/>
  <c r="C338" i="11"/>
  <c r="F340" i="11"/>
  <c r="C343" i="11"/>
  <c r="C348" i="11"/>
  <c r="C351" i="11"/>
  <c r="F352" i="11"/>
  <c r="C358" i="11"/>
  <c r="F361" i="11"/>
  <c r="C362" i="11"/>
  <c r="C367" i="11"/>
  <c r="C368" i="11"/>
  <c r="F369" i="11"/>
  <c r="C370" i="11"/>
  <c r="C374" i="11"/>
  <c r="F375" i="11"/>
  <c r="C376" i="11"/>
  <c r="C382" i="11"/>
  <c r="C384" i="11"/>
  <c r="C386" i="11"/>
  <c r="F388" i="11"/>
  <c r="C392" i="11"/>
  <c r="C393" i="11"/>
  <c r="C395" i="11"/>
  <c r="C399" i="11"/>
  <c r="C407" i="11"/>
  <c r="C410" i="11"/>
  <c r="C415" i="11"/>
  <c r="F424" i="11"/>
  <c r="C429" i="11"/>
  <c r="B91" i="13"/>
  <c r="F3" i="11"/>
  <c r="F10" i="11"/>
  <c r="F22" i="11"/>
  <c r="F53" i="11"/>
  <c r="F148" i="11"/>
  <c r="F163" i="11"/>
  <c r="F182" i="11"/>
  <c r="F205" i="11"/>
  <c r="F234" i="11"/>
  <c r="F247" i="11"/>
  <c r="F298" i="11"/>
  <c r="F309" i="11"/>
  <c r="F327" i="11"/>
  <c r="F336" i="11"/>
  <c r="F350" i="11"/>
  <c r="F381" i="11"/>
  <c r="F387" i="11"/>
  <c r="C430" i="11"/>
  <c r="F103" i="11"/>
  <c r="F116" i="11"/>
  <c r="C69" i="11"/>
  <c r="C88" i="11"/>
  <c r="C120" i="11"/>
  <c r="F122" i="11"/>
  <c r="C151" i="11"/>
  <c r="F164" i="11"/>
  <c r="C166" i="11"/>
  <c r="C168" i="11"/>
  <c r="C215" i="11"/>
  <c r="C227" i="11"/>
  <c r="F230" i="11"/>
  <c r="C234" i="11"/>
  <c r="C240" i="11"/>
  <c r="C302" i="11"/>
  <c r="C330" i="11"/>
  <c r="C355" i="11"/>
  <c r="C359" i="11"/>
  <c r="F379" i="11"/>
  <c r="C400" i="11"/>
  <c r="C408" i="11"/>
  <c r="C420" i="11"/>
  <c r="F423" i="11"/>
  <c r="C425" i="11"/>
  <c r="F5" i="11"/>
  <c r="C6" i="11"/>
  <c r="F6" i="11"/>
  <c r="C17" i="11"/>
  <c r="D17" i="11"/>
  <c r="F18" i="11"/>
  <c r="C19" i="11"/>
  <c r="D19" i="11"/>
  <c r="C55" i="11"/>
  <c r="D55" i="11"/>
  <c r="C81" i="11"/>
  <c r="D81" i="11"/>
  <c r="C92" i="11"/>
  <c r="D92" i="11"/>
  <c r="C23" i="11"/>
  <c r="D23" i="11"/>
  <c r="C28" i="11"/>
  <c r="D28" i="11"/>
  <c r="C31" i="11"/>
  <c r="F31" i="11"/>
  <c r="F80" i="11"/>
  <c r="C80" i="11"/>
  <c r="D80" i="11"/>
  <c r="F94" i="11"/>
  <c r="C95" i="11"/>
  <c r="F95" i="11"/>
  <c r="C101" i="11"/>
  <c r="D101" i="11"/>
  <c r="D11" i="11"/>
  <c r="C11" i="11" s="1"/>
  <c r="E11" i="11" s="1"/>
  <c r="D15" i="11"/>
  <c r="C15" i="11" s="1"/>
  <c r="E15" i="11" s="1"/>
  <c r="D32" i="11"/>
  <c r="D33" i="11"/>
  <c r="C33" i="11" s="1"/>
  <c r="E33" i="11" s="1"/>
  <c r="D49" i="11"/>
  <c r="D70" i="11"/>
  <c r="D73" i="11"/>
  <c r="E73" i="11" s="1"/>
  <c r="D83" i="11"/>
  <c r="D85" i="11"/>
  <c r="D96" i="11"/>
  <c r="D97" i="11"/>
  <c r="C97" i="11" s="1"/>
  <c r="E97" i="11" s="1"/>
  <c r="D99" i="11"/>
  <c r="D110" i="11"/>
  <c r="D116" i="11"/>
  <c r="E116" i="11" s="1"/>
  <c r="D182" i="11"/>
  <c r="D365" i="11"/>
  <c r="D2" i="11"/>
  <c r="E2" i="11" s="1"/>
  <c r="D3" i="11"/>
  <c r="E3" i="11" s="1"/>
  <c r="D4" i="11"/>
  <c r="E4" i="11" s="1"/>
  <c r="D5" i="11"/>
  <c r="D8" i="11"/>
  <c r="E8" i="11" s="1"/>
  <c r="D13" i="11"/>
  <c r="E13" i="11" s="1"/>
  <c r="D26" i="11"/>
  <c r="D36" i="11"/>
  <c r="D64" i="11"/>
  <c r="D65" i="11"/>
  <c r="C65" i="11" s="1"/>
  <c r="D112" i="11"/>
  <c r="D117" i="11"/>
  <c r="D122" i="11"/>
  <c r="D304" i="11"/>
  <c r="D392" i="11"/>
  <c r="E392" i="11" s="1"/>
  <c r="D396" i="11"/>
  <c r="D408" i="11"/>
  <c r="D407" i="11"/>
  <c r="D417" i="11"/>
  <c r="C417" i="11" s="1"/>
  <c r="E417" i="11" s="1"/>
  <c r="D413" i="11"/>
  <c r="D411" i="11"/>
  <c r="D400" i="11"/>
  <c r="D399" i="11"/>
  <c r="E399" i="11" s="1"/>
  <c r="D386" i="11"/>
  <c r="E386" i="11" s="1"/>
  <c r="D381" i="11"/>
  <c r="D370" i="11"/>
  <c r="D367" i="11"/>
  <c r="D357" i="11"/>
  <c r="E357" i="11" s="1"/>
  <c r="D330" i="11"/>
  <c r="D329" i="11"/>
  <c r="D323" i="11"/>
  <c r="E323" i="11" s="1"/>
  <c r="D316" i="11"/>
  <c r="D302" i="11"/>
  <c r="D298" i="11"/>
  <c r="D293" i="11"/>
  <c r="E293" i="11" s="1"/>
  <c r="D288" i="11"/>
  <c r="E288" i="11" s="1"/>
  <c r="D280" i="11"/>
  <c r="D276" i="11"/>
  <c r="D258" i="11"/>
  <c r="E258" i="11" s="1"/>
  <c r="D236" i="11"/>
  <c r="D232" i="11"/>
  <c r="D224" i="11"/>
  <c r="D220" i="11"/>
  <c r="E220" i="11" s="1"/>
  <c r="D219" i="11"/>
  <c r="E219" i="11" s="1"/>
  <c r="D215" i="11"/>
  <c r="D207" i="11"/>
  <c r="D206" i="11"/>
  <c r="E206" i="11" s="1"/>
  <c r="D205" i="11"/>
  <c r="E205" i="11" s="1"/>
  <c r="D201" i="11"/>
  <c r="D200" i="11"/>
  <c r="E200" i="11" s="1"/>
  <c r="D193" i="11"/>
  <c r="C193" i="11" s="1"/>
  <c r="D189" i="11"/>
  <c r="D163" i="11"/>
  <c r="D135" i="11"/>
  <c r="D130" i="11"/>
  <c r="E130" i="11" s="1"/>
  <c r="D104" i="11"/>
  <c r="E104" i="11" s="1"/>
  <c r="D103" i="11"/>
  <c r="D102" i="11"/>
  <c r="E102" i="11" s="1"/>
  <c r="D94" i="11"/>
  <c r="D93" i="11"/>
  <c r="E93" i="11" s="1"/>
  <c r="D88" i="11"/>
  <c r="D87" i="11"/>
  <c r="D76" i="11"/>
  <c r="E76" i="11" s="1"/>
  <c r="D72" i="11"/>
  <c r="E72" i="11" s="1"/>
  <c r="D71" i="11"/>
  <c r="E71" i="11" s="1"/>
  <c r="D69" i="11"/>
  <c r="D68" i="11"/>
  <c r="E68" i="11" s="1"/>
  <c r="D67" i="11"/>
  <c r="E67" i="11" s="1"/>
  <c r="D61" i="11"/>
  <c r="E61" i="11" s="1"/>
  <c r="D58" i="11"/>
  <c r="D56" i="11"/>
  <c r="E56" i="11" s="1"/>
  <c r="D53" i="11"/>
  <c r="E53" i="11" s="1"/>
  <c r="D52" i="11"/>
  <c r="D51" i="11"/>
  <c r="D42" i="11"/>
  <c r="D29" i="11"/>
  <c r="E29" i="11" s="1"/>
  <c r="D24" i="11"/>
  <c r="E24" i="11" s="1"/>
  <c r="D21" i="11"/>
  <c r="E21" i="11" s="1"/>
  <c r="D20" i="11"/>
  <c r="E20" i="11" s="1"/>
  <c r="D18" i="11"/>
  <c r="D422" i="11"/>
  <c r="D406" i="11"/>
  <c r="D404" i="11"/>
  <c r="D397" i="11"/>
  <c r="D384" i="11"/>
  <c r="E384" i="11" s="1"/>
  <c r="D383" i="11"/>
  <c r="C383" i="11" s="1"/>
  <c r="D352" i="11"/>
  <c r="E352" i="11" s="1"/>
  <c r="D337" i="11"/>
  <c r="E337" i="11" s="1"/>
  <c r="D333" i="11"/>
  <c r="D310" i="11"/>
  <c r="E310" i="11" s="1"/>
  <c r="D309" i="11"/>
  <c r="E309" i="11" s="1"/>
  <c r="D296" i="11"/>
  <c r="E296" i="11" s="1"/>
  <c r="D295" i="11"/>
  <c r="C295" i="11" s="1"/>
  <c r="E295" i="11" s="1"/>
  <c r="D268" i="11"/>
  <c r="D267" i="11"/>
  <c r="C267" i="11" s="1"/>
  <c r="E267" i="11" s="1"/>
  <c r="D261" i="11"/>
  <c r="E261" i="11" s="1"/>
  <c r="D257" i="11"/>
  <c r="C257" i="11" s="1"/>
  <c r="D231" i="11"/>
  <c r="C231" i="11" s="1"/>
  <c r="D214" i="11"/>
  <c r="D204" i="11"/>
  <c r="D196" i="11"/>
  <c r="D191" i="11"/>
  <c r="C191" i="11" s="1"/>
  <c r="D185" i="11"/>
  <c r="C185" i="11" s="1"/>
  <c r="E185" i="11" s="1"/>
  <c r="D184" i="11"/>
  <c r="E184" i="11" s="1"/>
  <c r="D179" i="11"/>
  <c r="C179" i="11" s="1"/>
  <c r="E179" i="11" s="1"/>
  <c r="D172" i="11"/>
  <c r="D162" i="11"/>
  <c r="D161" i="11"/>
  <c r="C161" i="11" s="1"/>
  <c r="E161" i="11" s="1"/>
  <c r="D158" i="11"/>
  <c r="D155" i="11"/>
  <c r="C155" i="11" s="1"/>
  <c r="E155" i="11" s="1"/>
  <c r="D152" i="11"/>
  <c r="E152" i="11" s="1"/>
  <c r="D147" i="11"/>
  <c r="E147" i="11" s="1"/>
  <c r="D131" i="11"/>
  <c r="D128" i="11"/>
  <c r="D124" i="11"/>
  <c r="E124" i="11" s="1"/>
  <c r="D107" i="11"/>
  <c r="C107" i="11" s="1"/>
  <c r="E107" i="11" s="1"/>
  <c r="D106" i="11"/>
  <c r="D105" i="11"/>
  <c r="D431" i="11"/>
  <c r="D426" i="11"/>
  <c r="D414" i="11"/>
  <c r="D412" i="11"/>
  <c r="D403" i="11"/>
  <c r="C403" i="11" s="1"/>
  <c r="E403" i="11" s="1"/>
  <c r="D354" i="11"/>
  <c r="E354" i="11" s="1"/>
  <c r="D353" i="11"/>
  <c r="E353" i="11" s="1"/>
  <c r="D325" i="11"/>
  <c r="E325" i="11" s="1"/>
  <c r="D156" i="11"/>
  <c r="E156" i="11" s="1"/>
  <c r="D150" i="11"/>
  <c r="E150" i="11" s="1"/>
  <c r="D149" i="11"/>
  <c r="D148" i="11"/>
  <c r="D421" i="11"/>
  <c r="E421" i="11" s="1"/>
  <c r="D405" i="11"/>
  <c r="D398" i="11"/>
  <c r="D391" i="11"/>
  <c r="D371" i="11"/>
  <c r="C371" i="11" s="1"/>
  <c r="E371" i="11" s="1"/>
  <c r="D369" i="11"/>
  <c r="E369" i="11" s="1"/>
  <c r="D360" i="11"/>
  <c r="D359" i="11"/>
  <c r="D347" i="11"/>
  <c r="D332" i="11"/>
  <c r="D331" i="11"/>
  <c r="C331" i="11" s="1"/>
  <c r="D328" i="11"/>
  <c r="E328" i="11" s="1"/>
  <c r="D324" i="11"/>
  <c r="D320" i="11"/>
  <c r="D319" i="11"/>
  <c r="E319" i="11" s="1"/>
  <c r="D318" i="11"/>
  <c r="E318" i="11" s="1"/>
  <c r="D317" i="11"/>
  <c r="E317" i="11" s="1"/>
  <c r="D307" i="11"/>
  <c r="C307" i="11" s="1"/>
  <c r="D303" i="11"/>
  <c r="D290" i="11"/>
  <c r="D289" i="11"/>
  <c r="C289" i="11" s="1"/>
  <c r="E289" i="11" s="1"/>
  <c r="D281" i="11"/>
  <c r="C281" i="11" s="1"/>
  <c r="D277" i="11"/>
  <c r="D273" i="11"/>
  <c r="D272" i="11"/>
  <c r="E272" i="11" s="1"/>
  <c r="D271" i="11"/>
  <c r="D269" i="11"/>
  <c r="D266" i="11"/>
  <c r="D265" i="11"/>
  <c r="E265" i="11" s="1"/>
  <c r="D263" i="11"/>
  <c r="C263" i="11" s="1"/>
  <c r="D259" i="11"/>
  <c r="D255" i="11"/>
  <c r="D252" i="11"/>
  <c r="D244" i="11"/>
  <c r="D241" i="11"/>
  <c r="D240" i="11"/>
  <c r="D239" i="11"/>
  <c r="D238" i="11"/>
  <c r="E238" i="11" s="1"/>
  <c r="D237" i="11"/>
  <c r="D229" i="11"/>
  <c r="E229" i="11" s="1"/>
  <c r="D225" i="11"/>
  <c r="C225" i="11" s="1"/>
  <c r="E225" i="11" s="1"/>
  <c r="D221" i="11"/>
  <c r="D199" i="11"/>
  <c r="C199" i="11" s="1"/>
  <c r="E199" i="11" s="1"/>
  <c r="D198" i="11"/>
  <c r="E198" i="11" s="1"/>
  <c r="D194" i="11"/>
  <c r="E194" i="11" s="1"/>
  <c r="D168" i="11"/>
  <c r="E168" i="11" s="1"/>
  <c r="D167" i="11"/>
  <c r="C167" i="11" s="1"/>
  <c r="D159" i="11"/>
  <c r="C159" i="11" s="1"/>
  <c r="E159" i="11" s="1"/>
  <c r="D145" i="11"/>
  <c r="E145" i="11" s="1"/>
  <c r="C60" i="11"/>
  <c r="D60" i="11"/>
  <c r="F100" i="11"/>
  <c r="C100" i="11"/>
  <c r="D100" i="11"/>
  <c r="E51" i="11"/>
  <c r="E65" i="11"/>
  <c r="D84" i="11"/>
  <c r="D98" i="11"/>
  <c r="E98" i="11" s="1"/>
  <c r="E103" i="11"/>
  <c r="E106" i="11"/>
  <c r="D111" i="11"/>
  <c r="C111" i="11" s="1"/>
  <c r="D118" i="11"/>
  <c r="E118" i="11" s="1"/>
  <c r="D121" i="11"/>
  <c r="C121" i="11" s="1"/>
  <c r="D132" i="11"/>
  <c r="E241" i="11"/>
  <c r="D256" i="11"/>
  <c r="E256" i="11" s="1"/>
  <c r="D291" i="11"/>
  <c r="D308" i="11"/>
  <c r="C9" i="11"/>
  <c r="D9" i="11"/>
  <c r="C12" i="11"/>
  <c r="D12" i="11"/>
  <c r="C16" i="11"/>
  <c r="D16" i="11"/>
  <c r="C41" i="11"/>
  <c r="D41" i="11"/>
  <c r="F42" i="11"/>
  <c r="C43" i="11"/>
  <c r="F43" i="11"/>
  <c r="C46" i="11"/>
  <c r="F46" i="11"/>
  <c r="C63" i="11"/>
  <c r="F63" i="11"/>
  <c r="D7" i="11"/>
  <c r="F7" i="11"/>
  <c r="F45" i="11"/>
  <c r="C45" i="11"/>
  <c r="D45" i="11"/>
  <c r="F58" i="11"/>
  <c r="E58" i="11" s="1"/>
  <c r="F59" i="11"/>
  <c r="D59" i="11"/>
  <c r="C59" i="11" s="1"/>
  <c r="E59" i="11" s="1"/>
  <c r="D34" i="11"/>
  <c r="D48" i="11"/>
  <c r="F11" i="11"/>
  <c r="F15" i="11"/>
  <c r="F17" i="11"/>
  <c r="F19" i="11"/>
  <c r="D25" i="11"/>
  <c r="E25" i="11" s="1"/>
  <c r="D35" i="11"/>
  <c r="D37" i="11"/>
  <c r="E37" i="11" s="1"/>
  <c r="D39" i="11"/>
  <c r="E52" i="11"/>
  <c r="F55" i="11"/>
  <c r="D57" i="11"/>
  <c r="C57" i="11" s="1"/>
  <c r="E57" i="11" s="1"/>
  <c r="D66" i="11"/>
  <c r="D77" i="11"/>
  <c r="D82" i="11"/>
  <c r="E87" i="11"/>
  <c r="D89" i="11"/>
  <c r="C89" i="11" s="1"/>
  <c r="E89" i="11" s="1"/>
  <c r="F92" i="11"/>
  <c r="E99" i="11"/>
  <c r="E110" i="11"/>
  <c r="D115" i="11"/>
  <c r="E115" i="11" s="1"/>
  <c r="D119" i="11"/>
  <c r="E119" i="11" s="1"/>
  <c r="D129" i="11"/>
  <c r="C129" i="11" s="1"/>
  <c r="E129" i="11" s="1"/>
  <c r="E131" i="11"/>
  <c r="D133" i="11"/>
  <c r="E133" i="11" s="1"/>
  <c r="D260" i="11"/>
  <c r="D287" i="11"/>
  <c r="C287" i="11" s="1"/>
  <c r="E330" i="11"/>
  <c r="E383" i="11"/>
  <c r="F210" i="11"/>
  <c r="F211" i="11"/>
  <c r="F300" i="11"/>
  <c r="F301" i="11"/>
  <c r="F314" i="11"/>
  <c r="F315" i="11"/>
  <c r="F321" i="11"/>
  <c r="F322" i="11"/>
  <c r="F341" i="11"/>
  <c r="D342" i="11"/>
  <c r="F372" i="11"/>
  <c r="D373" i="11"/>
  <c r="D409" i="11"/>
  <c r="C409" i="11" s="1"/>
  <c r="F409" i="11"/>
  <c r="F172" i="11"/>
  <c r="E172" i="11" s="1"/>
  <c r="D173" i="11"/>
  <c r="E173" i="11" s="1"/>
  <c r="F188" i="11"/>
  <c r="F189" i="11"/>
  <c r="F196" i="11"/>
  <c r="E196" i="11" s="1"/>
  <c r="D197" i="11"/>
  <c r="E197" i="11" s="1"/>
  <c r="F250" i="11"/>
  <c r="D251" i="11"/>
  <c r="E251" i="11" s="1"/>
  <c r="F268" i="11"/>
  <c r="E268" i="11" s="1"/>
  <c r="C269" i="11"/>
  <c r="E269" i="11" s="1"/>
  <c r="F306" i="11"/>
  <c r="F307" i="11"/>
  <c r="F333" i="11"/>
  <c r="D334" i="11"/>
  <c r="E334" i="11" s="1"/>
  <c r="F397" i="11"/>
  <c r="C398" i="11"/>
  <c r="E398" i="11" s="1"/>
  <c r="F25" i="11"/>
  <c r="E32" i="11"/>
  <c r="E34" i="11"/>
  <c r="F37" i="11"/>
  <c r="E39" i="11"/>
  <c r="E64" i="11"/>
  <c r="F73" i="11"/>
  <c r="E82" i="11"/>
  <c r="E96" i="11"/>
  <c r="F106" i="11"/>
  <c r="D109" i="11"/>
  <c r="F111" i="11"/>
  <c r="E112" i="11"/>
  <c r="F114" i="11"/>
  <c r="E117" i="11"/>
  <c r="F121" i="11"/>
  <c r="E122" i="11"/>
  <c r="F124" i="11"/>
  <c r="F126" i="11"/>
  <c r="F131" i="11"/>
  <c r="E132" i="11"/>
  <c r="D136" i="11"/>
  <c r="F137" i="11"/>
  <c r="D140" i="11"/>
  <c r="F142" i="11"/>
  <c r="F146" i="11"/>
  <c r="E148" i="11"/>
  <c r="E149" i="11"/>
  <c r="F154" i="11"/>
  <c r="D160" i="11"/>
  <c r="E163" i="11"/>
  <c r="D169" i="11"/>
  <c r="F171" i="11"/>
  <c r="F174" i="11"/>
  <c r="D176" i="11"/>
  <c r="D180" i="11"/>
  <c r="D181" i="11"/>
  <c r="F187" i="11"/>
  <c r="F190" i="11"/>
  <c r="F195" i="11"/>
  <c r="D202" i="11"/>
  <c r="D208" i="11"/>
  <c r="F209" i="11"/>
  <c r="D212" i="11"/>
  <c r="D216" i="11"/>
  <c r="E224" i="11"/>
  <c r="D228" i="11"/>
  <c r="E232" i="11"/>
  <c r="D246" i="11"/>
  <c r="D250" i="11"/>
  <c r="D254" i="11"/>
  <c r="E280" i="11"/>
  <c r="D284" i="11"/>
  <c r="E298" i="11"/>
  <c r="D306" i="11"/>
  <c r="D312" i="11"/>
  <c r="D313" i="11"/>
  <c r="C313" i="11" s="1"/>
  <c r="D346" i="11"/>
  <c r="E367" i="11"/>
  <c r="E381" i="11"/>
  <c r="D390" i="11"/>
  <c r="D394" i="11"/>
  <c r="E400" i="11"/>
  <c r="E413" i="11"/>
  <c r="D427" i="11"/>
  <c r="C427" i="11" s="1"/>
  <c r="D429" i="11"/>
  <c r="F26" i="11"/>
  <c r="F35" i="11"/>
  <c r="F36" i="11"/>
  <c r="D40" i="11"/>
  <c r="E40" i="11" s="1"/>
  <c r="D44" i="11"/>
  <c r="E44" i="11" s="1"/>
  <c r="F48" i="11"/>
  <c r="F49" i="11"/>
  <c r="E49" i="11" s="1"/>
  <c r="F61" i="11"/>
  <c r="F66" i="11"/>
  <c r="E66" i="11" s="1"/>
  <c r="F70" i="11"/>
  <c r="F77" i="11"/>
  <c r="F78" i="11"/>
  <c r="E78" i="11" s="1"/>
  <c r="F83" i="11"/>
  <c r="F84" i="11"/>
  <c r="F85" i="11"/>
  <c r="E85" i="11" s="1"/>
  <c r="F89" i="11"/>
  <c r="F93" i="11"/>
  <c r="F102" i="11"/>
  <c r="F105" i="11"/>
  <c r="E105" i="11" s="1"/>
  <c r="D108" i="11"/>
  <c r="E108" i="11" s="1"/>
  <c r="D113" i="11"/>
  <c r="E113" i="11" s="1"/>
  <c r="D120" i="11"/>
  <c r="E120" i="11" s="1"/>
  <c r="F123" i="11"/>
  <c r="D125" i="11"/>
  <c r="E125" i="11" s="1"/>
  <c r="F128" i="11"/>
  <c r="E128" i="11" s="1"/>
  <c r="E135" i="11"/>
  <c r="C136" i="11"/>
  <c r="C140" i="11"/>
  <c r="E140" i="11" s="1"/>
  <c r="D142" i="11"/>
  <c r="D146" i="11"/>
  <c r="D151" i="11"/>
  <c r="F152" i="11"/>
  <c r="D157" i="11"/>
  <c r="E157" i="11" s="1"/>
  <c r="C160" i="11"/>
  <c r="D164" i="11"/>
  <c r="D165" i="11"/>
  <c r="C169" i="11"/>
  <c r="E169" i="11" s="1"/>
  <c r="D171" i="11"/>
  <c r="F176" i="11"/>
  <c r="E191" i="11"/>
  <c r="F192" i="11"/>
  <c r="D195" i="11"/>
  <c r="E201" i="11"/>
  <c r="C202" i="11"/>
  <c r="E202" i="11" s="1"/>
  <c r="D203" i="11"/>
  <c r="C203" i="11" s="1"/>
  <c r="E207" i="11"/>
  <c r="C208" i="11"/>
  <c r="C212" i="11"/>
  <c r="D213" i="11"/>
  <c r="C216" i="11"/>
  <c r="D217" i="11"/>
  <c r="C217" i="11" s="1"/>
  <c r="E217" i="11" s="1"/>
  <c r="C221" i="11"/>
  <c r="D222" i="11"/>
  <c r="D233" i="11"/>
  <c r="E233" i="11" s="1"/>
  <c r="D234" i="11"/>
  <c r="E234" i="11" s="1"/>
  <c r="D247" i="11"/>
  <c r="C259" i="11"/>
  <c r="E259" i="11" s="1"/>
  <c r="D264" i="11"/>
  <c r="E264" i="11" s="1"/>
  <c r="C266" i="11"/>
  <c r="D270" i="11"/>
  <c r="E270" i="11" s="1"/>
  <c r="C273" i="11"/>
  <c r="E273" i="11" s="1"/>
  <c r="E276" i="11"/>
  <c r="C277" i="11"/>
  <c r="E277" i="11" s="1"/>
  <c r="D278" i="11"/>
  <c r="E278" i="11" s="1"/>
  <c r="E281" i="11"/>
  <c r="D282" i="11"/>
  <c r="E282" i="11" s="1"/>
  <c r="F283" i="11"/>
  <c r="D285" i="11"/>
  <c r="E285" i="11" s="1"/>
  <c r="C286" i="11"/>
  <c r="C290" i="11"/>
  <c r="E290" i="11" s="1"/>
  <c r="F292" i="11"/>
  <c r="D299" i="11"/>
  <c r="E302" i="11"/>
  <c r="C303" i="11"/>
  <c r="E303" i="11" s="1"/>
  <c r="F311" i="11"/>
  <c r="F312" i="11"/>
  <c r="C320" i="11"/>
  <c r="E320" i="11" s="1"/>
  <c r="D343" i="11"/>
  <c r="D348" i="11"/>
  <c r="E348" i="11" s="1"/>
  <c r="D355" i="11"/>
  <c r="E355" i="11" s="1"/>
  <c r="C360" i="11"/>
  <c r="E360" i="11" s="1"/>
  <c r="D364" i="11"/>
  <c r="D368" i="11"/>
  <c r="E368" i="11" s="1"/>
  <c r="D372" i="11"/>
  <c r="D374" i="11"/>
  <c r="F380" i="11"/>
  <c r="D387" i="11"/>
  <c r="E387" i="11" s="1"/>
  <c r="F389" i="11"/>
  <c r="E408" i="11"/>
  <c r="F180" i="11"/>
  <c r="F181" i="11"/>
  <c r="E181" i="11" s="1"/>
  <c r="F254" i="11"/>
  <c r="F255" i="11"/>
  <c r="E255" i="11" s="1"/>
  <c r="F346" i="11"/>
  <c r="F347" i="11"/>
  <c r="F378" i="11"/>
  <c r="D379" i="11"/>
  <c r="E379" i="11" s="1"/>
  <c r="F390" i="11"/>
  <c r="F391" i="11"/>
  <c r="E391" i="11" s="1"/>
  <c r="D401" i="11"/>
  <c r="F401" i="11"/>
  <c r="C416" i="11"/>
  <c r="D416" i="11"/>
  <c r="C419" i="11"/>
  <c r="D419" i="11"/>
  <c r="D137" i="11"/>
  <c r="D141" i="11"/>
  <c r="E141" i="11" s="1"/>
  <c r="E165" i="11"/>
  <c r="D170" i="11"/>
  <c r="E170" i="11" s="1"/>
  <c r="D174" i="11"/>
  <c r="E182" i="11"/>
  <c r="D187" i="11"/>
  <c r="E193" i="11"/>
  <c r="E203" i="11"/>
  <c r="D209" i="11"/>
  <c r="E212" i="11"/>
  <c r="D218" i="11"/>
  <c r="D226" i="11"/>
  <c r="E226" i="11" s="1"/>
  <c r="F228" i="11"/>
  <c r="D230" i="11"/>
  <c r="E230" i="11" s="1"/>
  <c r="F246" i="11"/>
  <c r="D248" i="11"/>
  <c r="E248" i="11" s="1"/>
  <c r="D249" i="11"/>
  <c r="C249" i="11" s="1"/>
  <c r="E249" i="11" s="1"/>
  <c r="F262" i="11"/>
  <c r="E266" i="11"/>
  <c r="D274" i="11"/>
  <c r="E274" i="11" s="1"/>
  <c r="D279" i="11"/>
  <c r="D283" i="11"/>
  <c r="E283" i="11" s="1"/>
  <c r="F284" i="11"/>
  <c r="F287" i="11"/>
  <c r="E287" i="11" s="1"/>
  <c r="E291" i="11"/>
  <c r="D297" i="11"/>
  <c r="D300" i="11"/>
  <c r="D301" i="11"/>
  <c r="E304" i="11"/>
  <c r="D311" i="11"/>
  <c r="E311" i="11" s="1"/>
  <c r="D314" i="11"/>
  <c r="D315" i="11"/>
  <c r="D321" i="11"/>
  <c r="D322" i="11"/>
  <c r="E329" i="11"/>
  <c r="D335" i="11"/>
  <c r="E335" i="11" s="1"/>
  <c r="D340" i="11"/>
  <c r="E340" i="11" s="1"/>
  <c r="F342" i="11"/>
  <c r="D344" i="11"/>
  <c r="E344" i="11" s="1"/>
  <c r="D345" i="11"/>
  <c r="C345" i="11" s="1"/>
  <c r="E345" i="11" s="1"/>
  <c r="D349" i="11"/>
  <c r="D356" i="11"/>
  <c r="D361" i="11"/>
  <c r="E361" i="11" s="1"/>
  <c r="D366" i="11"/>
  <c r="E370" i="11"/>
  <c r="F373" i="11"/>
  <c r="D375" i="11"/>
  <c r="E375" i="11" s="1"/>
  <c r="D388" i="11"/>
  <c r="E388" i="11" s="1"/>
  <c r="D389" i="11"/>
  <c r="F394" i="11"/>
  <c r="E429" i="11"/>
  <c r="F133" i="11"/>
  <c r="F134" i="11"/>
  <c r="F244" i="11"/>
  <c r="D245" i="11"/>
  <c r="E245" i="11" s="1"/>
  <c r="F252" i="11"/>
  <c r="D253" i="11"/>
  <c r="E253" i="11" s="1"/>
  <c r="F274" i="11"/>
  <c r="F275" i="11"/>
  <c r="F332" i="11"/>
  <c r="C333" i="11"/>
  <c r="F364" i="11"/>
  <c r="E364" i="11" s="1"/>
  <c r="F365" i="11"/>
  <c r="C418" i="11"/>
  <c r="D418" i="11"/>
  <c r="F418" i="11"/>
  <c r="C26" i="11"/>
  <c r="C35" i="11"/>
  <c r="F81" i="11"/>
  <c r="E81" i="11" s="1"/>
  <c r="C83" i="11"/>
  <c r="F98" i="11"/>
  <c r="F99" i="11"/>
  <c r="F109" i="11"/>
  <c r="E109" i="11" s="1"/>
  <c r="F110" i="11"/>
  <c r="D123" i="11"/>
  <c r="C123" i="11" s="1"/>
  <c r="E123" i="11" s="1"/>
  <c r="D138" i="11"/>
  <c r="E138" i="11" s="1"/>
  <c r="F141" i="11"/>
  <c r="D143" i="11"/>
  <c r="C143" i="11" s="1"/>
  <c r="E143" i="11" s="1"/>
  <c r="D144" i="11"/>
  <c r="E144" i="11" s="1"/>
  <c r="D153" i="11"/>
  <c r="C153" i="11" s="1"/>
  <c r="E153" i="11" s="1"/>
  <c r="C158" i="11"/>
  <c r="E158" i="11" s="1"/>
  <c r="C162" i="11"/>
  <c r="E164" i="11"/>
  <c r="E167" i="11"/>
  <c r="F170" i="11"/>
  <c r="D175" i="11"/>
  <c r="E175" i="11" s="1"/>
  <c r="C176" i="11"/>
  <c r="E176" i="11" s="1"/>
  <c r="D177" i="11"/>
  <c r="E177" i="11" s="1"/>
  <c r="C180" i="11"/>
  <c r="D183" i="11"/>
  <c r="E183" i="11" s="1"/>
  <c r="F186" i="11"/>
  <c r="D188" i="11"/>
  <c r="D192" i="11"/>
  <c r="E192" i="11" s="1"/>
  <c r="D210" i="11"/>
  <c r="E210" i="11" s="1"/>
  <c r="D211" i="11"/>
  <c r="C211" i="11" s="1"/>
  <c r="E213" i="11"/>
  <c r="C214" i="11"/>
  <c r="E214" i="11" s="1"/>
  <c r="E222" i="11"/>
  <c r="D223" i="11"/>
  <c r="C223" i="11" s="1"/>
  <c r="E223" i="11" s="1"/>
  <c r="D227" i="11"/>
  <c r="E227" i="11" s="1"/>
  <c r="C228" i="11"/>
  <c r="F229" i="11"/>
  <c r="E231" i="11"/>
  <c r="E237" i="11"/>
  <c r="E239" i="11"/>
  <c r="F241" i="11"/>
  <c r="C246" i="11"/>
  <c r="E247" i="11"/>
  <c r="F248" i="11"/>
  <c r="C250" i="11"/>
  <c r="C254" i="11"/>
  <c r="E257" i="11"/>
  <c r="E263" i="11"/>
  <c r="F264" i="11"/>
  <c r="F270" i="11"/>
  <c r="E271" i="11"/>
  <c r="C279" i="11"/>
  <c r="E279" i="11" s="1"/>
  <c r="C284" i="11"/>
  <c r="D292" i="11"/>
  <c r="C297" i="11"/>
  <c r="E299" i="11"/>
  <c r="C301" i="11"/>
  <c r="D305" i="11"/>
  <c r="E305" i="11" s="1"/>
  <c r="C306" i="11"/>
  <c r="E306" i="11" s="1"/>
  <c r="C312" i="11"/>
  <c r="F313" i="11"/>
  <c r="C315" i="11"/>
  <c r="C322" i="11"/>
  <c r="E331" i="11"/>
  <c r="D336" i="11"/>
  <c r="E336" i="11" s="1"/>
  <c r="F339" i="11"/>
  <c r="D341" i="11"/>
  <c r="E341" i="11" s="1"/>
  <c r="C342" i="11"/>
  <c r="E343" i="11"/>
  <c r="F344" i="11"/>
  <c r="C346" i="11"/>
  <c r="C349" i="11"/>
  <c r="D362" i="11"/>
  <c r="E362" i="11" s="1"/>
  <c r="D363" i="11"/>
  <c r="C363" i="11" s="1"/>
  <c r="E363" i="11" s="1"/>
  <c r="C366" i="11"/>
  <c r="C373" i="11"/>
  <c r="E374" i="11"/>
  <c r="D376" i="11"/>
  <c r="E376" i="11" s="1"/>
  <c r="D377" i="11"/>
  <c r="C377" i="11" s="1"/>
  <c r="E377" i="11" s="1"/>
  <c r="D378" i="11"/>
  <c r="D380" i="11"/>
  <c r="D385" i="11"/>
  <c r="C385" i="11" s="1"/>
  <c r="E385" i="11" s="1"/>
  <c r="C389" i="11"/>
  <c r="C390" i="11"/>
  <c r="D393" i="11"/>
  <c r="E393" i="11" s="1"/>
  <c r="C394" i="11"/>
  <c r="C402" i="11"/>
  <c r="E427" i="11"/>
  <c r="F204" i="11"/>
  <c r="F218" i="11"/>
  <c r="F219" i="11"/>
  <c r="F236" i="11"/>
  <c r="E236" i="11" s="1"/>
  <c r="F260" i="11"/>
  <c r="E260" i="11" s="1"/>
  <c r="F261" i="11"/>
  <c r="F308" i="11"/>
  <c r="F316" i="11"/>
  <c r="E316" i="11" s="1"/>
  <c r="F317" i="11"/>
  <c r="F318" i="11"/>
  <c r="F319" i="11"/>
  <c r="F324" i="11"/>
  <c r="E324" i="11" s="1"/>
  <c r="F325" i="11"/>
  <c r="F353" i="11"/>
  <c r="F354" i="11"/>
  <c r="F356" i="11"/>
  <c r="F357" i="11"/>
  <c r="F396" i="11"/>
  <c r="C404" i="11"/>
  <c r="C405" i="11"/>
  <c r="E405" i="11" s="1"/>
  <c r="C406" i="11"/>
  <c r="E406" i="11" s="1"/>
  <c r="C411" i="11"/>
  <c r="E411" i="11" s="1"/>
  <c r="C412" i="11"/>
  <c r="E412" i="11" s="1"/>
  <c r="D420" i="11"/>
  <c r="E420" i="11" s="1"/>
  <c r="D424" i="11"/>
  <c r="E424" i="11" s="1"/>
  <c r="D425" i="11"/>
  <c r="E425" i="11" s="1"/>
  <c r="C426" i="11"/>
  <c r="D428" i="11"/>
  <c r="E428" i="11" s="1"/>
  <c r="D430" i="11"/>
  <c r="E430" i="11" s="1"/>
  <c r="C431" i="11"/>
  <c r="E407" i="11"/>
  <c r="F413" i="11"/>
  <c r="F421" i="11"/>
  <c r="F414" i="11"/>
  <c r="E414" i="11" s="1"/>
  <c r="F422" i="11"/>
  <c r="E422" i="11" s="1"/>
  <c r="F428" i="11"/>
  <c r="B2" i="15" l="1"/>
  <c r="B4" i="15"/>
  <c r="B1" i="15"/>
  <c r="B3" i="15"/>
  <c r="B5" i="15"/>
  <c r="E342" i="11"/>
  <c r="E160" i="11"/>
  <c r="E41" i="11"/>
  <c r="E12" i="11"/>
  <c r="E60" i="11"/>
  <c r="E221" i="11"/>
  <c r="E215" i="11"/>
  <c r="E151" i="11"/>
  <c r="E321" i="11"/>
  <c r="E297" i="11"/>
  <c r="E431" i="11"/>
  <c r="E396" i="11"/>
  <c r="E218" i="11"/>
  <c r="E366" i="11"/>
  <c r="E349" i="11"/>
  <c r="E312" i="11"/>
  <c r="E162" i="11"/>
  <c r="E332" i="11"/>
  <c r="E252" i="11"/>
  <c r="E419" i="11"/>
  <c r="E77" i="11"/>
  <c r="E36" i="11"/>
  <c r="E88" i="11"/>
  <c r="E94" i="11"/>
  <c r="E17" i="11"/>
  <c r="E365" i="11"/>
  <c r="E347" i="11"/>
  <c r="E426" i="11"/>
  <c r="E404" i="11"/>
  <c r="E308" i="11"/>
  <c r="E389" i="11"/>
  <c r="E216" i="11"/>
  <c r="E208" i="11"/>
  <c r="E171" i="11"/>
  <c r="E111" i="11"/>
  <c r="E189" i="11"/>
  <c r="E409" i="11"/>
  <c r="E7" i="11"/>
  <c r="E42" i="11"/>
  <c r="E16" i="11"/>
  <c r="E240" i="11"/>
  <c r="E359" i="11"/>
  <c r="E69" i="11"/>
  <c r="E356" i="11"/>
  <c r="E373" i="11"/>
  <c r="E284" i="11"/>
  <c r="E401" i="11"/>
  <c r="E83" i="11"/>
  <c r="E26" i="11"/>
  <c r="E174" i="11"/>
  <c r="E142" i="11"/>
  <c r="E322" i="11"/>
  <c r="E301" i="11"/>
  <c r="E204" i="11"/>
  <c r="E313" i="11"/>
  <c r="E250" i="11"/>
  <c r="E418" i="11"/>
  <c r="E244" i="11"/>
  <c r="E394" i="11"/>
  <c r="E246" i="11"/>
  <c r="E228" i="11"/>
  <c r="E416" i="11"/>
  <c r="E390" i="11"/>
  <c r="E346" i="11"/>
  <c r="E180" i="11"/>
  <c r="E380" i="11"/>
  <c r="E84" i="11"/>
  <c r="E70" i="11"/>
  <c r="E48" i="11"/>
  <c r="E35" i="11"/>
  <c r="E187" i="11"/>
  <c r="E146" i="11"/>
  <c r="E137" i="11"/>
  <c r="E397" i="11"/>
  <c r="E188" i="11"/>
  <c r="E314" i="11"/>
  <c r="F432" i="11"/>
  <c r="E80" i="11"/>
  <c r="E28" i="11"/>
  <c r="E92" i="11"/>
  <c r="E55" i="11"/>
  <c r="E5" i="11"/>
  <c r="E292" i="11"/>
  <c r="E136" i="11"/>
  <c r="E209" i="11"/>
  <c r="E121" i="11"/>
  <c r="E307" i="11"/>
  <c r="E315" i="11"/>
  <c r="E211" i="11"/>
  <c r="E9" i="11"/>
  <c r="E100" i="11"/>
  <c r="E18" i="11"/>
  <c r="E378" i="11"/>
  <c r="E254" i="11"/>
  <c r="E195" i="11"/>
  <c r="E333" i="11"/>
  <c r="E372" i="11"/>
  <c r="E300" i="11"/>
  <c r="E45" i="11"/>
  <c r="E101" i="11"/>
  <c r="E23" i="11"/>
  <c r="E19" i="11"/>
  <c r="C7" i="2" l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 l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 l="1"/>
  <c r="C63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 s="1"/>
  <c r="M54" i="1" s="1"/>
  <c r="L54" i="1" s="1"/>
  <c r="K54" i="1" s="1"/>
  <c r="J54" i="1" s="1"/>
  <c r="I54" i="1" s="1"/>
  <c r="H54" i="1" s="1"/>
  <c r="G54" i="1" s="1"/>
  <c r="F54" i="1" s="1"/>
  <c r="E54" i="1" s="1"/>
  <c r="D54" i="1" s="1"/>
  <c r="C54" i="1" s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M5" i="1" s="1"/>
  <c r="L7" i="1"/>
  <c r="K7" i="1"/>
  <c r="J7" i="1"/>
  <c r="I7" i="1"/>
  <c r="H7" i="1"/>
  <c r="G7" i="1"/>
  <c r="F7" i="1"/>
  <c r="E7" i="1"/>
  <c r="D7" i="1"/>
  <c r="N6" i="1"/>
  <c r="M6" i="1"/>
  <c r="L6" i="1"/>
  <c r="L5" i="1" s="1"/>
  <c r="K6" i="1"/>
  <c r="J6" i="1"/>
  <c r="I6" i="1"/>
  <c r="H6" i="1"/>
  <c r="H5" i="1" s="1"/>
  <c r="G6" i="1"/>
  <c r="F6" i="1"/>
  <c r="F5" i="1" s="1"/>
  <c r="E6" i="1"/>
  <c r="D6" i="1"/>
  <c r="D5" i="1" s="1"/>
  <c r="C6" i="1"/>
  <c r="N5" i="1"/>
  <c r="J5" i="1"/>
  <c r="I5" i="1" s="1"/>
  <c r="G5" i="1"/>
  <c r="E5" i="1"/>
  <c r="C5" i="1"/>
  <c r="K5" i="1" l="1"/>
  <c r="B5" i="1"/>
  <c r="N4" i="1" s="1"/>
  <c r="M4" i="1"/>
  <c r="L4" i="1"/>
  <c r="K4" i="1"/>
  <c r="J4" i="1"/>
  <c r="I4" i="1"/>
  <c r="H4" i="1"/>
  <c r="G4" i="1"/>
  <c r="F4" i="1"/>
  <c r="E4" i="1"/>
  <c r="D4" i="1"/>
  <c r="C4" i="1"/>
  <c r="B4" i="1"/>
  <c r="D46" i="11"/>
  <c r="E46" i="11" s="1"/>
  <c r="D6" i="11"/>
  <c r="E6" i="11" s="1"/>
  <c r="D154" i="11"/>
  <c r="E154" i="11" s="1"/>
  <c r="D43" i="11"/>
  <c r="E43" i="11"/>
  <c r="D114" i="11"/>
  <c r="E114" i="11" s="1"/>
  <c r="D134" i="11"/>
  <c r="E134" i="11" s="1"/>
  <c r="D286" i="11"/>
  <c r="E286" i="11" s="1"/>
  <c r="D339" i="11"/>
  <c r="E339" i="11" s="1"/>
  <c r="D275" i="11"/>
  <c r="E275" i="11" s="1"/>
  <c r="D31" i="11"/>
  <c r="E31" i="11" s="1"/>
  <c r="D402" i="11"/>
  <c r="E402" i="11" s="1"/>
  <c r="D95" i="11"/>
  <c r="E95" i="11"/>
  <c r="D190" i="11"/>
  <c r="E190" i="11" s="1"/>
  <c r="D262" i="11"/>
  <c r="E262" i="11" s="1"/>
  <c r="D186" i="11"/>
  <c r="E186" i="11" s="1"/>
  <c r="D126" i="11"/>
  <c r="E126" i="11" s="1"/>
  <c r="D63" i="11"/>
  <c r="E63" i="11" s="1"/>
  <c r="D350" i="11"/>
  <c r="E350" i="11" s="1"/>
  <c r="D54" i="11"/>
  <c r="E54" i="11" s="1"/>
  <c r="D327" i="11"/>
  <c r="E327" i="11"/>
  <c r="D91" i="11"/>
  <c r="E91" i="11" s="1"/>
  <c r="D62" i="11"/>
  <c r="E62" i="11" s="1"/>
  <c r="D27" i="11"/>
  <c r="E27" i="11" s="1"/>
  <c r="D243" i="11"/>
  <c r="E243" i="11" s="1"/>
  <c r="D338" i="11"/>
  <c r="E338" i="11" s="1"/>
  <c r="D358" i="11"/>
  <c r="E358" i="11" s="1"/>
  <c r="D235" i="11"/>
  <c r="E235" i="11" s="1"/>
  <c r="D166" i="11"/>
  <c r="E166" i="11"/>
  <c r="D79" i="11"/>
  <c r="E79" i="11" s="1"/>
  <c r="D30" i="11"/>
  <c r="E30" i="11" s="1"/>
  <c r="D395" i="11"/>
  <c r="E395" i="11" s="1"/>
  <c r="D423" i="11"/>
  <c r="E423" i="11"/>
  <c r="D74" i="11"/>
  <c r="E74" i="11" s="1"/>
  <c r="D86" i="11"/>
  <c r="E86" i="11" s="1"/>
  <c r="D14" i="11"/>
  <c r="E14" i="11" s="1"/>
  <c r="D90" i="11"/>
  <c r="E90" i="11"/>
  <c r="D22" i="11"/>
  <c r="E22" i="11" s="1"/>
  <c r="D382" i="11"/>
  <c r="E382" i="11" s="1"/>
  <c r="D178" i="11"/>
  <c r="E178" i="11" s="1"/>
  <c r="D139" i="11"/>
  <c r="E139" i="11" s="1"/>
  <c r="D127" i="11"/>
  <c r="E127" i="11" s="1"/>
  <c r="D242" i="11"/>
  <c r="E242" i="11" s="1"/>
  <c r="D38" i="11"/>
  <c r="E38" i="11" s="1"/>
  <c r="D75" i="11"/>
  <c r="E75" i="11"/>
  <c r="D410" i="11"/>
  <c r="E410" i="11" s="1"/>
  <c r="D294" i="11"/>
  <c r="E294" i="11" s="1"/>
  <c r="D415" i="11"/>
  <c r="E415" i="11" s="1"/>
  <c r="D351" i="11"/>
  <c r="E351" i="11"/>
  <c r="D50" i="11"/>
  <c r="E50" i="11" s="1"/>
  <c r="D326" i="11"/>
  <c r="E326" i="11" s="1"/>
  <c r="D47" i="11"/>
  <c r="E47" i="11" s="1"/>
  <c r="D10" i="11"/>
  <c r="E10" i="11"/>
</calcChain>
</file>

<file path=xl/sharedStrings.xml><?xml version="1.0" encoding="utf-8"?>
<sst xmlns="http://schemas.openxmlformats.org/spreadsheetml/2006/main" count="5698" uniqueCount="1822">
  <si>
    <t xml:space="preserve">99000 - ADEUDOS DE EJERCICIOS FISCALES ANTERIORES (ADEFAS)                </t>
  </si>
  <si>
    <t>96000 - APOYOS FINANCIEROS</t>
  </si>
  <si>
    <t>95000 - COSTO POR COBERTURAS</t>
  </si>
  <si>
    <t>94000 - GASTOS DE LA DEUDA PUBLICA</t>
  </si>
  <si>
    <t>93000 - COMISIONES DE LA DEUDA PUBLICA</t>
  </si>
  <si>
    <t>92000 - INTERESES DE LA DEUDA PÚBLICA</t>
  </si>
  <si>
    <t>91000 - AMORTIZACIÓN DE LA DEUDA PÚBLICA</t>
  </si>
  <si>
    <t>90000 - DEUDA PÚBLICA</t>
  </si>
  <si>
    <t>62000 - OBRA PÚBLICA EN BIENES PROPIOS</t>
  </si>
  <si>
    <t>61000 - OBRA PÚBLICA EN BIENES DE DOMINIO PÚBLICO</t>
  </si>
  <si>
    <t>60000 - INVERSIÓN PÚBLICA</t>
  </si>
  <si>
    <t>58000 - BIENES INMUEBLES</t>
  </si>
  <si>
    <t>56000 - MAQUINARIA, OTROS EQUIPOS Y HERRAMIENTAS</t>
  </si>
  <si>
    <t>54000 - VEHÍCULOS Y EQUIPO DE TRANSPORTE</t>
  </si>
  <si>
    <r>
      <t>52000 - MOBILIARIO Y EQUIPO EDUCACIONAL Y RECREATIVO</t>
    </r>
    <r>
      <rPr>
        <sz val="9"/>
        <color rgb="FF000000"/>
        <rFont val="Arial"/>
        <family val="2"/>
      </rPr>
      <t xml:space="preserve">                                     </t>
    </r>
  </si>
  <si>
    <t>51000 - MOBILIARIO Y EQUIPO DE ADMINISTRACIÓN</t>
  </si>
  <si>
    <t>50000 - BIENES MUEBLES, INMUEBLES E INTANGIBLES</t>
  </si>
  <si>
    <t>48000 - DONATIVOS</t>
  </si>
  <si>
    <t>45000 - PENSIONES Y JUBILACIONES</t>
  </si>
  <si>
    <t>44000 - AYUDAS SOCIALES</t>
  </si>
  <si>
    <t>43000 - SUBSIDIOS Y SUBVENCIONES</t>
  </si>
  <si>
    <t xml:space="preserve">40000 - TRANSFERENCIAS, ASIGNACIONES, SUBSIDIOS Y OTRAS AYUDAS       </t>
  </si>
  <si>
    <t>39000 - OTROS SERVICIOS GENERALES</t>
  </si>
  <si>
    <t>38000 - SERVICIOS OFICIALES</t>
  </si>
  <si>
    <t>37000 - SERVICIOS DE TRASLADO Y VIÁTICOS</t>
  </si>
  <si>
    <t xml:space="preserve">36000 - SERVICIOS DE COMUNICACIÓN SOCIAL Y PUBLICIDAD                                </t>
  </si>
  <si>
    <t>35000 - SERVICIOS DE INSTALACIÓN, REPARACIÓN, MANTENIMIENTO Y CONSERVACIÓN</t>
  </si>
  <si>
    <t xml:space="preserve">34000 - SERVICIOS FINANCIEROS, BANCARIOS Y COMERCIALES                               </t>
  </si>
  <si>
    <t xml:space="preserve">33000 - SERVICIOS PROFESIONALES, CIENTÍFICOS, TÉCNICOS Y OTROS SERVICIOS       </t>
  </si>
  <si>
    <t>32000 - SERVICIOS DE ARRENDAMIENTO</t>
  </si>
  <si>
    <t>31000 - SERVICIOS BASICOS</t>
  </si>
  <si>
    <t>30000 - SERVICIOS GENERALES</t>
  </si>
  <si>
    <t xml:space="preserve">29000 - HERRAMIENTAS, REFACCIONES Y ACCESORIOS MENORES  </t>
  </si>
  <si>
    <t>28000 - MATERIALES Y SUMINISTROS PARA SEGURIDAD</t>
  </si>
  <si>
    <t xml:space="preserve">27000 - VESTUARIO, BLANCOS, PRENDAS DE PROTECCIÓN Y  ARTÍCULOS DEPORTIVOS  </t>
  </si>
  <si>
    <t>26000 - COMBUSTIBLES, LUBRICANTES Y ADITIVOS</t>
  </si>
  <si>
    <t xml:space="preserve">25000 - PRODUCTOS QUÍMICOS, FARMACÉUTICOS Y DE LABORATORIO </t>
  </si>
  <si>
    <t xml:space="preserve">24000 - MATERIALES Y ARTÍCULOS DE CONSTRUCCIÓN Y DE REPARACIÓN         </t>
  </si>
  <si>
    <t>22000 - ALIMENTOS Y UTENSILIOS</t>
  </si>
  <si>
    <t xml:space="preserve">21000 - MATERIALES DE ADMINISTRACIÓN, EMISIÓN DE DOCUMENTOS Y ARTÍCULOS OFICIALES </t>
  </si>
  <si>
    <t>20000 - MATERIALES Y SUMINISTROS</t>
  </si>
  <si>
    <t>15000 - OTRAS PRESTACIONES SOCIALES Y ECONÓMICAS</t>
  </si>
  <si>
    <t>14000 - SEGURIDAD SOCIAL</t>
  </si>
  <si>
    <t>13000 - REMUNERACIONES ADICIONALES Y ESPECIALES</t>
  </si>
  <si>
    <t xml:space="preserve">11000 - REMUNERACIONES AL PERSONAL DE CARÁCTER PERMANENTE         </t>
  </si>
  <si>
    <t>10000 - SERVICIOS PERSONALES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</si>
  <si>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</si>
  <si>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</si>
  <si>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</si>
  <si>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</si>
  <si>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</si>
  <si>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</si>
  <si>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</si>
  <si>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</si>
  <si>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</si>
  <si>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</si>
  <si>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</si>
  <si>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</si>
  <si>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</si>
  <si>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</si>
  <si>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COG (partida genérica)</t>
  </si>
  <si>
    <t>MUNICIPIO DE VILLA UNION, COAHUILA</t>
  </si>
  <si>
    <t>23000 - MATERIAS PRIMAS Y MATERIALES DE PRODUCCION Y COMERCIALIZACION</t>
  </si>
  <si>
    <t>CALENDARIO DE PRESUPUESTO DE EGRESOS DEL EJERCICIO FISCAL 2016</t>
  </si>
  <si>
    <t>12000 - REMUNERACIONES AL PERSONAL DE CARÁCTER TRANSITORIO</t>
  </si>
  <si>
    <t>16000 - PREVISIONES</t>
  </si>
  <si>
    <t>17000 - PAGO DE ESTÍMULOS A SERVIDORES PÚBLICOS</t>
  </si>
  <si>
    <t>41000 - TRANSFERENCIAS INTERNAS Y ASIGNACIONES AL SECTOR PÚBLICO</t>
  </si>
  <si>
    <t>42000 - TRANSFERENCIAS AL RESTO DEL SECTOR PÚBLICO</t>
  </si>
  <si>
    <t>49000 - TRANSFERENCIAS AL EXTERIOR</t>
  </si>
  <si>
    <t>53000 - EQUIPO E INSTRUMENTAL MÉDICO Y DE LABORATORIO</t>
  </si>
  <si>
    <t>57000 - ACTIVOS BIOLOGICOS</t>
  </si>
  <si>
    <t>59000 - ACTIVOS INTANGIBLES</t>
  </si>
  <si>
    <t>63000 - 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</si>
  <si>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</si>
  <si>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</si>
  <si>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</si>
  <si>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</si>
  <si>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</si>
  <si>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</si>
  <si>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</si>
  <si>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</si>
  <si>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70000 - INVERSIONES FINANCIERAS Y OTRAS PROVISIONES</t>
  </si>
  <si>
    <t>71000 - INVERSIONES PARA EL FOMENTO DE ACTIVIDADES PRODUCTIVAS</t>
  </si>
  <si>
    <t>72000 - ACCIONES Y PARTICIPACIONES DE CAPITAL</t>
  </si>
  <si>
    <t>73000 - COMPRA DE TÍTULOS Y VALORES</t>
  </si>
  <si>
    <t>74000 - CONCESIÓN DE PRÉSTAMOS</t>
  </si>
  <si>
    <t>75000 - INVERSIONES EN FIDEICOMISOS, MANDATOS Y OTROS ANÁLOGOS</t>
  </si>
  <si>
    <t>76000 - OTRAS INVERSIONES FINANCIERAS</t>
  </si>
  <si>
    <t>79000 - PROVISIONES PARA CONTINGENCIAS Y OTRAS EROGACIONES ESPECIALES</t>
  </si>
  <si>
    <t>PARTICIPACIONES Y APORTACIONES</t>
  </si>
  <si>
    <t>PARTICIPACIONES</t>
  </si>
  <si>
    <t>APORTACIONES</t>
  </si>
  <si>
    <t>CONVENIOS</t>
  </si>
  <si>
    <t>81000 - PARTICIPACIONES</t>
  </si>
  <si>
    <t>83000 - APORTACIONES</t>
  </si>
  <si>
    <t>85000 - CONVENIOS</t>
  </si>
  <si>
    <t>80000 - PARTICIPACIONES Y APORTACIONES</t>
  </si>
  <si>
    <t>CTG</t>
  </si>
  <si>
    <t>Presupuesto Aprobado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</si>
  <si>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</si>
  <si>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</si>
  <si>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</si>
  <si>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</si>
  <si>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</si>
  <si>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Dirección</t>
  </si>
  <si>
    <t>Dependencia</t>
  </si>
  <si>
    <t>Finalidad</t>
  </si>
  <si>
    <t>Función</t>
  </si>
  <si>
    <t>SubFunción</t>
  </si>
  <si>
    <t>claveprograma</t>
  </si>
  <si>
    <t>Proyecto</t>
  </si>
  <si>
    <t>descripción</t>
  </si>
  <si>
    <t>ObjGasto</t>
  </si>
  <si>
    <t>Tipo</t>
  </si>
  <si>
    <t>Fuente</t>
  </si>
  <si>
    <t>Anual</t>
  </si>
  <si>
    <t>1</t>
  </si>
  <si>
    <t>03</t>
  </si>
  <si>
    <t>01</t>
  </si>
  <si>
    <t>007</t>
  </si>
  <si>
    <t>001</t>
  </si>
  <si>
    <t>AGUA POTABLE EN OPERACIÓN</t>
  </si>
  <si>
    <t>COMBATE A POBREZA EXTREMA</t>
  </si>
  <si>
    <t>DESARROLLO INTEGRAL DE LA FAMILIA</t>
  </si>
  <si>
    <t>OPERACIÓN DE SEGURIDAD PUBLICA</t>
  </si>
  <si>
    <t>OPERACIÓN EFECTIVA Y EFICAZ DE LAS DEPENDENCIAS</t>
  </si>
  <si>
    <t>REGULARIZACION DE PADRONES</t>
  </si>
  <si>
    <t>SERVICIOS BASICOS DE CALIDAD</t>
  </si>
  <si>
    <t>002</t>
  </si>
  <si>
    <t>VILLA UNION ILUMINADO</t>
  </si>
  <si>
    <t>VILLA UNION LIMPIO</t>
  </si>
  <si>
    <t>CE</t>
  </si>
  <si>
    <r>
      <t>Total general</t>
    </r>
    <r>
      <rPr>
        <sz val="12"/>
        <color theme="1"/>
        <rFont val="Calibri"/>
        <family val="2"/>
        <scheme val="minor"/>
      </rPr>
      <t> </t>
    </r>
  </si>
  <si>
    <t>11000 - REMUNERACIONES AL PERSONAL DE CARÁCTER PERMANENTE</t>
  </si>
  <si>
    <t>11300 - SUELDOS BASE AL PERSONAL PERMANENTE</t>
  </si>
  <si>
    <t>13200 - PRIMAS DE VACACIONES, DOMINICAL Y GRATIFICACIÓN DE FIN DE AÑO</t>
  </si>
  <si>
    <t>13300 - HORAS EXTRAORDINARIAS</t>
  </si>
  <si>
    <t>14100 - APORTACIONES DE SEGURIDAD SOCIAL</t>
  </si>
  <si>
    <t>14400 - APORTACIONES PARA SEGUROS</t>
  </si>
  <si>
    <t>15200 - INDEMNIZACIONES</t>
  </si>
  <si>
    <t>21100 - MATERIALES, ÚTILES Y EQUIPOS MENORES DE OFICINA</t>
  </si>
  <si>
    <t>21400 - MATERIALES, ÚTILES Y EQUIPOS MENORES DE TECNOLOGÍAS DE LA INFORMACIÓN Y COMUNICACIONES</t>
  </si>
  <si>
    <t>21600 - MATERIAL DE LIMPIEZA</t>
  </si>
  <si>
    <t>22100 - PRODUCTOS ALIMENTICIOS PARA PERSONAS</t>
  </si>
  <si>
    <t>24600 - MATERIAL ELÉCTRICO Y ELECTRÓNICO</t>
  </si>
  <si>
    <t>24900 - OTROS MATERIALES Y ARTÍCULOS DE CONSTRUCCIÓN Y REPARACIÓN</t>
  </si>
  <si>
    <t>25000 - PRODUCTOS QUÍMICOS, FARMACÉUTICOS Y DE LABORATORIO</t>
  </si>
  <si>
    <t>25300 - MEDICINAS Y PRODUCTOS FARMACÉUTICOS</t>
  </si>
  <si>
    <t>26100 - COMBUSTIBLES, LUBRICANTES Y ADITIVOS</t>
  </si>
  <si>
    <t>27100 - VESTUARIO Y UNIFORMES</t>
  </si>
  <si>
    <t>27200 - PRENDAS DE SEGURIDAD Y PROTECCIÓN PERSONAL</t>
  </si>
  <si>
    <t>29000 - HERRAMIENTAS, REFACCIONES Y ACCESORIOS MENORES</t>
  </si>
  <si>
    <t>29100 - HERRAMIENTAS MENORES</t>
  </si>
  <si>
    <t>31100 - ENERGÍA ELÉCTRICA</t>
  </si>
  <si>
    <t>31200 - GAS</t>
  </si>
  <si>
    <t>31400 - TELEFONÍA TRADICIONAL</t>
  </si>
  <si>
    <t>31500 - TELEFONÍA CELULAR</t>
  </si>
  <si>
    <t>31800 - SERVICIOS POSTALES Y TELEGRÁFICOS</t>
  </si>
  <si>
    <t>32200 - ARRENDAMIENTO DE EDIFICIOS</t>
  </si>
  <si>
    <t>32500 - ARRENDAMIENTO DE EQUIPO DE TRANSPORTE</t>
  </si>
  <si>
    <t>32600 - ARRENDAMIENTO DE MAQUINARIA, OTROS EQUIPOS Y HERRAMIENTAS</t>
  </si>
  <si>
    <t>33100 - SERVICIOS LEGALES, DE CONTABILIDAD, AUDITORÍA Y RELACIONADOS</t>
  </si>
  <si>
    <t>33300 - SERVICIOS DE CONSULTORÍA ADMINISTRATIVA, PROCESOS, TÉCNICA Y EN TECNOLOGÍAS DE LA INFORMACIÓN</t>
  </si>
  <si>
    <t>33600 - SERVICIOS DE APOYO ADMINISTRATIVO, FOTOCOPIADO E IMPRESIÓN</t>
  </si>
  <si>
    <t>34500 - SEGURO DE BIENES PATRIMONIALES</t>
  </si>
  <si>
    <t>34700 - FLETES Y MANIOBRAS</t>
  </si>
  <si>
    <t>35100 - CONSERVACIÓN Y MANTENIMIENTO MENOR DE INMUEBLES</t>
  </si>
  <si>
    <t>35200 - INSTALACIÓN, REPARACIÓN Y MANTENIMIENTO DE MOBILIARIO Y EQUIPO DE ADMINISTRACIÓN, EDUCACIONAL Y</t>
  </si>
  <si>
    <t>35300 - INSTALACIÓN, REPARACIÓN Y MANTENIMIENTO DE EQUIPO DE CÓMPUTO Y TECNOLOGÍAS DE LA INFORMACIÓN</t>
  </si>
  <si>
    <t>35700 - INSTALACIÓN, REPARACIÓN Y MANTENIMIENTO DE MAQUINARIA, OTROS EQUIPOS Y HERRAMIENTA</t>
  </si>
  <si>
    <t>36100 - DIFUSIÓN POR RADIO, TELEVISIÓN Y OTROS MEDIOS DE MENSAJES SOBRE PROGRAMAS Y ACTIVIDADES</t>
  </si>
  <si>
    <t>36500 - SERVICIOS DE LA INDUSTRIA FÍLMICA, DEL SONIDO Y DEL VIDEO</t>
  </si>
  <si>
    <t>36900 - OTROS SERVICIOS DE INFORMACIÓN</t>
  </si>
  <si>
    <t>37200 - PASAJES TERRESTRES</t>
  </si>
  <si>
    <t>37500 - VIÁTICOS EN EL PAÍS</t>
  </si>
  <si>
    <t>38100 - GASTOS DE CEREMONIAL</t>
  </si>
  <si>
    <t>38200 - GASTOS DE ORDEN SOCIAL Y CULTURAL</t>
  </si>
  <si>
    <t>39200 - IMPUESTOS Y DERECHOS</t>
  </si>
  <si>
    <t>39500 - PENAS, MULTAS, ACCESORIOS Y ACTUALIZACIONES</t>
  </si>
  <si>
    <t>40000 - TRANSFERENCIAS, ASIGNACIONES, SUBSIDIOS Y OTRAS AYUDAS</t>
  </si>
  <si>
    <t>43300 - SUBSIDIOS A LA INVERSIÓN</t>
  </si>
  <si>
    <t>43800 - SUBSIDIOS A ENTIDADES FEDERATIVAS Y MUNICIPIOS</t>
  </si>
  <si>
    <t>43900 - OTROS SUBSIDIOS</t>
  </si>
  <si>
    <t>44100 - AYUDAS SOCIALES A PERSONAS</t>
  </si>
  <si>
    <t>44300 - AYUDAS SOCIALES A INSTITUCIONES DE ENSEÑANZA</t>
  </si>
  <si>
    <t>45100 - PENSIONES</t>
  </si>
  <si>
    <t>45200 - JUBILACIONES</t>
  </si>
  <si>
    <t>48100 - DONATIVOS A INSTITUCIONES SIN FINES DE LUCRO</t>
  </si>
  <si>
    <t>61200 - EDIFICACIÓN NO HABITACIONAL</t>
  </si>
  <si>
    <t>51100 - MUEBLES DE OFICINA Y ESTANTERÍA</t>
  </si>
  <si>
    <t>51500 - EQUIPO DE CÓMPUTO Y DE TECNOLOGÍA DE LA INFORMACIÓN</t>
  </si>
  <si>
    <t>51900 - OTROS MOBILIARIOS Y EQUIPOS DE ADMINISTRACIÓN</t>
  </si>
  <si>
    <t>53100 - EQUIPO MÉDICO Y DE LABORATORIO</t>
  </si>
  <si>
    <t>54100 - AUTOMÓVILES Y CAMIONES</t>
  </si>
  <si>
    <t>55000 - EQUIPO DE DEFENSA Y SEGURIDAD</t>
  </si>
  <si>
    <t>55100 - EQUIPO DE DEFENSA Y SEGURIDAD</t>
  </si>
  <si>
    <t>56200 - MAQUINARIA Y EQUIPO INDUSTRIAL</t>
  </si>
  <si>
    <t>56500 - EQUIPO DE COMUNICACIÓN Y TELECOMUNICACIÓN</t>
  </si>
  <si>
    <t>56600 - EQUIPOS DE GENERACIÓN ELÉCTRICA, APARATOS Y ACCESORIOS ELÉCTRICOS</t>
  </si>
  <si>
    <t>56700 - HERRAMIENTAS Y MÁQUINAS-HERRAMIENTA</t>
  </si>
  <si>
    <t>91100 - AMORTIZACIÓN DE LA DEUDA INTERNA CON INSTITUCIONES DE CRÉDITO</t>
  </si>
  <si>
    <t>92100 - INTERESES DE LA DEUDA INTERNA CON INSTITUCIONES DE CRÉDITO</t>
  </si>
  <si>
    <t>96100 - APOYOS A INTERMEDIARIOS FINANCIEROS</t>
  </si>
  <si>
    <t>99000 - ADEUDOS DE EJERCICIOS FISCALES ANTERIORES (ADEFAS)</t>
  </si>
  <si>
    <t>99100 - ADEFAS</t>
  </si>
  <si>
    <t>21000 - MATERIALES DE ADMINISTRACIÓN, EMISIÓN DE DOCUMENTOS Y ARTÍCULOS OFICIALES</t>
  </si>
  <si>
    <t>Columna1</t>
  </si>
  <si>
    <t>COG</t>
  </si>
  <si>
    <t>24200 - CEMENTO Y PRODUCTOS DE CONCRETO</t>
  </si>
  <si>
    <t>24300 - CAL, YESO Y PRODUCTOS DE YESO</t>
  </si>
  <si>
    <t>24400 - MADERA Y PRODUCTOS DE MADERA</t>
  </si>
  <si>
    <t>24500 - VIDRIO Y PRODUCTOS DE VIDRIO</t>
  </si>
  <si>
    <t>24800 - MATERIALES COMPLEMENTARIOS</t>
  </si>
  <si>
    <t>Descripción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</si>
  <si>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</si>
  <si>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</si>
  <si>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</si>
  <si>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</si>
  <si>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</si>
  <si>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SUELDOS BASE</t>
  </si>
  <si>
    <t>CANTIDAD ADICIONAL</t>
  </si>
  <si>
    <t>SOBRESUELDOS</t>
  </si>
  <si>
    <t>ESTIMULOS AL PERSONAL</t>
  </si>
  <si>
    <t>COMISIONES POR NOTIFICACION</t>
  </si>
  <si>
    <t>SUBSIDIO AL EMPLEO</t>
  </si>
  <si>
    <t>CUPONES DE BONIFICACION</t>
  </si>
  <si>
    <t>AYUDA PARA TRANSPORTE</t>
  </si>
  <si>
    <t>AYUDA ESCOLAR</t>
  </si>
  <si>
    <t>VACACIONES AL PERSONAL PERMANENTE</t>
  </si>
  <si>
    <t>VITALICIO PENSIONADOS</t>
  </si>
  <si>
    <t>INCENTIVOS</t>
  </si>
  <si>
    <t>SUELDOS AL PERSONAL SINDICALIZADO</t>
  </si>
  <si>
    <t>CANTIDAD ADICIONAL SINDICALIZADOS</t>
  </si>
  <si>
    <t>REMUNERACIONES POR ADSCRIPCIÓN LABORAL EN EL EXTRANJERO</t>
  </si>
  <si>
    <t>ASIGNACIONES PARA RADICACIONES EN EL EXTRANJERO</t>
  </si>
  <si>
    <t>REMUNERACIONES AL PERSONAL DE CARÁCTER TRANSITORIO</t>
  </si>
  <si>
    <t>HONORARIOS ASIMILABLES A SALARIOS</t>
  </si>
  <si>
    <t>HONORARIOS POR SERVICIOS PERSONALES</t>
  </si>
  <si>
    <t>SUELDOS BASE AL PERSONAL EVENTUAL</t>
  </si>
  <si>
    <t>SUELDOS AL PERSONAL EVENTUAL</t>
  </si>
  <si>
    <t>COMPENSACIONES A SUSTITUTOS DE PROFESORES</t>
  </si>
  <si>
    <t>PRIMA VACACIONAL Y DOMINICAL AL PERSONAL EVENTUAL</t>
  </si>
  <si>
    <t>GRATIFICACION DE FIN DE AÑO AL PERSONAL EVENTUAL</t>
  </si>
  <si>
    <t>VACACIONES AL PERSONAL EVENTUAL</t>
  </si>
  <si>
    <t>AYUDA ESCOLAR AL PERSONAL EVENTUAL</t>
  </si>
  <si>
    <t>INTERINATOS</t>
  </si>
  <si>
    <t>INCENTIVOS A PERSONAL EVENTUAL</t>
  </si>
  <si>
    <t>CUPONES DE BONIFICACION PERSONAL EVENTUAL</t>
  </si>
  <si>
    <t>COMPESACION AL PERSONAL EVENTUAL</t>
  </si>
  <si>
    <t>RETRIBUCIONES POR SERVICIOS DE CARÁCTER SOCIAL</t>
  </si>
  <si>
    <t>RETIRIBUCIONES POR SERVICIOS DE CARÁCTER SOCIAL</t>
  </si>
  <si>
    <t>RETRIBUCIÓN A LOS REPRESENTANTES DE LOS TRABAJADORES Y DE LOS PATRONES EN LA JUNTA DE CONCILIACIÓN Y ARBITRAJE</t>
  </si>
  <si>
    <t>RETRIBUCION A LOS REPRESENTANTES DE LOS TRABAJADORES Y DE LOS PATRONES EN LA JUNTA FEDERAL DE CONCILIACIÓN Y ARBITRAJE</t>
  </si>
  <si>
    <t>REMUNERACIONES ADICIONALES Y ESPECIALES</t>
  </si>
  <si>
    <t>PRIMAS POR AÑOS DE SERVICIOS EFECTIVOS PRESTADOS</t>
  </si>
  <si>
    <t>PRIMA QUINQUENAL POR AÑOS DE SERVICIO EFECTIVAMENTE PRESTADOS</t>
  </si>
  <si>
    <t>ACREDITACIÓN  POR AÑOS DE SERVICIO EN LA DOCENCIA Y AL PERSONAL ADMINISTRATIVO DE LAS INSTITUCIONES DE EDUCACION SUPERIOR</t>
  </si>
  <si>
    <t>PRIMA DE PERSEVERANCIA POR AÑOS DE SERVICIO ACTIVO  ACTIVO EN EL EJERCITO, FUERZA AEREA Y ARMADA MEXICANOS</t>
  </si>
  <si>
    <t>ANTIGÜEDAD</t>
  </si>
  <si>
    <t>APOYO RENTA</t>
  </si>
  <si>
    <t>SESIONES Y COMISIONES</t>
  </si>
  <si>
    <t>APOYO PARLAMENTARIO Y SERVICIOS</t>
  </si>
  <si>
    <t>APOYO A COORDINADOR DE FRACCION</t>
  </si>
  <si>
    <t>APOYO LEGISLATIVO</t>
  </si>
  <si>
    <t>APOYO A GRUPOS PARLAMENTARIOS</t>
  </si>
  <si>
    <t>PRIMAS DE VACACIONES, DOMINICAL Y GRATIFICACIÓN DE FIN DE AÑO</t>
  </si>
  <si>
    <t>PRIMA VACACIONAL Y DOMINICAL</t>
  </si>
  <si>
    <t>GRATIFICACION DE FIN DE AÑO</t>
  </si>
  <si>
    <t>AGUINALDO</t>
  </si>
  <si>
    <t>HORAS EXTRAORDINARIAS</t>
  </si>
  <si>
    <t>REMUNERACIONES POR HORAS EXTRAORDINARIAS</t>
  </si>
  <si>
    <t>COMPENSACIONES</t>
  </si>
  <si>
    <t>ACREDITACION POR TITULACION EN LA DOCENCIA</t>
  </si>
  <si>
    <t>ACREDITACION AL PERSONAL DOCENTE POR AÑOS DE ESTUDIO EN LA LICENCIATURA</t>
  </si>
  <si>
    <t>COMPENSACIONES POR SERVICIOS ESPECIALES</t>
  </si>
  <si>
    <t>COMPENSACIONES POR SERVICIOS EVENTUALES</t>
  </si>
  <si>
    <t>COMPENSACION DE RETIRO</t>
  </si>
  <si>
    <t>COMPENSACION DE SERVICIOS</t>
  </si>
  <si>
    <t>COMPENSACIONES ADICIONALES POR SERVICIOS ESPECIALES</t>
  </si>
  <si>
    <t>ASIGNACIONES DOCENTES, PEDAGÓGICAS, GENÉRICAS Y ESPECIFÍCAS</t>
  </si>
  <si>
    <t>COMPENSACIÓN POR ADQUISISCION  DE MATERIAL DIDACTICO</t>
  </si>
  <si>
    <t>COMPENSACIÓN POR ACTUALIZACIÓN Y FORMACIÓN ACADÉMICA</t>
  </si>
  <si>
    <t>COMPENSACIÓN A MÉDICOS RESIDENTES</t>
  </si>
  <si>
    <t>GASTOS CONTINGENTES PARA EL PERSONAL RADICADO EN EL EXTRANJERO</t>
  </si>
  <si>
    <t>ASIGNACIONES INHERENTES A LA CONCLUSION DE SERVICIOS EN LA ADMINISTRACION PUBLICA FEDERAL</t>
  </si>
  <si>
    <t>BONO EXENTO</t>
  </si>
  <si>
    <t>SOBREHABERES</t>
  </si>
  <si>
    <t>ASIGNACIONES DE TÉCNICO, DE MANDO, POR COMISIÓN, DE VUELO Y DE TÉCNICO ESPECIAL</t>
  </si>
  <si>
    <t>ASIGNACIONES DE TÉCNICO,</t>
  </si>
  <si>
    <t>ASIGNACIONES DE MANDO</t>
  </si>
  <si>
    <t>ASIGNACIONES POR COMISION</t>
  </si>
  <si>
    <t>ASIGNACIONES DE VUELO</t>
  </si>
  <si>
    <t>ASIGNACIONES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</si>
  <si>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</si>
  <si>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</si>
  <si>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</si>
  <si>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</si>
  <si>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CUOTAS AL ISSSTE</t>
  </si>
  <si>
    <t>APORTACIONES AL ISSFAM</t>
  </si>
  <si>
    <t>APORTACIONES AL IMSS</t>
  </si>
  <si>
    <t>APORTACIONES DE SEGURIDAD SOCIAL CONTRACTUALES</t>
  </si>
  <si>
    <t>APORTACIONES AL SEGURO DE CESANTIA EN EDAD AVANZADA Y VEJEZ</t>
  </si>
  <si>
    <t>APORTACION SERVICIO MEDICO</t>
  </si>
  <si>
    <t>APORTACIONES A FONDOS DE VIVIENDA</t>
  </si>
  <si>
    <t>APORTACIONES AL FOVISSSTE</t>
  </si>
  <si>
    <t>APORTACIONES AL INFONAVIT</t>
  </si>
  <si>
    <t>APORTACIONES AL FONDO DE LA VIVIENDA DE LOS TRABAJADORES DE LA EDUCACION</t>
  </si>
  <si>
    <t>APORTACIONES AL SISTEMA PARA EL RETIRO</t>
  </si>
  <si>
    <t>APORTACIONES AL SISTEMA DE AHORRO PARA EL RETIRO</t>
  </si>
  <si>
    <t>DEPOSITOS PARA EL AHORRO SOLIDARIO</t>
  </si>
  <si>
    <t>APORTACION DIRECCION SEC 38</t>
  </si>
  <si>
    <t>APORTACIONES PARA SEGUROS</t>
  </si>
  <si>
    <t>CUOTAS PARA EL SEGURO DE VIDA DEL PERSONAL CIVIL</t>
  </si>
  <si>
    <t>CUOTAS PARA EL SEGURO DE VIDA DEL PERSONAL MILITAR</t>
  </si>
  <si>
    <t>CUOTAS PARA EL SEGURO DE GASTOS MEDICOS DEL PERSONAL CIVIL</t>
  </si>
  <si>
    <t>CUOTAS PARA EL SEGURO DE SEPARACION INDIVIDUALIZADO</t>
  </si>
  <si>
    <t>CUOTAS PARA EL SEGURO COLECTIVO DE RETIRO</t>
  </si>
  <si>
    <t>SEGURO DE RESPONSABILIDAD CIVIL, ASISTENCIA LEGAL Y OTROS SEGUROS</t>
  </si>
  <si>
    <t>SEGURO DE MAESTRO</t>
  </si>
  <si>
    <t>APORTACION DE DEFUNCION</t>
  </si>
  <si>
    <t>OTRAS PRESTACIONES SOCIALES Y ECONÓMICAS</t>
  </si>
  <si>
    <t>CUOTAS PARA EL FONDO DE AHORRO Y FONDO DE TRABAJO</t>
  </si>
  <si>
    <t>CUOTAS PARA EL FONDO DE AHORRO DEL PERSONAL CIVIL</t>
  </si>
  <si>
    <t>CUOTAS PARA EL FONDO DE AHORRO DE GENERALES, ALMIRANTES, JEFES Y OFICIALES</t>
  </si>
  <si>
    <t>CUOTAS PARA EL FONDO DE TRABAJO DEL PERSONAL DEL EJERCITO , FUERZA AEREA Y ARMADA MEXICANOS</t>
  </si>
  <si>
    <t>INDEMNIZACIONES</t>
  </si>
  <si>
    <t>INDEMNIZACION POR ACCIDENTES DE TRABAJO</t>
  </si>
  <si>
    <t>PAGO DE LIQUIDACIONES</t>
  </si>
  <si>
    <t>LIQUIDACIONES PERSONAL EVENTUAL</t>
  </si>
  <si>
    <t>PRESTACIONES Y HABERES DE RETIRO</t>
  </si>
  <si>
    <t>PRESTACIONES DE RETIRO</t>
  </si>
  <si>
    <t>PRESTACIONES CONTRACTUALES</t>
  </si>
  <si>
    <t>PRESTACIONES ESTABLECIDA POR CONDICIONES GENERALES DE TRABAJO O CONTRATOS COLECTIVOS DE TRABAJO</t>
  </si>
  <si>
    <t>COMPENSACION GARANTIZADA</t>
  </si>
  <si>
    <t>ASIGNACIONES ADICIONALES AL SUELDO</t>
  </si>
  <si>
    <t>AJUSTE DE CALENDARIO</t>
  </si>
  <si>
    <t>DIAS ECONOMICOS</t>
  </si>
  <si>
    <t>DESCANSO</t>
  </si>
  <si>
    <t>BONO BIMESTRAL</t>
  </si>
  <si>
    <t>DIAS ECONOMICOS NO DISFRUTADOS</t>
  </si>
  <si>
    <t>BONO AL FORTALECIMIENTO DE LA ECONOMIA FAMILIAR</t>
  </si>
  <si>
    <t>AYUDA POR SERVICIO A LA DOCENCIA</t>
  </si>
  <si>
    <t>COMPENSACION PROVISIONAL DE APOYO ADMINISTRATIVO Y MANUAL</t>
  </si>
  <si>
    <t>BONO DE DESPENSA DE FIN DE AÑO</t>
  </si>
  <si>
    <t>BONO ANUAL</t>
  </si>
  <si>
    <t>DIA DEL PERSONAL DE APOYO ADMINISTRATIVO Y MANUAL</t>
  </si>
  <si>
    <t>AYUDA PARA UNIFORMES</t>
  </si>
  <si>
    <t>AYUDA PARA LENTES</t>
  </si>
  <si>
    <t>AYUDAS ESCOLARES Y BECAS</t>
  </si>
  <si>
    <t>BONO NAVIDEÑO</t>
  </si>
  <si>
    <t>BONO DE PERMANENCIA</t>
  </si>
  <si>
    <t>PREVISION SOCIAL</t>
  </si>
  <si>
    <t>AYUDA AL PERSONAL DE CARÁCTER PERMANENTE</t>
  </si>
  <si>
    <t>BONO DE PERSEVERANCIA</t>
  </si>
  <si>
    <t>AYUDA PARA PIEZAS DENTALES</t>
  </si>
  <si>
    <t>AYUDA PARA PROTESIS</t>
  </si>
  <si>
    <t>FESTEJO A EMPLEADOS</t>
  </si>
  <si>
    <t>APOYOS A LA CAPACITACIÓN DE LOS SERVIDORES PÚBLICOS</t>
  </si>
  <si>
    <t>APOYOS A LA CAPACITACIÓN DE SERVIDORES PUBLICOS</t>
  </si>
  <si>
    <t>OTRAS PRESTACIONES</t>
  </si>
  <si>
    <t>PAGO POR RIESGO</t>
  </si>
  <si>
    <t>AYUDA DESPENSA</t>
  </si>
  <si>
    <t>PREMIO DE ASISTENCIA</t>
  </si>
  <si>
    <t>GUARDERIAS</t>
  </si>
  <si>
    <t>CULTURA Y BECAS APORTACION PATRONAL SINDICATO</t>
  </si>
  <si>
    <t>PARTICIPACIONES ESPECIALES</t>
  </si>
  <si>
    <t>AYUDA DE DEFUNCION</t>
  </si>
  <si>
    <t>APOYO POR INCAPACIDADES</t>
  </si>
  <si>
    <t>PREVISIONES</t>
  </si>
  <si>
    <t>PREVISIONES DE CARÁCTER LABORAL, ECONÓMICA Y DE SEGURIDAD SOCIAL</t>
  </si>
  <si>
    <t>INCREMENTOS A LAS PERCEPCIONES</t>
  </si>
  <si>
    <t>CREACION DE PLAZAS</t>
  </si>
  <si>
    <t>OTRAS MEDIDAS DE CARÁCTER LABORAL Y ECONÓMICAS</t>
  </si>
  <si>
    <t>PREVISIONES PARA APORTACIÓNES AL ISSSTE</t>
  </si>
  <si>
    <t>PREVISIONES PARA APORTACIONES AL FOVISSSTE</t>
  </si>
  <si>
    <t>PREVISIONES PARA APORTACIONES AL SISTEMA DE AHORRO PARA EL RETIRO</t>
  </si>
  <si>
    <t>PREVISIONES PARA APORTACIONES AL SEGURO DE CESANTÍA EN EDAD AVANZADA Y VEJEZ</t>
  </si>
  <si>
    <t>PREVISION SOCIAL MULTIPLE</t>
  </si>
  <si>
    <t>PAGO DE ESTÍMULOS A SERVIDORES PÚBLICOS</t>
  </si>
  <si>
    <t>ESTÍMULOS</t>
  </si>
  <si>
    <t>ESTIMULOS POR PRODUCTIVIDAD Y EFICIENCIA</t>
  </si>
  <si>
    <t>ESTIMULOS AL PERSONAL OPERATIVO</t>
  </si>
  <si>
    <t>ESTIMULO POR PUNTUALIDAD</t>
  </si>
  <si>
    <t>PREMIO AL SERVIDOR INSTITUCIONAL</t>
  </si>
  <si>
    <t>ESTIMULO AL MEJOR DESEMPEÑO</t>
  </si>
  <si>
    <t>ESTIMULO AL DESEMPEÑO DOCENTE</t>
  </si>
  <si>
    <t>ESTIMULOS POR ANTIGÜEDAD</t>
  </si>
  <si>
    <t>RECOMPENSAS</t>
  </si>
  <si>
    <t>IMPUESTO SOBRE NÓMINAS Y OTROS QUE SE DERIVEN DE UNA RELACIÓN LABORAL</t>
  </si>
  <si>
    <t>IMPUESTO SOBRE NÓMINAS</t>
  </si>
  <si>
    <t>IMPUESTO SOBRE NOMINAS</t>
  </si>
  <si>
    <t>OTROS IMPUESTOS DERIVADOS DE UNA RELACIÓN LABORAL</t>
  </si>
  <si>
    <t>MATERIALES Y SUMINISTROS</t>
  </si>
  <si>
    <t>MATERIALES DE ADMINISTRACIÓN, EMISIÓN DE DOCUMENTOS Y ARTÍCULOS OFICIALES</t>
  </si>
  <si>
    <t>MATERIALES, ÚTILES Y EQUIPOS MENORES DE OFICINA</t>
  </si>
  <si>
    <t>MATERIALES Y UTILES DE OFICINA</t>
  </si>
  <si>
    <t>OTROS MATERIALES Y UTILES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</si>
  <si>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</si>
  <si>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</si>
  <si>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</si>
  <si>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MATERIALES Y UTILES PARA EL PROCESAMIENTO EN EQUIPOS Y BIENES INFORMATICOS</t>
  </si>
  <si>
    <t>MATERIAL IMPRESO E INFORMACIÓN DIGITAL</t>
  </si>
  <si>
    <t>MATERIAL DE APOYO INFORMATIVO</t>
  </si>
  <si>
    <t>MATERIAL PARA INFORMACIÓN EN ACTIVIDADES DE INVESTIGACIÓN CIENTÍFICA Y TECNOLÓGICA</t>
  </si>
  <si>
    <t>MATERIAL FOTOGRAFICO</t>
  </si>
  <si>
    <t>MATERIAL DE LIMPIEZA</t>
  </si>
  <si>
    <t>MATERIALES Y ÚTILES DE ENSEÑANZA</t>
  </si>
  <si>
    <t>MATERIALES Y SUMINISTROS PARA PLANTELES EDUCATIVOS</t>
  </si>
  <si>
    <t>MATERIAL DIDACTICO</t>
  </si>
  <si>
    <t>MATERIALES PARA EL REGISTRO E IDENTIFICACIÓN DE BIENES Y PERSONAS</t>
  </si>
  <si>
    <t>MATERIAL PARA VALORES</t>
  </si>
  <si>
    <t>ALIMENTOS Y UTENSILIOS</t>
  </si>
  <si>
    <t>PRODUCTOS ALIMENTICIOS PARA PERSONAS</t>
  </si>
  <si>
    <t>PRODUCTOS ALIMENTICIOS PARA EL EJÉRCITO , FUERZA AEREA Y ARMADA MEXICANOS, PARA LOS EFECTIVOS QUE PARTICIPEN  EN PROGRAMAS DE SEGURIDAD PÚBLICA</t>
  </si>
  <si>
    <t>PRODUCTOS ALIMENTICIOS PARA PERSONAS DERIVADO DE LA PRESTACIÓN DE SERVICIOS PUBLICOS EN UNIDADES DE SALUD,EDUCATIVAS DE READAPTACIÓN SOCIAL Y OTRAS.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</si>
  <si>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</si>
  <si>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</si>
  <si>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LA POBLACIÓN  EN CASOS DE DESASTRES NATURALES</t>
  </si>
  <si>
    <t>PRODUCTOS ALIMENTICIOS PARA EL PERSONAL DERIVADO DE ACTIVIDADES EXTRAORDINARIAS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</si>
  <si>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</si>
  <si>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</si>
  <si>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</si>
  <si>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</si>
  <si>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 xml:space="preserve"> 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</si>
  <si>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</si>
  <si>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</si>
  <si>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</si>
  <si>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</si>
  <si>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</si>
  <si>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</si>
  <si>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</si>
  <si>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 xml:space="preserve"> MERCANCÍAS  PARA SU COMERCIALIZACIÓN EN TIENDAS DEL SECTOR PÚBLICO</t>
  </si>
  <si>
    <t>OTROS PRODUCTOS ADQUIRIDOS COMO MATERIA PRIMA</t>
  </si>
  <si>
    <t>PETROLEO, GAS,Y SUS DERIVADOS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</si>
  <si>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</si>
  <si>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</si>
  <si>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</si>
  <si>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</si>
  <si>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</si>
  <si>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</si>
  <si>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</si>
  <si>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</si>
  <si>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</si>
  <si>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MATERIALES Y SUMINISTROS DE RASTRO</t>
  </si>
  <si>
    <t>OTROS MATERIALES Y ARTÍCULOS DE CONSTRUCCIÓN Y REPARACIÓN</t>
  </si>
  <si>
    <t>PRODUCTOS QUÍMICOS, FARMACÉUTICOS Y DE LABORATORIO</t>
  </si>
  <si>
    <t>PRODUCTOS QUÍMICOS BÁSICOS</t>
  </si>
  <si>
    <t>PRODUCTOS QUIMICOS FUNERARIOS</t>
  </si>
  <si>
    <t>PRODUCTOS QUIMICOS DESINFECTANTES Y SIMILARES</t>
  </si>
  <si>
    <t>FERTILIZANTES, PESTICIDAS Y OTROS AGROQUÍMICOS</t>
  </si>
  <si>
    <t>PLAGUICIDAS ABONOS Y FERTILIZANTES</t>
  </si>
  <si>
    <t>MEDICINAS Y PRODUCTOS FARMACÉUTICOS</t>
  </si>
  <si>
    <t>MEDICINAS Y PROD. FARMACEUTICOS</t>
  </si>
  <si>
    <t>MATERIALES, ACCESORIOS Y SUMINISTROS MÉDICOS</t>
  </si>
  <si>
    <t>MATERIALES, ACCESORIOS Y SUMINISTROS DE LABORATORIO</t>
  </si>
  <si>
    <t>FIBRAS SINTÉTICAS, HULES, PLÁSTICOS Y DERIVADOS</t>
  </si>
  <si>
    <t>MATERIALES DE PLASTICO</t>
  </si>
  <si>
    <t>OTROS PRODUCTOS QUÍMICOS</t>
  </si>
  <si>
    <t>OTROS PRODUCTOS QUIMICOS</t>
  </si>
  <si>
    <t>COMBUSTIBLES, LUBRICANTES Y ADITIVOS</t>
  </si>
  <si>
    <t>COMBUSTIBLES,LUBRICANTES Y ADITIVOS PARA VEHÍCULOS TERRESTRES , AÉREOS MARÍTIMOS, LACUSTRES Y FLUVIALES DESTINADOS A LA EJECUCIÓN DE PROGRAMAS DE SEGURIDAD PÚBLICA NACIONAL.</t>
  </si>
  <si>
    <t>COMBUSTIBLES, LUBRICANTES Y ADITIVOS PARA VEHÍCULOS TERRESTRES , AÉREOS, MARÍTIMOS, LACUSTRES Y FLUVIALES DESTINADOS A SERVICIOS PÚBLICOS Y LA OPERACIÓN DE PROGRAMAS PÚBLICOS</t>
  </si>
  <si>
    <t>COMBUSTIBLES LUBRICANTES Y ADITIVOS PARA PARA VEHICULOS TERRESTRES , AÉREOS, MARÍTIMOS, LACUSTRES Y FLUVIALES DESTINADOS A SERVICIOS ADMINISTRATIVOS</t>
  </si>
  <si>
    <t>COMBUSTIBLES, LUBRICANTES Y ADITIVOS PARA VEHÍCULOS TERRESTRES , AEREOS, MARITIMOS, LACUSTRES Y FLUVIALES ASIGNADOS A SERVIDORES PUBLICOS</t>
  </si>
  <si>
    <t>COMBUSTIBLES, LUBRICANTES Y ADITIVOS PARA MAQUINARIA , EQUIPO DE PRODUCCION  Y SERVICIOS ADMINISTRATIVOS.</t>
  </si>
  <si>
    <t>PIDIREGAS CARGOS VARIABLES</t>
  </si>
  <si>
    <t>COMBUSTIBLES NACIONALE SPARA PLANTAS PRODUCTIVAS</t>
  </si>
  <si>
    <t>COMBUSTIBLES DE IMPORTACIÓN PARA PLANTAS PRODUCTIVAS</t>
  </si>
  <si>
    <t>CARBÓN Y SUS DERIVADOS</t>
  </si>
  <si>
    <t>VESTUARIO, BLANCOS, PRENDAS DE PROTECCIÓN Y ARTÍCULOS DEPORTIVOS</t>
  </si>
  <si>
    <t>VESTUARIO Y UNIFORMES</t>
  </si>
  <si>
    <t>VESTUARIOS UNIFORMES Y BLANCOS</t>
  </si>
  <si>
    <t>PRENDAS DE SEGURIDAD Y PROTECCIÓN PERSONAL</t>
  </si>
  <si>
    <t>PRENDAS DE PROTECCIÓN PERSONAL</t>
  </si>
  <si>
    <t>ARTÍCULOS DEPORTIVOS</t>
  </si>
  <si>
    <t>ARTICULOS DEPORTIVOS</t>
  </si>
  <si>
    <t>PRODUCTOS TEXTILES</t>
  </si>
  <si>
    <t xml:space="preserve"> 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</si>
  <si>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</si>
  <si>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</si>
  <si>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</si>
  <si>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</si>
  <si>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MATERIALES DE SEGURIDAD PUBLICA</t>
  </si>
  <si>
    <t>MATERIALES DE SEGURIDAD PRIVADA</t>
  </si>
  <si>
    <t>PRENDAS DE PROTECCIÓN PARA SEGURIDAD PÚBLICA Y NACIONAL</t>
  </si>
  <si>
    <t>PRENDAS DE PROTECCION PARA SEGURIDAD PUBLICA Y NACIONAL</t>
  </si>
  <si>
    <t>PRENDAS DE PROTECCION PARA SEGURIDAD PRIVADA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</si>
  <si>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</si>
  <si>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</si>
  <si>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</si>
  <si>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</si>
  <si>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</si>
  <si>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</si>
  <si>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PARA EQUIPO DE COMPUTO</t>
  </si>
  <si>
    <t>REFACCIONES Y ACCESORIOS MENORES DE EQUIPO E INSTRUMENTAL MÉDICO Y DE LABORATORIO</t>
  </si>
  <si>
    <t>REFACCIONES Y ACCESORIOS MENORES DE EQUIPO E INSTRUMENTAL MEDICO Y DE LABORATORIO</t>
  </si>
  <si>
    <t>REFACCIONES Y ACCESORIOS MENORES DE EQUIPO DE TRANSPORTE</t>
  </si>
  <si>
    <t>REFACCIONES Y ACCESORIOS MENORES DE EQUIPO DE DEFENSA Y SEGURIDAD</t>
  </si>
  <si>
    <t xml:space="preserve">SEÑALAMIENTOS, LETREROS Y SIMILARES PARA LA SEGURIDAD  </t>
  </si>
  <si>
    <t>REFACCIONES Y ACCESORIOS MENORES DE MAQUINARIA Y OTROS EQUIPOS</t>
  </si>
  <si>
    <t>REFACCIONES Y ACCESORIOS MENORES OTROS BIENES MUEBLES</t>
  </si>
  <si>
    <t>SERVICIOS GENERALES</t>
  </si>
  <si>
    <t>SERVICIOS BASICOS</t>
  </si>
  <si>
    <t>ENERGÍA ELÉCTRICA</t>
  </si>
  <si>
    <t>ENERGIA ELECTRICA</t>
  </si>
  <si>
    <t>SERVICIOS DE ALUMBRADO PUBLICO</t>
  </si>
  <si>
    <t>GAS</t>
  </si>
  <si>
    <t>AGUA</t>
  </si>
  <si>
    <t>SERVICIO DE AGUA</t>
  </si>
  <si>
    <t>TELEFONÍA TRADICIONAL</t>
  </si>
  <si>
    <t>SERVICIO TELEFONICO CONVENCIONAL</t>
  </si>
  <si>
    <t>TELEFONÍA CELULAR</t>
  </si>
  <si>
    <t>SERVICIO TELEFONICO CELULAR</t>
  </si>
  <si>
    <t>SERVICIOS DE TELECOMUNICACIONES Y SATÉLITES</t>
  </si>
  <si>
    <t>SERVICIO DE RADIOLOCALIZACION</t>
  </si>
  <si>
    <t>SERVICIO DE TELECOMUNUCACIONES</t>
  </si>
  <si>
    <t>SERVICIOS DE ACCESO DE INTERNET, REDES Y PROCESAMIENTO DE INFORMACIÓN</t>
  </si>
  <si>
    <t>SERVICIOS DE CONDUCCION DE SEÑALES ANALÓGICAS Y DIGITALES</t>
  </si>
  <si>
    <t>SERVICIOS POSTALES Y TELEGRÁFICOS</t>
  </si>
  <si>
    <t>SERVICIO POSTAL</t>
  </si>
  <si>
    <t>SERVICIO  TELEGRAFICO</t>
  </si>
  <si>
    <t>SERVICIO DE MENSAJERIA</t>
  </si>
  <si>
    <t>SERVICIOS INTEGRALES Y OTROS SERVICIOS</t>
  </si>
  <si>
    <t>SERVICIOS INTEGRALES DE TELECOMUNICACIÓN</t>
  </si>
  <si>
    <t>CONTRATACION DE OTROS SERVICIOS</t>
  </si>
  <si>
    <t>SERVICIOS GENERALES DE PLANTELES EDUCATIVOS</t>
  </si>
  <si>
    <t>SERVICIOS DE ARRENDAMIENTO</t>
  </si>
  <si>
    <t>ARRENDAMIENTO DE TERRENOS</t>
  </si>
  <si>
    <t>ARRENDAMIENTO DE EDIFICIOS</t>
  </si>
  <si>
    <t>ARRENDAMIENTO DE EDIFICIOS Y LOCALES</t>
  </si>
  <si>
    <t>ARRENDAMIENTO DE MOBILIARIO Y EQUIPO DE ADMINISTRACIÓN, EDUCACIONAL Y RECREATIVO</t>
  </si>
  <si>
    <t>ARRENDAMEINTO DE EQUIPO Y BIENES INFORMÁTICOS</t>
  </si>
  <si>
    <t>ARRENDAMEINTO DE MOBILIARIO</t>
  </si>
  <si>
    <t>ARRENDAMIENTO DE EQUIPO E INSTRUMENTAL MÉDICO Y DE LABORATORIO</t>
  </si>
  <si>
    <t>ARRENDAMIENTO DE EQUIPO DE TRANSPORTE</t>
  </si>
  <si>
    <t>ARRENDAMIENTO DE VEHICULOS TERRESTRES , AEREOS , MARÍTIMOS, LACUSTRES Y FLUVIALES PARA LA EJECUCIÓN DE PROGRAMAS DE SEGURIDAD PÚBLICA NACIONAL.</t>
  </si>
  <si>
    <t>ARRENDAMIENTO DE VEHÍCULOS TERRESTRES , AÉREOS, MARÍTIMOS, LACUSTRES Y FLUVIALES PARA SERVICIOS PÚBLICOS Y LA OPERACIÓN DE PROGRAMAS PÚBLICOS.</t>
  </si>
  <si>
    <t>ARRENDAMIENTO DE VEHÍCULOS TERRESTRES , AÉREOS, MARÍTIMOS LACUSTRES Y FLUVIALES PARA SERVICIOS ADMINISTRATIVOS.</t>
  </si>
  <si>
    <t>ARRENDAMIENTO DE VEHÍCULOS TERRESTRES, AÉREOS, MARÍTIMOS, LACUSTRES Y FLUVIALES PARA DESASTRES NATURALES.</t>
  </si>
  <si>
    <t>ARRENDAMIENTOS DE VEHÍCULOS TERRESTRES , AEREOS , MARÍTIMOS LACUSTRES Y FLUVIALES PARA SERVIDORES PUBLICOS.</t>
  </si>
  <si>
    <t>ARRENDAMIENTO DE MAQUINARIA, OTROS EQUIPOS Y HERRAMIENTAS</t>
  </si>
  <si>
    <t>ARRENDAMIENTO DE MAQUINARIA Y EQUIPO</t>
  </si>
  <si>
    <t>ARRENDAMIENTO  PIPAS DE AGUA</t>
  </si>
  <si>
    <t>ARRENDAMIENTO DE ACTIVOS INTANGIBLES</t>
  </si>
  <si>
    <t>PATENTES REGALIAS Y OTROS</t>
  </si>
  <si>
    <t>ARRENDAMIENTO FINANCIERO</t>
  </si>
  <si>
    <t>OTROS ARRENDAMIENTOS</t>
  </si>
  <si>
    <t>ARRENDAMIENTO DE SUSTANCIAS Y PRODUCTOS QUIMICOS</t>
  </si>
  <si>
    <t>PIDIREGAS CARGOS FIJOS</t>
  </si>
  <si>
    <t>ARRENDAMIENTO MOBILIARIO, BLANCOS Y OTROS</t>
  </si>
  <si>
    <t>SERVICIOS PROFESIONALES, CIENTÍFICOS, TÉCNICOS Y OTROS SERVICIOS</t>
  </si>
  <si>
    <t>SERVICIOS LEGALES, DE CONTABILIDAD, AUDITORÍA Y RELACIONADOS</t>
  </si>
  <si>
    <t>ASESORIAS ASOCIADAS A CONVENIOS ,  TRATADOS O ACUERDOS</t>
  </si>
  <si>
    <t>ASESORIAS POR CONTROVERSIAS EN EL MARCO DE LOS TRATADOS INTERNACIONALES</t>
  </si>
  <si>
    <t>CONSULTORIAS PARA PROGRAMAS O PROYECTOS FINANCIADOS POR ORGANISMOS INTERNACIONALES</t>
  </si>
  <si>
    <t>OTRAS ASESORIAS PARA LA OPERACIÓN DE PROGRAMAS</t>
  </si>
  <si>
    <t>SERVICIOS RELACIONADOS CON PROCESOS JURISDICCIONALES</t>
  </si>
  <si>
    <t>SERVICIOS DE AUDITORIA</t>
  </si>
  <si>
    <t>SERVICIOS LEGALES</t>
  </si>
  <si>
    <t>SERVICIOS DE CONTABILIDAD</t>
  </si>
  <si>
    <t>OTRAS ASESORIAS</t>
  </si>
  <si>
    <t>SERVICIOS DE DISEÑO, ARQUITECTURA, INGENIERÍA Y ACTIVIDADES RELACIONADAS</t>
  </si>
  <si>
    <t>SERVICIOS DE ASESORIA DE DISEÑO, ARQUITECTURA, INGENIERIA Y ACTIVIDADES RELACIONADAS</t>
  </si>
  <si>
    <t>SERVICIOS  DE AVALUOS</t>
  </si>
  <si>
    <t>SERVICIOS DE CONSULTORÍA ADMINISTRATIVA, PROCESOS, TÉCNICA Y EN TECNOLOGÍAS DE LA INFORMACIÓN</t>
  </si>
  <si>
    <t>SERVICIOS DE INFORMATICA</t>
  </si>
  <si>
    <t>SERVICIOS ESTADISTICOS Y GEOGRAFICOS</t>
  </si>
  <si>
    <t>SERVICIOS RELACIONADOS CON CERTIFICACION DE PROCESOS</t>
  </si>
  <si>
    <t>SERVICIOS DE CAPACITACIÓN</t>
  </si>
  <si>
    <t>SERVICIOS PARA CAPACITACION A SERVIDORES PUBLICOS</t>
  </si>
  <si>
    <t>MAESTRIAS, DOCTORADOS U OTROS ESTUDIOS Y/O CAPACITACIONES</t>
  </si>
  <si>
    <t>SERVICIOS DE INVESTIGACIÓN CIENTÍFICA Y DESARROLLO</t>
  </si>
  <si>
    <t>ESTUDIOS E INVESTIGACIONES</t>
  </si>
  <si>
    <t>ASESORIA EN INVESTIGACION CIENTIFICA Y DESARROLLO</t>
  </si>
  <si>
    <t>DESARROLLO DEL PROGRAMA EDITORIAL</t>
  </si>
  <si>
    <t>SERVICIOS DE APOYO ADMINISTRATIVO, FOTOCOPIADO E IMPRESIÓN</t>
  </si>
  <si>
    <t>SERVICIOS RELACIONADOS CON TRADUCCIONES</t>
  </si>
  <si>
    <t>OTROS SERVICIOS COMERCIALES</t>
  </si>
  <si>
    <t>IMPRESIONES DE DOCUMENTOS OFICIALES PARA LA PRESTACIÓN  DE SERVICIOS PÚBLICOS, IDENTIFICACIÓN , FORMATOS ADMINISTRATIVOS Y FISCALES, FORMAS VALORADAS , CERTIFICADAS Y TÍTULOS</t>
  </si>
  <si>
    <t>IMPRESIÓN Y ELABORACIÓN DE MATERIAL INFORMATIVO DERIVADO DE LA OPERACIÓN Y ADMINISTRACIÓN DE LAS DEPENDENCIAS Y ENTIDADES</t>
  </si>
  <si>
    <t>INFORMACIÓN EN MEDIOS MASIVOS  DERIVADA DE LA OPERACIÓN Y ADMINISTRACIÓN DE LAS DEPENDENCIAS Y ENTIDADES.</t>
  </si>
  <si>
    <t>SERVICIOS DE PROTECCIÓN Y SEGURIDAD</t>
  </si>
  <si>
    <t>GASTOS DE SEGURIDAD PÚBLICA Y NACIONAL</t>
  </si>
  <si>
    <t>GASTOS EN ACTIVIDADES DE SEGURIDAD  Y LOGISTICA DEL ESTADO MAYOR PRESIDENCIAL</t>
  </si>
  <si>
    <t>SERVICIOS DE VIGILANCIA</t>
  </si>
  <si>
    <t>SERVICIOS PROFESIONALES, CIENTÍFICOS Y TÉCNICOS INTEGRALES</t>
  </si>
  <si>
    <t>SUBCONTRATACION DE SERVICIOS CON TERCEROS</t>
  </si>
  <si>
    <t>PROYECTOS PARA PRESTACION DE SERVICIOS</t>
  </si>
  <si>
    <t>SERVICIOS INTEGRALES</t>
  </si>
  <si>
    <t>ANALISIS QUIMICOS</t>
  </si>
  <si>
    <t>SERVICIOS FINANCIEROS, BANCARIOS Y COMERCIALES</t>
  </si>
  <si>
    <t>SERVICIOS FINANCIEROS Y BANCARIOS</t>
  </si>
  <si>
    <t>SERVICIOS BANCARIOS Y FINANCIEROS</t>
  </si>
  <si>
    <t>SERVICIOS FEDERALES Y ESTATALES</t>
  </si>
  <si>
    <t>SERVICIOS DE COBRANZA, INVESTIGACIÓN CREDITICIA Y SIMILAR</t>
  </si>
  <si>
    <t>SERVICIOS DE RECAUDACIÓN, TRASLADO Y CUSTODIA DE VALORES</t>
  </si>
  <si>
    <t>GASTOS INHERENTES A LA RECAUDACIÓN</t>
  </si>
  <si>
    <t>GASTOS INHERENTES AL TRASLADO Y CUSTODIA DE VALORES</t>
  </si>
  <si>
    <t>SEGUROS DE RESPONSABILIDAD PATRIMONIAL Y FIANZAS</t>
  </si>
  <si>
    <t>SEGURO DE RESPONSABILIDAD PATRIMONIAL DEL ESTADO</t>
  </si>
  <si>
    <t>SEGURO DE BIENES PATRIMONIALES</t>
  </si>
  <si>
    <t>SEGUROS Y FIANZAS</t>
  </si>
  <si>
    <t>ALMACENAJE, ENVASE Y EMBALAJE</t>
  </si>
  <si>
    <t>ALMACENAJE EMBALAJE Y ENVASE</t>
  </si>
  <si>
    <t>FLETES Y MANIOBRAS</t>
  </si>
  <si>
    <t>COMISIONES POR VENTAS</t>
  </si>
  <si>
    <t>SERVICIOS FINANCIEROS, BANCARIOS Y COMERCIALES INTEGRALES</t>
  </si>
  <si>
    <t>DIFERENCIAS POR VARIACIONES EN EL TIPO DE CAMBIO</t>
  </si>
  <si>
    <t>SERVICIOS DE INSTALACIÓN, REPARACIÓN, MANTENIMIENTO Y CONSERVACIÓN</t>
  </si>
  <si>
    <t>CONSERVACIÓN Y MANTENIMIENTO MENOR DE INMUEBLES</t>
  </si>
  <si>
    <t>MANTENIMIENTO Y CONSERVACION DE INMUEBLES</t>
  </si>
  <si>
    <t>MANTENIMIENTO DE PISTAS DE AEROPUERTOS</t>
  </si>
  <si>
    <t>INSTALACIÓN, REPARACIÓN Y MANTENIMIENTO DE MOBILIARIO Y EQUIPO DE ADMINISTRACIÓN, EDUCACIONAL Y</t>
  </si>
  <si>
    <t>MANTENIMIENTO Y CONSERVACION DE MOBILIARIO Y EQUIPO DE ADMINISTRACION</t>
  </si>
  <si>
    <t>INSTALACIÓN, REPARACIÓN Y MANTENIMIENTO DE EQUIPO DE CÓMPUTO Y TECNOLOGÍAS DE LA INFORMACIÓN</t>
  </si>
  <si>
    <t>MANTENIMIENTO Y CONSERVACION DE BIENES INFORMATICOS</t>
  </si>
  <si>
    <t>INSTALACIÓN, REPARACIÓN Y MANTENIMIENTO DE EQUIPO E INSTRUMENTAL MÉDICO Y DE LABORATORIO</t>
  </si>
  <si>
    <t>REPARACIÓN Y MANTENIMIENTO DE EQUIPO DE TRANSPORTE</t>
  </si>
  <si>
    <t>MTTO Y CONSERVACION DE VEHÍCULOS TERRESTRES, AÉREOS , MARÍTIMOS, LACUSTRES Y FLUVIALES</t>
  </si>
  <si>
    <t>REPARACIÓN Y MANTENIMIENTO DE EQUIPO DE DEFENSA Y SEGURIDAD</t>
  </si>
  <si>
    <t>INSTALACIÓN, REPARACIÓN Y MANTENIMIENTO DE MAQUINARIA, OTROS EQUIPOS Y HERRAMIENTA</t>
  </si>
  <si>
    <t>MANTENIMIENTO Y CONSERVACION DE MAQUINARIA Y EQUIPO</t>
  </si>
  <si>
    <t>MANTENIMIENTO Y CONSERVACIÓN DE PLANTAS E INSTALACIONES PRODUCTIVAS.</t>
  </si>
  <si>
    <t>MANTENIMIENTO Y CONSERVACION DE EQUIPO DE COMUNICACIONES Y TELECOMUNICACIONES</t>
  </si>
  <si>
    <t>MANTENIMIENTO Y CONSERVACION DE EQUIPO TOPOGRAFICO</t>
  </si>
  <si>
    <t>MANTENIMIENTO LINEAS HIDRAULICAS, DRENAJE , ETC.</t>
  </si>
  <si>
    <t>SERVICIOS DE LIMPIEZA Y MANEJO DE DESECHOS</t>
  </si>
  <si>
    <t>SERVICIOS DE LAVANDERIA ,LIMPIEZA. HIGIENE</t>
  </si>
  <si>
    <t>SERVICIOS DE RECOLECCION Y MANEJO DE DESECHOS</t>
  </si>
  <si>
    <t>ANALISIS DE LABORATORIO DE AGUAS RESIDUALES</t>
  </si>
  <si>
    <t>SERVICIOS DE JARDINERÍA Y FUMIGACIÓN</t>
  </si>
  <si>
    <t>SERVICIOS DE JARDINERIA Y FUMIGACIÓN</t>
  </si>
  <si>
    <t>SERVICIOS DE COMUNICACIÓN SOCIAL Y PUBLICIDAD</t>
  </si>
  <si>
    <t>DIFUSIÓN POR RADIO, TELEVISIÓN Y OTROS MEDIOS DE MENSAJES SOBRE PROGRAMAS Y ACTIVIDADES</t>
  </si>
  <si>
    <t>DIFUSION DE MENSAJES SOBRE PROGRAMAS Y ACTIVIDADES GUBERNAMENTALES.</t>
  </si>
  <si>
    <t>OTROS GASTOS DE PUBLICACION, DIFUSION E INFORMACION</t>
  </si>
  <si>
    <t>DIFUSIÓN POR RADIO, TELEVISIÓN Y OTROS MEDIOS DE MENSAJES COMERCIALES PARA PROMOVER LA VENTA DE</t>
  </si>
  <si>
    <t>DIFUSION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</si>
  <si>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</si>
  <si>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</si>
  <si>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FOTOGRAFICOS</t>
  </si>
  <si>
    <t>SERVICIOS DE LA INDUSTRIA FÍLMICA, DEL SONIDO Y DEL VIDEO</t>
  </si>
  <si>
    <t>SERVICIOS AUDIOVISUALES</t>
  </si>
  <si>
    <t>SERVICIO DE CREACIÓN Y DIFUSIÓN DE CONTENIDO EXCLUSIVAMENTE A TRAVÉS DE INTERNET</t>
  </si>
  <si>
    <t>OTROS SERVICIOS DE INFORMACIÓN</t>
  </si>
  <si>
    <t>SERVICIOS RELACIONADOS CON MONITOREO DE INFORMACION EN MEDIOS MASIVOS</t>
  </si>
  <si>
    <t>GASTOS DE PROPAGANDA E IMAGEN</t>
  </si>
  <si>
    <t>SERVICIOS DE TRASLADO Y VIÁTICOS</t>
  </si>
  <si>
    <t>PASAJES AÉREOS</t>
  </si>
  <si>
    <t>PASAJES AEREOS NACIONALES PARA LABORES EN CAMPO Y DE SUPERVISIÓN</t>
  </si>
  <si>
    <t>PASAJES AEREOS NACIOALES ASOCIADOS A LOS PROGRAMAS DE SEGURIDAD PÚBLICA NACIONAL</t>
  </si>
  <si>
    <t>PASAJES AEREOS NACIONALES ASOCIADOS A DESASTRES NATURALES</t>
  </si>
  <si>
    <t>PASAJES AEREOS NACIONALES PARA SERVIDORES PUBLICOS DE MANDO EN EL DESEMPEÑO DE COMISIONES Y FUNCIONES OFICIALES</t>
  </si>
  <si>
    <t>PASAJES AEREOS INTERNACIONALES ASOCIADOS A LOS PROGRAMAS DE SEGURIDAD PUBLICA Y NACIONAL.</t>
  </si>
  <si>
    <t>PASAJES INTERNACIONALES PARA SERVIDORES PÚBLICOS EN EL DESEMPEÑO DE COMISIONES  Y FUNCIONES OFICIALES</t>
  </si>
  <si>
    <t>PASAJES TERRESTRES</t>
  </si>
  <si>
    <t>PASAJES TERRESTRES NACIONALES PARA LABORES EN CAMPO Y DE SUPERVISIÓN</t>
  </si>
  <si>
    <t>PASAJES TERRESTRES NACIONALES ASOCIASOS A LOS PROGRAMAS  DE SEGURIDAD PUBLICA NACIONAL</t>
  </si>
  <si>
    <t>PASAJES TERRESTRES NACIONALES ASOCIADOS A DESASTRES NATURALES</t>
  </si>
  <si>
    <t>PASAJES TERRESTRES NACIONALES PARA SERVIDORES PUBLICOS DE MANDO EN EL DESEMPEÑO DE</t>
  </si>
  <si>
    <t>PASAJES TERRESTRES INTERNACIONALES ASOCIADOS A LOS PROGRAMAS DE SEGURIDAD PÚBLICA Y NACIONAL</t>
  </si>
  <si>
    <t>PASAJES TERRESTRES INTERNACIONALES PARA SERVIDORES PUBLICOS EN EL DESEMPEÑO DE COMISIONES Y FUNCIONES OFICIALES.</t>
  </si>
  <si>
    <t>PASAJES MARÍTIMOS, LACUSTRES Y FLUVIALES</t>
  </si>
  <si>
    <t>PASAJES MARITIMOS, LACUSTRES Y FLUVIALES</t>
  </si>
  <si>
    <t>AUTOTRANSPORTE</t>
  </si>
  <si>
    <t>VIÁTICOS EN EL PAÍS</t>
  </si>
  <si>
    <t>VIATICOS NACIONALES PARA LABORES EN CAMPO  Y DE SUPERVISIÓN</t>
  </si>
  <si>
    <t>VIATICOS NACIONALES ASOCIADOS A LOS PROGRAMAS DE SEGURIDAD PUBLICA</t>
  </si>
  <si>
    <t>VIATICOS NACIONALES ASOCIADOS A DESASTRES NATURALES</t>
  </si>
  <si>
    <t>VIATICOS NACIONALES PARA SERVIDORES PÚBLICOS EN EL DESEMPEÑO DE FUNCIONES OFICIALES.</t>
  </si>
  <si>
    <t>VIÁTICOS EN EL EXTRANJERO</t>
  </si>
  <si>
    <t>VIATICOS EN EL EXTRANJERO ASOCIADOS A LOS PROGRAMAS DE SEGURIDAD PUBLICA Y NACIONAL</t>
  </si>
  <si>
    <t>VIATICOS EN EL EXTRANJERO PARA SERVIDORES PUBLICOS EN EL DESEMPEÑO DE COMISIONES Y FUNCIONES OFICIALES</t>
  </si>
  <si>
    <t>GASTOS DE INSTALACIÓN Y TRASLADO DE MENAJE</t>
  </si>
  <si>
    <t>INSTALACION DEL PERSONAL OFICIAL</t>
  </si>
  <si>
    <t>SERVICIOS INTEGRALES DE TRASLADO Y VIÁTICOS</t>
  </si>
  <si>
    <t>SERVICIOS INTEGRALES NACIONALES PARA SERVIDORES PUBLICOS EN EL DESEMPEÑO DE COMISIONES Y FUNCIONES OFICIALES</t>
  </si>
  <si>
    <t>SERVICIOS INTEGRALES EN EL EXTRANJERO PARA SERVIDORES PUBLICOS EN EL DESEMPEÑO DE COMISIONES Y FUNCIONES OFICIALES</t>
  </si>
  <si>
    <t>OTROS SERVICIOS DE TRASLADO Y HOSPEDAJE</t>
  </si>
  <si>
    <t>GASTOS PARA OPERATIVOS Y TRABAJOS DE CAMPO EN AREAS RURALES</t>
  </si>
  <si>
    <t>SERVICIOS OFICIALES</t>
  </si>
  <si>
    <t>GASTOS DE CEREMONIAL</t>
  </si>
  <si>
    <t>GASTOS DE CEREMONIAL DEL TITULAR DEL EJECUTIVO FEDERAL</t>
  </si>
  <si>
    <t>GASTOS DE CEREMONIAL DE LOS TITULARES DE LAS DEPENDENCIAS Y ENTIDADES</t>
  </si>
  <si>
    <t>GASTOS INHERENTES A LA INVESTIDURA PRESIDENCIAL</t>
  </si>
  <si>
    <t>GASTOS DE ORDEN SOCIAL Y CULTURAL</t>
  </si>
  <si>
    <t>GASTOS DE ORDEN SOCIAL</t>
  </si>
  <si>
    <t>PUBLICACIONES OFICIALES</t>
  </si>
  <si>
    <t>GASTOS DE NOTIFICACION, TRAMITES INTERNOS Y SIMILARES</t>
  </si>
  <si>
    <t>EVENTOS CIVICOS</t>
  </si>
  <si>
    <t>SESIONES SOLEMNES</t>
  </si>
  <si>
    <t>CONGRESOS Y CONVENCIONES</t>
  </si>
  <si>
    <t>EXPOSICIONES</t>
  </si>
  <si>
    <t>GASTOS DE REPRESENTACIÓN</t>
  </si>
  <si>
    <t>GASTOS PARA ALIMENTACIÓN DE SERVIDORES PÚBLICOS DE MANDO</t>
  </si>
  <si>
    <t>ASIGNACION PARA REQUERIMIENTOS DE CARGOS DE SERVIDORES PUBLICOS SUPERIORES Y MANDOS MEDIOS</t>
  </si>
  <si>
    <t>OTROS SERVICIOS GENERALES</t>
  </si>
  <si>
    <t>SERVICIOS FUNERARIOS Y DE CEMENTERIOS</t>
  </si>
  <si>
    <t>FUNERALES Y PAGAS DE DEFUNCION</t>
  </si>
  <si>
    <t>IMPUESTOS Y DERECHOS</t>
  </si>
  <si>
    <t>IMPUESTOS Y DERECHOS DE EXPORTACION</t>
  </si>
  <si>
    <t>OTROS IMPUESTOS Y DERECHOS</t>
  </si>
  <si>
    <t>DERECHOS CEDULA PROFESIONAL</t>
  </si>
  <si>
    <t>IMPUESTOS Y DERECHOS DE IMPORTACIÓN</t>
  </si>
  <si>
    <t>IMPUESTOS Y DERECHOS DE IMPORTACION</t>
  </si>
  <si>
    <t>SENTENCIAS Y RESOLUCIONES JUDICIALES</t>
  </si>
  <si>
    <t>EROGACIONES POR RESOLUCIONES JUDICIALES</t>
  </si>
  <si>
    <t>INDEMNIZACIONES POR EXPROPIACIÓN DE PREDIOS</t>
  </si>
  <si>
    <t>PENAS, MULTAS, ACCESORIOS Y ACTUALIZACIONES</t>
  </si>
  <si>
    <t>PENAS MULTAS ACCESORIOS Y ACTUALIZACIONES</t>
  </si>
  <si>
    <t>OTROS GASTOS POR RESPONSABILIDADES</t>
  </si>
  <si>
    <t>PERDIDAS DEL ERARIO FEDERAL</t>
  </si>
  <si>
    <t>DEPRECIACIONES Y AMORTIZACIONES ACUMULADAS</t>
  </si>
  <si>
    <t>DEPRECIACIÓN ACUMULADA DE VIVIENDAS</t>
  </si>
  <si>
    <t>DEPRECIACIÓN ACUMULADA DE EDIFICIOS NO RESIDENCIALES</t>
  </si>
  <si>
    <t>DEPRECIACIÓN ACUMULADA DE OTROS BIENES INMUEBLES</t>
  </si>
  <si>
    <t>DEPRECIACIÓN ACUMULADA DE INFRAESTRUCTURA DE CARRETERAS</t>
  </si>
  <si>
    <t>DEPRECIACIÓN ACUMULADA DE INFRAESTRUCTURA FERROVIARIA Y MULTIMODAL</t>
  </si>
  <si>
    <t>DEPRECIACIÓN ACUMULADA DE INFRAESTRUCTURA PORTUARIA</t>
  </si>
  <si>
    <t>DEPRECIACIÓN ACUMULADA DE INFRAESTRUCTURA AEROPORTUARIA</t>
  </si>
  <si>
    <t>DEPRECIACIÓN ACUMULADA DE INFRAESTRUCTURA DE TELECOMUNICACIONES</t>
  </si>
  <si>
    <t>DEPRECIACIÓN ACUMULADA DE INFRAESTRUCTURA DE AGUA POTABLE, SANEAMIENTO, HIDROAGRÍCOLA Y CONTROL DE INUNDACIONES</t>
  </si>
  <si>
    <t>DEPRECIACIÓN ACUMULADA DE INFRAESTRUCTURA ELÉCTRICA</t>
  </si>
  <si>
    <t>DEPRECIACIÓN ACUMULADA DE INFRAESTRUCTURA DE PRODUCCIÓN DE HIDROCARBUROS</t>
  </si>
  <si>
    <t>DEPRECIACIÓN ACUMULADA DE INFRAESTRUCTURA DE REFINACIÓ, GAS Y PETROQUÍMICA</t>
  </si>
  <si>
    <t>DEPRECIACÓN ACUMULADA DE MOBILIARIO Y EQUIPO DE ADMINISTRACIÓN</t>
  </si>
  <si>
    <t>DEPRECIACÓN ACUMULADA DE MOBILIARIO Y EQUIPO EDUCACIONAL Y RECREATIVO</t>
  </si>
  <si>
    <t>DEPRECIACÓN ACUMULADA DE EQUIPO E INSTRUMENTAL MÉDICO Y DE LABORATORIO</t>
  </si>
  <si>
    <t>DEPRECIACÓN ACUMULADA DE EQUIPO DE TRANSPORTE</t>
  </si>
  <si>
    <t>DEPRECIACÓN ACUMULADA DE EQUIPO DE DEFENSA Y SEGURIDAD</t>
  </si>
  <si>
    <t>DEPRECIACÓN ACUMULADA DE MAQUINARIA, OTRO EQUIPO Y HERRAMIENTAS</t>
  </si>
  <si>
    <t>DEPRECIACIÓN ACUMULADA DE BIENES INFORMATICOS</t>
  </si>
  <si>
    <t>DEPRECIACIÓN ACUMULADA DE EQUIPO DE TOPOGRAFÍA</t>
  </si>
  <si>
    <t>DEPRECIACIÓN ACUMULADA DE  BOMBAS Y EQUIPO</t>
  </si>
  <si>
    <t>DEPRECIACIÓN ACUMULADA DE EQUIPO DE COMUNICACIÓN</t>
  </si>
  <si>
    <t>AMORTIZACIÓN ACUMULADA DE SOFTWARE</t>
  </si>
  <si>
    <t>AMORTIZACIÓN ACUMULADA DE PATENTES, MARCAS Y DERECHOS</t>
  </si>
  <si>
    <t>AMORTIZACIÓN ACUMULADA DE CONCESIONES Y FRANQUICIAS</t>
  </si>
  <si>
    <t>AMORTIZACIÓN ACUMULADA DE LICENCIAS</t>
  </si>
  <si>
    <t>AMORTIZACIÓN ACUMULADA DE OTROS INTANGIBLES</t>
  </si>
  <si>
    <t>AMORTIZACIÓN ACUMULADA DE GASTOS DE INSTALACIÓN</t>
  </si>
  <si>
    <t>GASTOS POR RESPONSABILIDADES POR DEFUNCION</t>
  </si>
  <si>
    <t>GASTOS POR RESPONSABILIDADES POR RETIRO</t>
  </si>
  <si>
    <t>GASTOS POR RESPONSABILIDADES POR SEGURO</t>
  </si>
  <si>
    <t>GASTOS DE LAS COMISIONES INTERNACIONALES DE LIMITES Y AGUAS</t>
  </si>
  <si>
    <t>GASTOS DE LAS OFICINAS DEL SERVICIO EXTERIOR MEXICANO</t>
  </si>
  <si>
    <t>ASIGNACIONES A GRUPOS PARLAMENTARIOS</t>
  </si>
  <si>
    <t>PARTICIPACIONES EN ORGANOS DE GOBIERNO</t>
  </si>
  <si>
    <t>ACTIVIDADES DE COORDINACION CON EL PRESIDENTE ELECTO</t>
  </si>
  <si>
    <t>SERVICIOS CORPORATIVOS PRESTADOS POR LAS ENTIDADES  PARAESTATALES A SUS ORGANISMOS</t>
  </si>
  <si>
    <t>SUBROGACIONES</t>
  </si>
  <si>
    <t>CUOTAS Y SUSCRIPCIONES</t>
  </si>
  <si>
    <t>SACRIFICIO DE GANADO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</si>
  <si>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</si>
  <si>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</si>
  <si>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</si>
  <si>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</si>
  <si>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</si>
  <si>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</si>
  <si>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</si>
  <si>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PARA CUBRIR EL DEFICIT DE OPERACIÓN Y LOS GASTOS DE ADMINISTRACIÓN ASOCIADOS AL OTORGAMIENTO DE SUBSIDIOS</t>
  </si>
  <si>
    <t>TRANSFERENCIAS INTERNAS OTORGADAS A ENTIDADES PARAESTATALES EMPRESARIALES Y NO FINANCIERAS</t>
  </si>
  <si>
    <t>TRANSFERENCIAS A ENTIDADES EMPRESARIALES NO FINANCIERAS DERIVADAS DE LA OBTENCIÓN DE DERECHOS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</si>
  <si>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</si>
  <si>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</si>
  <si>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</si>
  <si>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</si>
  <si>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ORGANISMOS ENTIDADES PARAESTATALES NO EMPRESARIALES Y NO FINANCIERAS</t>
  </si>
  <si>
    <t>TRANSFERENCIAS OTORGADAS A ORGANISMOS ENTIDADES PARAESTATALES NO EMPRESARIALES Y NO FINANCIERAS 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</si>
  <si>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</si>
  <si>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</si>
  <si>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</si>
  <si>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APORTACIONES A ENTIDADES FEDERATIVAS Y MUNICIPIOS POR PROGRAMAS FEDERALES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</si>
  <si>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</si>
  <si>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</si>
  <si>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</si>
  <si>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</si>
  <si>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</si>
  <si>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</si>
  <si>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</si>
  <si>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</si>
  <si>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SUBSIDIOS PARA LA ADQUISICIÓN DE VIVIENDA DE INTÉRES SOCIAL</t>
  </si>
  <si>
    <t>SUBVENCIONES AL CONSUMO</t>
  </si>
  <si>
    <t>SUBSIDIOS AL CONSUMO</t>
  </si>
  <si>
    <t>SUBSIDIOS A ENTIDADES FEDERATIVAS Y MUNICIPIOS</t>
  </si>
  <si>
    <t>SUBSIDIOS A ORGANISMOS DESCENTRALIZADOS Y EMPRESAS DE PARTICIPACION MUNICIPAL</t>
  </si>
  <si>
    <t>OTROS SUBSIDIOS</t>
  </si>
  <si>
    <t>SUBSIDIOS PARA CAPAITACIÓN Y BECAS</t>
  </si>
  <si>
    <t>SUBSIDIOS A FIDEICOMISOS PRIVADOS Y ESTATALES</t>
  </si>
  <si>
    <t>SUBSIDIOS CEPROFIS</t>
  </si>
  <si>
    <t>OTROS SUBSIDIOS CORRIENTES</t>
  </si>
  <si>
    <t>AYUDAS SOCIALES</t>
  </si>
  <si>
    <t>AYUDAS SOCIALES A PERSONAS</t>
  </si>
  <si>
    <t>GASTOS RELACIONADOS CON ACTIVIDADES CULTURALES,DEPORTIVAS Y DE AYUDA EXTRAORDINARIA</t>
  </si>
  <si>
    <t>GASTOS POR SERVICIOS DE TRASLADO DE PERSONAS</t>
  </si>
  <si>
    <t>PREMIOS, RECOMPENSAS, PENSIONES DE GRACIA Y PENSIÓN RECREATIVA ESTUDIANTIL</t>
  </si>
  <si>
    <t>PREMIOS, ESTÍMULOS, RECOMPENSAS, BECAS Y SEGUROS A DEPORTISTAS</t>
  </si>
  <si>
    <t>APOYO A VOLUNTARIOS QUE PARTICIPAN EN DIVERSOS PROGRAMAS FEDERALES</t>
  </si>
  <si>
    <t>COMPENSACIONES POR SERVICIOS DE CARÁCTER SOCIAL</t>
  </si>
  <si>
    <t>AYUDAS POR PROGRAMAS FEDERALES</t>
  </si>
  <si>
    <t>BECAS POR PROGRAMAS SOCIALES</t>
  </si>
  <si>
    <t>APOYO FUNERAL</t>
  </si>
  <si>
    <t> OTROS APOYOS POR FALLECIMIENTO</t>
  </si>
  <si>
    <t>AYUDAS CULTURALES Y SOCIALES A PERSONAS</t>
  </si>
  <si>
    <t>ALIMENTACION A INTERNOS</t>
  </si>
  <si>
    <t>ALIMENTACION ASISTENCIAL</t>
  </si>
  <si>
    <t>OTRAS COMPENSACIONES</t>
  </si>
  <si>
    <t>RETIROS VOLUNTARIOS</t>
  </si>
  <si>
    <t>BECAS Y OTRAS AYUDAS PARA PROGRAMAS DE CAPACITACIÓN</t>
  </si>
  <si>
    <t>BECAS</t>
  </si>
  <si>
    <t>BECAS PARA PROGRAMAS DE CAPACITACION AL PERSONAL</t>
  </si>
  <si>
    <t>AYUDAS SOCIALES A INSTITUCIONES DE ENSEÑANZA</t>
  </si>
  <si>
    <t>AYUDAS A INSTITUCIONES EDUCATIVAS</t>
  </si>
  <si>
    <t>AYUDAS SOCIALES A ACTIVIDADES CIENTÍFICAS O ACADÉMICAS</t>
  </si>
  <si>
    <t>APOYO A LA INVESTIGACIÓN CIENTÍFICA Y TECNOLÓGICA DE INSTITUCIONES ACADÉMICAS Y SECTOR PÚBLICO</t>
  </si>
  <si>
    <t>APOYOS A LA INVESTIGACIÓN CIENTÍFICA Y TECNOLÓGICA EN INSTITUCIONES SIN FINES DE LUCRO</t>
  </si>
  <si>
    <t>AYUDAS SOCIALES A INSTITUCIONES SIN FINES DE LUCRO</t>
  </si>
  <si>
    <t>APOYO SINDICAL</t>
  </si>
  <si>
    <t>AYUDAS CULTURALES Y SOCIALES A INSTITUCIONES SIN FINES DE LUCRO</t>
  </si>
  <si>
    <t>AYUDAS POR PROGRAMAS SOCIALES</t>
  </si>
  <si>
    <t>AYUDAS SOCIALES A COOPERATIVAS</t>
  </si>
  <si>
    <t>AYUDAS SOCIALES A ENTIDADES DE INTERÉS PÚBLICO</t>
  </si>
  <si>
    <t>AYUDAS POR DESASTRES NATURALES Y OTROS SINIESTROS</t>
  </si>
  <si>
    <t>MERCANCIAS PARA SU DISTRIBUCION A LA POBLACIÓN</t>
  </si>
  <si>
    <t>PENSIONES Y JUBILACIONES</t>
  </si>
  <si>
    <t>PENSIONES</t>
  </si>
  <si>
    <t>PAGO DE PENSIONES</t>
  </si>
  <si>
    <t>PAGO DE PENSIONES CONTRACTUALES</t>
  </si>
  <si>
    <t>TRANSFERENCIAS PARA EL PAGO DE PENSIONES</t>
  </si>
  <si>
    <t>GRATIFICACION  DE FIN DE AÑO PENSIONADOS</t>
  </si>
  <si>
    <t>PENSION POR INHABILITACION</t>
  </si>
  <si>
    <t>PENSION POR FALLECIMIENTO</t>
  </si>
  <si>
    <t>JUBILACIONES</t>
  </si>
  <si>
    <t>PAGO DE JUBILACIONES</t>
  </si>
  <si>
    <t>PAGO DE JUBILACIONES CONTRACTUALES</t>
  </si>
  <si>
    <t>TRANSFERENCIAS PARA EL PAGO DE JUBILACIONES</t>
  </si>
  <si>
    <t>GRATIFICACION DE FIN DE AÑO JUBILADOS</t>
  </si>
  <si>
    <t>JUBILACION POR SERVICIO</t>
  </si>
  <si>
    <t>JUBILACION POR VEJEZ</t>
  </si>
  <si>
    <t>SEGURIDAD SOCIAL DE PENSIONADOS Y JUBILADOS</t>
  </si>
  <si>
    <t>CUOTAS AL SERVICIO MEDICO PENSIONADOS Y JUBILADOS</t>
  </si>
  <si>
    <t>OTRAS PENSIONES Y JUBILACIONES</t>
  </si>
  <si>
    <t>PAGO DE SUMAS ASEGURADAS</t>
  </si>
  <si>
    <t>PRESTACIONES ECÓMICAS DISTINTAS DE PENSIONES</t>
  </si>
  <si>
    <t>CUOTAS PARA EL FONDO DE AHORRO PENSIONADOS</t>
  </si>
  <si>
    <t>APOYO PARA EL TRANSPORTE PENSIONADOS</t>
  </si>
  <si>
    <t>PAGO POR FALLECIMIENTO PENSIONADOS</t>
  </si>
  <si>
    <t>PAGO POR AYUDA FUNERAL PENSIONADOS</t>
  </si>
  <si>
    <t>APOYO PARA DESPENSA DE PENSIONADOS</t>
  </si>
  <si>
    <t>OTRAS COMPENSACIONES Y AYUDAS PARA PENSIONADOS</t>
  </si>
  <si>
    <t>PRESTACIONES ECÓMICAS DISTINTAS DE JUBILACIONES</t>
  </si>
  <si>
    <t>CUOTAS PARA EL FONDO DE AHORRO  JUBILADOS</t>
  </si>
  <si>
    <t>APOYO PARA EL TRANSPORTE JUBILADOS</t>
  </si>
  <si>
    <t>PAGO POR FALLECIMIENTO JUBILADOS</t>
  </si>
  <si>
    <t>PAGO POR AYUDA FUNERAL JUBILADOS</t>
  </si>
  <si>
    <t>APOYO PARA DESPENSA DE JUBILADOS</t>
  </si>
  <si>
    <t>OTRAS COMPENSACIONES Y AYUDAS PARA  JUBILADOS</t>
  </si>
  <si>
    <t>TRANSFERENCIAS A FIDEICOMISOS, MANDATOS Y OTROS ANÁLOGOS</t>
  </si>
  <si>
    <t>TRANSFERENCIAS A FIDEICOMISOS DEL PODER EJECUTIVO</t>
  </si>
  <si>
    <t>APORTACIONES A FIDEICOMISOS PÚBLICOS</t>
  </si>
  <si>
    <t>APORTACIONES A MANDATOS PÚBLICOS</t>
  </si>
  <si>
    <t>TRANSFERENCIAS A FIDEICOMISOS DEL PODER LEGISLATIVO</t>
  </si>
  <si>
    <t>TRANSFERENCIAS A FIDEICOMISOS DEL PODER JUDICIAL</t>
  </si>
  <si>
    <t>TRANSFERENCIAS A FIDEICOMISOS PÚBLICOS DE ENTIDADES PARAESTATALES NO EMPRESARIALES Y NO</t>
  </si>
  <si>
    <t>TRANSFERENCIAS A FIDEICOMISOS PÚBLICOS DE ENTIDADES PARAESTATALES EMPRESARIALES Y NO FINANCIERAS</t>
  </si>
  <si>
    <t>TRANSFERENCIAS A FIDEICOMISOS DE INSTITUCIONES PÚBLICAS FINANCIERAS</t>
  </si>
  <si>
    <t>TRANSFERENCIAS A LA SEGURIDAD SOCIAL</t>
  </si>
  <si>
    <t>TRANSFERENCIAS POR OBLIGACION DE LEY</t>
  </si>
  <si>
    <t>TRANSFERENCIAS PARA CUOTAS Y APORTACIONES DE SEGURIDAD SOCIAL  PARA EL IMSS, ISSSTE E ISSFAM POR OBLIGACION DEL ESTADO.</t>
  </si>
  <si>
    <t>TRANSFERENCIAS PARA CUOTAS Y APORTACIONES A LOS SEGUROS DE RETIRO, CESANTIA EN EDAD AVANZADA Y VEJEZ</t>
  </si>
  <si>
    <t>DONATIVOS</t>
  </si>
  <si>
    <t>DONATIVOS A INSTITUCIONES SIN FINES DE LUCRO</t>
  </si>
  <si>
    <t>DONATIVOS A ENTIDADES FEDERATIVAS Y MUNICIPIOS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</si>
  <si>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</si>
  <si>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</si>
  <si>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</si>
  <si>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</si>
  <si>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</si>
  <si>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</si>
  <si>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CUOTAS Y  APORTACIONES A  ORGANISMOS INTERNACIONALES</t>
  </si>
  <si>
    <t>TRANSFERENCIAS PARA EL SECTOR PRIVADO EXTERNO</t>
  </si>
  <si>
    <t>BIENES MUEBLES, INMUEBLES E INTANGIBLES</t>
  </si>
  <si>
    <t>MOBILIARIO Y EQUIPO DE ADMINISTRACIÓN</t>
  </si>
  <si>
    <t>MUEBLES DE OFICINA Y ESTANTERÍA</t>
  </si>
  <si>
    <t>MOBILIARIO</t>
  </si>
  <si>
    <t>MUEBLES, EXCEPTO DE OFICINA Y ESTANTERÍA</t>
  </si>
  <si>
    <t>BIENES ARTÍSTICOS, CULTURALES Y CIENTÍFICOS</t>
  </si>
  <si>
    <t>BIENES ARTISTICOS Y CULTURALES</t>
  </si>
  <si>
    <t>OBJETOS DE VALOR</t>
  </si>
  <si>
    <t>EQUIPO DE CÓMPUTO Y DE TECNOLOGÍA DE LA INFORMACIÓN</t>
  </si>
  <si>
    <t>BIENES INFORMÁTICOS</t>
  </si>
  <si>
    <t>OTROS MOBILIARIOS Y EQUIPOS DE ADMINISTRACIÓN</t>
  </si>
  <si>
    <t>EQUIPO DE ADMINISTRACION</t>
  </si>
  <si>
    <t>ADJUDICACIONES, EXPROPIACIONES E INDEMNIZACIONES DE BIENES MUEBLES.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</si>
  <si>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</si>
  <si>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</si>
  <si>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</si>
  <si>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</si>
  <si>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</si>
  <si>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 xml:space="preserve"> OTRO MOBILIARIO Y EQUIPO EDUCACIONAL Y RECREATIVO</t>
  </si>
  <si>
    <t>EQUIPO E INSTRUMENTAL MÉDICO Y DE LABORATORIO</t>
  </si>
  <si>
    <t>EQUIPO MÉDICO Y DE LABORATORIO</t>
  </si>
  <si>
    <t>INSTRUMENTAL MÉDICO Y DE LABORATORIO</t>
  </si>
  <si>
    <t>INSTRUMENTAL MEDICO Y DE LABORATORIO</t>
  </si>
  <si>
    <t>VEHÍCULOS Y EQUIPO DE TRANSPORTE</t>
  </si>
  <si>
    <t>AUTOMÓVILES Y CAMIONES</t>
  </si>
  <si>
    <t>VEHÍCULOS Y EQUIPO TERRESTRE PARA LA EJECUCION DE PROGRAMAS DE SEGURIDAD PUBLICA Y NACIONAL</t>
  </si>
  <si>
    <t>VEHICULOS Y EQUIPO TERRESTRE DESTINADOS EXCLUSIVAMENTE PARA DESASTRES NATURALES</t>
  </si>
  <si>
    <t>VEHÍCULOS Y EQUIPO TERRESTRES DESTINADOS A SERVICIOS PUBLICOS Y LA OPERACIÓN DE PROGRAMAS PUBLICOS</t>
  </si>
  <si>
    <t>VEHICULOS Y EQUIPO TERRESTRE DESTINADOS A SERVICIOS ADMINISTRATIVOS.</t>
  </si>
  <si>
    <t>VEHICULOS Y EQUIPO TERRESTRES DESTINADOS A SERVIDORES PÚBLICOS.</t>
  </si>
  <si>
    <t>CARROCERÍAS Y REMOLQUES</t>
  </si>
  <si>
    <t>CARROCERIA Y REMOLQUES</t>
  </si>
  <si>
    <t>EQUIPO AEROESPACIAL</t>
  </si>
  <si>
    <t>VEHÍCULOS Y EQUIPO AEREO PARA LA EJECUCION DE PROGRAMAS DE SEGURIDAD PUBLICA Y NACIONAL</t>
  </si>
  <si>
    <t>VEHÍCULOS Y EQUIPO ÁAEREO DESTINADOS ESCLUSIVAMENTE PARA DESASTRES NATURALES</t>
  </si>
  <si>
    <t>VEHÍCULOS Y EQUIPO AEREO DESTINADOS A SERVICIOS PUBLICOS Y LA OPERACIÓN DE PROGRAMAS DE SEGURIDAD PUBLICA YNACIONAL</t>
  </si>
  <si>
    <t>EQUIPO FERROVIARIO</t>
  </si>
  <si>
    <t>EMBARCACIONES</t>
  </si>
  <si>
    <t>VEHICULOS Y EQUIPO MARÍTIMO PARA LA EJECUCION DE PROGRAMAS DE SEGURIDAD PÚBLICA Y NACIONAL.</t>
  </si>
  <si>
    <t>VEHÍCULOS Y EQUIPO MARÍTIMO DESTINADOS A  SERVICIOS PÚBLICOS Y LA OPERACIÓN DE PROGRAMAS PÚBLICOS</t>
  </si>
  <si>
    <t>CONSTRUCCION DE EMBARCACIONES</t>
  </si>
  <si>
    <t>OTROS EQUIPOS DE TRANSPORTE</t>
  </si>
  <si>
    <t>EQUIPO DE DEFENSA Y SEGURIDAD</t>
  </si>
  <si>
    <t>MAQUINARIA Y EQUIPO DE DEFENSA Y SEGURIDAD PÚBLICA</t>
  </si>
  <si>
    <t>EQUIPO DE SEGURIDAD PUBLICA Y NACIONAL</t>
  </si>
  <si>
    <t>MAQUINARIA, OTROS EQUIPOS Y HERRAMIENTAS</t>
  </si>
  <si>
    <t>MAQUINARIA Y EQUIPO AGROPECUARIO</t>
  </si>
  <si>
    <t>MAQUINARIA Y EQUIPO INDUSTRIAL</t>
  </si>
  <si>
    <t>MAQUINARIA Y EQUIPO DE CONSTRUCCIÓN</t>
  </si>
  <si>
    <t xml:space="preserve"> MAQUINARIA Y EQUIPO DE CONSTRUCCIÓN</t>
  </si>
  <si>
    <t>SISTEMAS DE AIRE ACONDICIONADO, CALEFACCIÓN Y DE REFRIGERACIÓN INDUSTRIAL Y COMERCIAL</t>
  </si>
  <si>
    <t>EQUIPO DE COMUNICACIÓN Y TELECOMUNICACIÓN</t>
  </si>
  <si>
    <t>EQUIPOS Y APARATOS DE COMUNICACIONES Y TELECOMUNICACIONES</t>
  </si>
  <si>
    <t>EQUIPOS DE GENERACIÓN ELÉCTRICA, APARATOS Y ACCESORIOS ELÉCTRICOS</t>
  </si>
  <si>
    <t>MAQUINARIA Y EQUIPO ELECTRICO Y ELECTRONICO</t>
  </si>
  <si>
    <t>HERRAMIENTAS Y MÁQUINAS-HERRAMIENTA</t>
  </si>
  <si>
    <t>OTROS EQUIPOS</t>
  </si>
  <si>
    <t>REFACCIONES Y ACCESORIOS</t>
  </si>
  <si>
    <t>BIENES MUEBLES POR ARRENDAMIENTO FINANCIERO</t>
  </si>
  <si>
    <t>OTROS BIENES MUEBLES</t>
  </si>
  <si>
    <t>EQUIPO DE LABORATORIO PESADO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</si>
  <si>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</si>
  <si>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</si>
  <si>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</si>
  <si>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</si>
  <si>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</si>
  <si>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</si>
  <si>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</si>
  <si>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ANIMALES DE TRABAJO EQUINOS</t>
  </si>
  <si>
    <t>ESPECIES MENORES Y DE ZOOLÓGICO</t>
  </si>
  <si>
    <t>ÁRBOLES Y PLANTAS</t>
  </si>
  <si>
    <t>ARBOLES Y PLANTAS</t>
  </si>
  <si>
    <t>OTROS ACTIVOS BIOLÓGICOS</t>
  </si>
  <si>
    <t>BIENES INMUEBLES</t>
  </si>
  <si>
    <t>TERRENOS</t>
  </si>
  <si>
    <t>TERRENOS URBANIZADOS</t>
  </si>
  <si>
    <t>GASTOS DE TERRENO URBANIZADO (GESTORIA)</t>
  </si>
  <si>
    <t>GASTOS DE TERRENO URBANIZADO (VIGILANCIA)</t>
  </si>
  <si>
    <t>GASTOS DE TERRENO URBANIZADO (ESTUDIOS Y PROYECTOS)</t>
  </si>
  <si>
    <t>GASTOS DE TERRENO URBANIZADO (VIATICOS)</t>
  </si>
  <si>
    <t>GASTOS DE TERRENO URBANIZADO (AVALUOS)</t>
  </si>
  <si>
    <t>TERRENOS NO URBANIZADOS</t>
  </si>
  <si>
    <t>GASTOS DE TERRENO NO URBANIZADO (GESTORIA)</t>
  </si>
  <si>
    <t>GASTOS DE TERRENO NO URBANIZADO (VIGILANCIA)</t>
  </si>
  <si>
    <t>GASTOS DE TERRENO NO URBANIZADO (ESTUDIOS Y PROYECTOS)</t>
  </si>
  <si>
    <t>GASTOS DE TERRENO NO URBANIZADO (VIATICOS)</t>
  </si>
  <si>
    <t>GASTOS DE TERRENO NO URBANIZADO (AVALUOS)</t>
  </si>
  <si>
    <t>VIVIENDAS</t>
  </si>
  <si>
    <t>EDIFICIOS NO RESIDENCIALES</t>
  </si>
  <si>
    <t>EDIFICIOS Y LOCALES</t>
  </si>
  <si>
    <t>OTROS BIENES INMUEBLES</t>
  </si>
  <si>
    <t>ADJUDICACIONES, EXPROPIACIONES E INDEMNIZACION DE INMUEBLES</t>
  </si>
  <si>
    <t>BIENES INMUEBLES EN LA MODALIDAD DE PROYECTOS DE INFRAESTRUCTURA  PRODUCTIVA DE LARGO PLAZO</t>
  </si>
  <si>
    <t>BIENES INMUEBLES POR ARRENDAMIENTO FINANCIERO</t>
  </si>
  <si>
    <t>ACTIVOS INTANGIBLES</t>
  </si>
  <si>
    <t>SOFTWARE</t>
  </si>
  <si>
    <t>ADQUISICION DE 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</si>
  <si>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</si>
  <si>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</si>
  <si>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</si>
  <si>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</si>
  <si>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</si>
  <si>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</si>
  <si>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INFORMÁTICAS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</si>
  <si>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</si>
  <si>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</si>
  <si>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</si>
  <si>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</si>
  <si>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</si>
  <si>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</si>
  <si>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EDIFICACION NO HABITACIONAL</t>
  </si>
  <si>
    <t>CONSTRUCCIÓN DE OBRAS PARA EL ABASTECIMIENTO DE AGUA, PETRÓLEO, GAS, ELECTRICIDAD Y</t>
  </si>
  <si>
    <t>DOM PUB. CONSTRUCCIÓN DE OBRAS PARA EL ABASTECIMIENTO DE AGUA, PETRÓLEO, GAS, ELECTRICIDAD Y TELECOMUNICACIONES</t>
  </si>
  <si>
    <t>DOM PUB. MANTENIMIENTO Y REHABILITACION DE OBRAS PARA EL ABASTECIMIENTO DE AGUA, PETRÓLEO,GAS,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</si>
  <si>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</si>
  <si>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</si>
  <si>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</si>
  <si>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</si>
  <si>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</si>
  <si>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</si>
  <si>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OBRAS DE CONSTRUCCION PARA EDIFICIOS HABITACIONALES</t>
  </si>
  <si>
    <t>MANTENIMIENTO Y REHABILITACION DE EDIFICACIONES HABITACIONALES</t>
  </si>
  <si>
    <t>OBRAS EN CONSTRUCCIÓN PARA EDIFICIOS NO HABITACIONALES</t>
  </si>
  <si>
    <t>MANTENIMIENTO Y REHABILITACION DE EDIFICACIONES NO HABITACIONALES</t>
  </si>
  <si>
    <t xml:space="preserve"> CONSTRUCCIÓN DE OBRAS PARA EL ABASTECIMIENTO DE AGUA, PETRÓLEO, GAS, ELECTRICIDAD Y TELECOMUNICACIONES</t>
  </si>
  <si>
    <t>MANTENIMIENTO Y REHABILITACION DE OBRAS PARA EL ABASTECIMIENTO DE AGUA, PETRÓLEO,GAS, ELECTRICIDAD Y TELECOMUNICACIONES</t>
  </si>
  <si>
    <t>OBRAS DE PREEDIFICACION  EN TERRENOS DE COSNSTRUCCION</t>
  </si>
  <si>
    <t>CONSTRUCCION DE OBRAS DE URBANIZACION</t>
  </si>
  <si>
    <t>MANTENIMIENTO Y REHABILITACION DE OBRAS DE URBANIZACIÓN</t>
  </si>
  <si>
    <t>MANTENIMIENTO Y REHABILITACIÓN DE LAS VÍAS DE COMUNICACIÓN</t>
  </si>
  <si>
    <t>MANTENIMIENTO Y REHABILITACIÓN DE OBRAS DE INGENIERÍA CIVIL U OBRAS PESADAS</t>
  </si>
  <si>
    <t>INSTALACIONES Y OBRAS DE CONSTRUCCIÓN ESPECIALIZADA</t>
  </si>
  <si>
    <t>ENSAMBLE Y EDIFICACION DE CONSTRUCCIONES PREFABRICADAS</t>
  </si>
  <si>
    <t>OBRAS DE TERMINACION Y ACABADO DE EDIFICIOS</t>
  </si>
  <si>
    <t>SERVICIOS DE SUPERVISION DE OBRAS</t>
  </si>
  <si>
    <t>SERVICIOS PARA LA LIBERACIÓN DE DERECHOS DE VIA</t>
  </si>
  <si>
    <t>OTROS SERVICIOS RELACIONADOS CON OBRAS PÚBLICAS</t>
  </si>
  <si>
    <t>PROYECTOS PRODUCTIVOS Y ACCIONES DE FOMENTO</t>
  </si>
  <si>
    <t>ESTUDIOS, FORMULACIÓN Y EVALUACIÓN DE PROYECTOS PRODUCTIVOS NO INCLUIDOS EN CONCEPTOS</t>
  </si>
  <si>
    <t>EJECUCIÓN DE PROYECTOS PRODUCTIVOS NO INCLUIDOS EN CONCEPTOS ANTERIORES DE ESTE CAPÍTULO</t>
  </si>
  <si>
    <t>EJECUCION DE PROYECTOS PARA EL DESARROLLO INDUSTRIAL Y MINERO</t>
  </si>
  <si>
    <t>EJECUCION DE PROYECTOS PARA EL DESARROLLO TURISTICO</t>
  </si>
  <si>
    <t>EJECUCION DE PROYECTOS PARA EL DESARROLLO  AGROPECUARIO FORESTAL</t>
  </si>
  <si>
    <t>EJECUCION DE PROYECTOS PARA LA MODERNIZACION DE LOS SERVICIOS DE SALUD</t>
  </si>
  <si>
    <t>EJECUCION DE PROYECTOS PARA LA MODERNIZACION DE LOS SERVICIOS EDUCATIVOS</t>
  </si>
  <si>
    <t>EJECUCION DE PROYECTOS DE ASISTENCIA SOCIAL Y DESARROLLO COMUNITARIO</t>
  </si>
  <si>
    <t>EJECUCION DE PROYECTOS PARA LA MODERNIZACION DE LA SEGURIDAD PUBLICA Y PROCURACION DE JUSTICIA</t>
  </si>
  <si>
    <t>EJECUCION DE PROYECTOS PARA LA PROTECCION Y PRESERVACION ECOLOGICA</t>
  </si>
  <si>
    <t>EJECUCION DE PROYECTOS PARA LA MODERNIZACION DE LA ADMINISTRACION PUBLICA</t>
  </si>
  <si>
    <t>EJECUCION DE PROYECTOS PARA EL DESARROLLO URBANO</t>
  </si>
  <si>
    <t>EJECUCION DE PROYECTOS PARA SERVICIOS PUBLICOS</t>
  </si>
  <si>
    <t>CRÉDITOS OTORGADOS POR ENTIDADES FEDERATIVAS Y MUNICIPIOS AL SECTOR SOCIAL Y PRIVADO PARA EL</t>
  </si>
  <si>
    <t>CRÉDITOS OTORGADOS POR ENTIDADES FEDERATIVAS A MUNICIPIOS PARA EL FOMENTO DE ACTIVIDADES</t>
  </si>
  <si>
    <t>ACCIONES Y PARTICIPACIONES DE CAPITAL EN ENTIDADES PARAESTATALES NO EMPRESARIALES Y NO</t>
  </si>
  <si>
    <t>ACCIONES Y PARTICIPACIONES DE CAPITAL EN ENTIDADES PARAESTATALES EMPRESARIALES Y NO FINANCIERAS</t>
  </si>
  <si>
    <t>ACCIONES Y PARTICIPACIONES DE CAPITAL EN INSTITUCIONES PARAESTATALES PÚBLICAS FINANCIERAS CON FINES</t>
  </si>
  <si>
    <t>ACCIONES Y PARTICIPACIONES DE CAPITAL EN EL SECTOR PRIVADO CON FINES DE POLÍTICA ECONÓMICA</t>
  </si>
  <si>
    <t>ACCIONES Y PARTICIPACIONES DE CAPITAL EN ORGANISMOS INTERNACIONALES CON FINES DE POLÍTICA</t>
  </si>
  <si>
    <t>ADQUISICIÓN DE ACCIONES DE ORGANISMOS INTERNACIONALES</t>
  </si>
  <si>
    <t>ACCIONES Y PARTICIPACIONES DE CAPITAL EN EL SECTOR EXTERNO CON FINES DE POLÍTICA ECONÓMICA</t>
  </si>
  <si>
    <t>ACCIONES Y PARTICIPACIONES DE CAPITAL EN EL SECTOR PÚBLICO CON FINES DE GESTIÓN DE LA LIQUIDEZ</t>
  </si>
  <si>
    <t>ACCIONES Y PARTICIPACIONES DE CAPITAL EN EL SECTOR PRIVADO CON FINES DE GESTIÓN DE LA LIQUIDEZ</t>
  </si>
  <si>
    <t>ACCIONES Y PARTICIPACIONES DE CAPITAL EN EL SECTOR EXTERNO CON FINES DE GESTIÓN DE LA LIQUIDEZ</t>
  </si>
  <si>
    <t>BONOS</t>
  </si>
  <si>
    <t>ADQUISICIÓN DE 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</si>
  <si>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</si>
  <si>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</si>
  <si>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</si>
  <si>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</si>
  <si>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ADQUISICION DE OBLIGACIONES</t>
  </si>
  <si>
    <t>OTROS VALORES</t>
  </si>
  <si>
    <t>FIDEICOMISOS POR ADQUISICIÓN DE TÍTULOS DE CRÉDITO</t>
  </si>
  <si>
    <t>ADQUISICIÓN DE ACCIONES</t>
  </si>
  <si>
    <t>ADQUISICIÓN DE OTROS VALORES</t>
  </si>
  <si>
    <t>CONCESIÓN DE PRÉSTAMOS A ENTIDADES PARAESTATALES NO EMPRESARIALES Y NO FINANCIERAS CON FINES DE</t>
  </si>
  <si>
    <t>CONCESIÓN DE PRÉSTAMOS A ENTIDADES PARAESTATALES EMPRESARIALES Y NO FINANCIERAS CON FINES DE</t>
  </si>
  <si>
    <t>CREDITOS DIRECTOS PARA ACTIVIDADES PRODUCTIVAS OTORGADOS A ENTIDADES PARAESTATALES EMPRESARIALES Y NO FINANCIERAS CON FINES DE POLITICA ECONÓMICA</t>
  </si>
  <si>
    <t>CONCESIÓN DE PRÉSTAMOS A INSTITUCIONES PARAESTATALES PÚBLICAS FINANCIERAS CON FINES DE POLÍTICA</t>
  </si>
  <si>
    <t>CONCESIÓN DE PRÉSTAMOS A ENTIDADES FEDERATIVAS Y MUNICIPIOS CON FINES DE POLÍTICA ECONÓMICA</t>
  </si>
  <si>
    <t>CRÉDITOS DIRECTOS PARA ACTIVIDADES PRODUCTIVAS OTORGADAS A ENTIDADES  FEDERATIVAS Y MUNICIPIOS CON FINES DE POLÍTICA ECONÓMICA.</t>
  </si>
  <si>
    <t>CONCESIÓN DE PRÉSTAMOS AL SECTOR PRIVADO CON FINES DE POLÍTICA ECONÓMICA</t>
  </si>
  <si>
    <t>CRÉDITOS DIRECTOS PARA ACTIVIDADES PRODUCTIVAS OTORGADAS AL SECTOR PRIVADO CON FINES DE POLÍTICA ECONÓMICA.</t>
  </si>
  <si>
    <t>FIDEICOMISOS PARA FINANCIAMIENTO DE OBRAS</t>
  </si>
  <si>
    <t>FIDEICOMISOS PARA FINANCIAMIENTOS AGROPECUARIOS</t>
  </si>
  <si>
    <t>FIDEICOMISOS PARA FINANCIAMIENTOS INDUSTRIALES</t>
  </si>
  <si>
    <t>FIDEICOMISOS PARA FINANCIAMIENTOS AL COMERCIO Y OTROS SERVICIOS.</t>
  </si>
  <si>
    <t>FIDEICOMISOS PARA FINANCIAMIENTOS DE VIVIENDA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</si>
  <si>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</si>
  <si>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</si>
  <si>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</si>
  <si>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</si>
  <si>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</si>
  <si>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</si>
  <si>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</si>
  <si>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</si>
  <si>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</si>
  <si>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EMPRESARIALES Y NO FINANCIEROS CONCIDERADOS ENTIDADES PARAESTATALES</t>
  </si>
  <si>
    <t>INVERSIONES EN FIDEICOMISOS PÚBLICOS FINANCIEROS</t>
  </si>
  <si>
    <t>INVERSIONES EN FIDEICOMISOS PÚBLICOS CONCIDERADOS ENTIDADES PARAESTATALES</t>
  </si>
  <si>
    <t>INVERSIONES EN MANDATOS Y OTROS ANÁLOGOS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</si>
  <si>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</si>
  <si>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</si>
  <si>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</si>
  <si>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</si>
  <si>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</si>
  <si>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</si>
  <si>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</si>
  <si>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</si>
  <si>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EROGACONES CONTINGENTES</t>
  </si>
  <si>
    <t>PROVISIONES PARA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</si>
  <si>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</si>
  <si>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</si>
  <si>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</si>
  <si>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</si>
  <si>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</si>
  <si>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</si>
  <si>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</si>
  <si>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</si>
  <si>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</si>
  <si>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</si>
  <si>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</si>
  <si>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</si>
  <si>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</si>
  <si>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</si>
  <si>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</si>
  <si>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</si>
  <si>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</si>
  <si>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 xml:space="preserve"> AMORTIZACIÓN DE LA DEUDA INTERNA CON INSTITUCIONES DE CRÉDITO</t>
  </si>
  <si>
    <t>AMORTIZACION DE DEUDA INTERNA DERIVADA DE PROYECTOS DE INFRAESTRUCTURA PRODUCTIVA DE LARGO PLAZO</t>
  </si>
  <si>
    <t>AMORTIZACIÓN DE LA DEUDA INTERNA POR EMISIÓN DE TÍTULOS Y VALORES</t>
  </si>
  <si>
    <t>AMORTIZACIÓN DE LA DEUDA POR EMISIÓN DE VALORES GUBERNAMENTALES</t>
  </si>
  <si>
    <t>AMORTIZACIÓN DE ARRENDAMIENTOS FINANCIEROS NACIONALES</t>
  </si>
  <si>
    <t>AMORTIZACION DE ARRENDAMIENTOS FINANCIEROS ESPECIALES</t>
  </si>
  <si>
    <t>AMORTIZACIÓN DE LA DEUDA EXTERNA CON INSTITUCIONES DE CRÉDITO</t>
  </si>
  <si>
    <t>AMORTIZACION  DE LA DEUDA EXTERNA DERIVADA DE PROYECTOS DE INFRAESTRUCTURA PRODUCTIVA DE LARGO PLAZO.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</si>
  <si>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</si>
  <si>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</si>
  <si>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</si>
  <si>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LA DEUDA EXTERNA POR BONOS</t>
  </si>
  <si>
    <t>AMORTIZACIÓN DE ARRENDAMIENTOS FINANCIEROS INTERNACIONALES</t>
  </si>
  <si>
    <t>INTERESES DE LA DEUDA PÚBLICA</t>
  </si>
  <si>
    <t>INTERESES DE LA DEUDA INTERNA CON INSTITUCIONES DE CRÉDITO</t>
  </si>
  <si>
    <t>INTERESES DE LA DEUDA INTERNA DERIVADA DE PROYECTOS DE INFRAESTRUCTURA PRODUCTIVA DE LARGO PLAZO</t>
  </si>
  <si>
    <t>INTERESES DERIVADOS DE LA COLOCACIÓN DE TÍTULOS Y VALORES</t>
  </si>
  <si>
    <t>INTERESES DERIVADOS DE LA COLOCACIÓN DE VALORES GUBERNAMENTALES</t>
  </si>
  <si>
    <t>INTERESES POR ARRENDAMIENTOS FINANCIEROS NACIONALES</t>
  </si>
  <si>
    <t>INTERESES POR ARRENDAMIENTOS FINANCIEROS ESPECIALES</t>
  </si>
  <si>
    <t>INTERESES DE LA DEUDA EXTERNA CON INSTITUCIONES DE CRÉDITO</t>
  </si>
  <si>
    <t>INTERESES DE LA DEUDA EXTERNA DERIVADA DE PROYECTOS DE INFRAESTRUCTURA PRODUCTIVA DE LARGO PLAZO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</si>
  <si>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</si>
  <si>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</si>
  <si>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</si>
  <si>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DERIVADOS DE LA COLOCACIÓN EXTERNA DE BONOS</t>
  </si>
  <si>
    <t>INTERESES POR ARRENDAMIENTOS FINANCIEROS INTERNACIONALES</t>
  </si>
  <si>
    <t>COMISIONES DE LA DEUDA PÚBLICA</t>
  </si>
  <si>
    <t>COMISIONES DE LA DEUDA PÚBLICA INTERNA</t>
  </si>
  <si>
    <t>COMISIONES DE LA DEUDA INTERNA</t>
  </si>
  <si>
    <t>COMISIONES DE LA DEUDA PÚBLICA EXTERNA</t>
  </si>
  <si>
    <t>COMISIONES DE LA DEUDA EXTERNA</t>
  </si>
  <si>
    <t>GASTOS DE LA DEUDA PÚBLICA</t>
  </si>
  <si>
    <t>GASTOS DE LA DEUDA PÚBLICA INTERNA</t>
  </si>
  <si>
    <t>GASTOS DE LA DEUDA  INTERNA</t>
  </si>
  <si>
    <t>GASTOS DE LA DEUDA PÚBLICA EXTERNA</t>
  </si>
  <si>
    <t>GASTOS DE LA DEUDA  EXTERNA</t>
  </si>
  <si>
    <t>COSTO POR COBERTURAS</t>
  </si>
  <si>
    <t>COSTOS POR COBERTURA DE LA DEUDA PÚBLICA INTERNA</t>
  </si>
  <si>
    <t>COSTOS POR COBERTURAS</t>
  </si>
  <si>
    <t>COSTOS POR COBERTURA DE LA DEUDA PÚBLICA EXTERNA</t>
  </si>
  <si>
    <t>APOYOS FINANCIEROS</t>
  </si>
  <si>
    <t>APOYOS A INTERMEDIARIOS FINANCIEROS</t>
  </si>
  <si>
    <t>APOYOS A AHORRADORES Y DEUDORES DEL SISTEMA FINANCIERO NACIONAL</t>
  </si>
  <si>
    <t>APOYOS A AHORRADORES Y DEUDORES DE LA BANCA</t>
  </si>
  <si>
    <t>ADEUDOS DE EJERCICIOS FISCALES ANTERIORES (ADEFAS)</t>
  </si>
  <si>
    <t>ADEFAS</t>
  </si>
  <si>
    <t>DESCRIPCION</t>
  </si>
  <si>
    <t>MONTO</t>
  </si>
  <si>
    <t>113</t>
  </si>
  <si>
    <t>132</t>
  </si>
  <si>
    <t>133</t>
  </si>
  <si>
    <t>141</t>
  </si>
  <si>
    <t>152</t>
  </si>
  <si>
    <t>211</t>
  </si>
  <si>
    <t>212</t>
  </si>
  <si>
    <t>213</t>
  </si>
  <si>
    <t>214</t>
  </si>
  <si>
    <t>215</t>
  </si>
  <si>
    <t>216</t>
  </si>
  <si>
    <t>221</t>
  </si>
  <si>
    <t>223</t>
  </si>
  <si>
    <t>237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</si>
  <si>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</si>
  <si>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</si>
  <si>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</si>
  <si>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</si>
  <si>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</si>
  <si>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</si>
  <si>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</si>
  <si>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</si>
  <si>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</si>
  <si>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251</t>
  </si>
  <si>
    <t>252</t>
  </si>
  <si>
    <t>253</t>
  </si>
  <si>
    <t>256</t>
  </si>
  <si>
    <t>259</t>
  </si>
  <si>
    <t>261</t>
  </si>
  <si>
    <t>271</t>
  </si>
  <si>
    <t>272</t>
  </si>
  <si>
    <t>273</t>
  </si>
  <si>
    <t>282</t>
  </si>
  <si>
    <t>291</t>
  </si>
  <si>
    <t>292</t>
  </si>
  <si>
    <t>293</t>
  </si>
  <si>
    <t>294</t>
  </si>
  <si>
    <t>296</t>
  </si>
  <si>
    <t>298</t>
  </si>
  <si>
    <t>299</t>
  </si>
  <si>
    <t>311</t>
  </si>
  <si>
    <t>314</t>
  </si>
  <si>
    <t>315</t>
  </si>
  <si>
    <t>317</t>
  </si>
  <si>
    <t>318</t>
  </si>
  <si>
    <t>325</t>
  </si>
  <si>
    <t>326</t>
  </si>
  <si>
    <t>329</t>
  </si>
  <si>
    <t>331</t>
  </si>
  <si>
    <t>332</t>
  </si>
  <si>
    <t>333</t>
  </si>
  <si>
    <t>334</t>
  </si>
  <si>
    <t>335</t>
  </si>
  <si>
    <t>336</t>
  </si>
  <si>
    <t>339</t>
  </si>
  <si>
    <t>341</t>
  </si>
  <si>
    <t>345</t>
  </si>
  <si>
    <t>346</t>
  </si>
  <si>
    <t>347</t>
  </si>
  <si>
    <t>351</t>
  </si>
  <si>
    <t>352</t>
  </si>
  <si>
    <t>353</t>
  </si>
  <si>
    <t>355</t>
  </si>
  <si>
    <t>357</t>
  </si>
  <si>
    <t>358</t>
  </si>
  <si>
    <t>361</t>
  </si>
  <si>
    <t>363</t>
  </si>
  <si>
    <t>364</t>
  </si>
  <si>
    <t>366</t>
  </si>
  <si>
    <t>371</t>
  </si>
  <si>
    <t>372</t>
  </si>
  <si>
    <t>375</t>
  </si>
  <si>
    <t>382</t>
  </si>
  <si>
    <t>383</t>
  </si>
  <si>
    <t>391</t>
  </si>
  <si>
    <t>392</t>
  </si>
  <si>
    <t>393</t>
  </si>
  <si>
    <t>395</t>
  </si>
  <si>
    <t>398</t>
  </si>
  <si>
    <t>399</t>
  </si>
  <si>
    <t>431</t>
  </si>
  <si>
    <t>439</t>
  </si>
  <si>
    <t>441</t>
  </si>
  <si>
    <t>443</t>
  </si>
  <si>
    <t>448</t>
  </si>
  <si>
    <t>451</t>
  </si>
  <si>
    <t>481</t>
  </si>
  <si>
    <t>511</t>
  </si>
  <si>
    <t>512</t>
  </si>
  <si>
    <t>515</t>
  </si>
  <si>
    <t>519</t>
  </si>
  <si>
    <t>521</t>
  </si>
  <si>
    <t>523</t>
  </si>
  <si>
    <t>529</t>
  </si>
  <si>
    <t>541</t>
  </si>
  <si>
    <t>545</t>
  </si>
  <si>
    <t>549</t>
  </si>
  <si>
    <t>562</t>
  </si>
  <si>
    <t>563</t>
  </si>
  <si>
    <t>564</t>
  </si>
  <si>
    <t>565</t>
  </si>
  <si>
    <t>566</t>
  </si>
  <si>
    <t>567</t>
  </si>
  <si>
    <t>569</t>
  </si>
  <si>
    <t>581</t>
  </si>
  <si>
    <t>611</t>
  </si>
  <si>
    <t>614</t>
  </si>
  <si>
    <t>621</t>
  </si>
  <si>
    <t>624</t>
  </si>
  <si>
    <t>911</t>
  </si>
  <si>
    <t>PRESUPUESTO APROBADO</t>
  </si>
  <si>
    <t>PARTIDA</t>
  </si>
  <si>
    <t>Columna2</t>
  </si>
  <si>
    <t>11100 - DIETAS</t>
  </si>
  <si>
    <t>11200 - HABERES</t>
  </si>
  <si>
    <t>11400 - REMUNERACIONES POR ADSCRIPCIÓN LABORAL EN EL EXTRANJERO</t>
  </si>
  <si>
    <t>12100 - HONORARIOS ASIMILABLES A SALARIOS</t>
  </si>
  <si>
    <t>12200 - SUELDOS BASE AL PERSONAL EVENTUAL</t>
  </si>
  <si>
    <t>12300 - RETRIBUCIONES POR SERVICIOS DE CARÁCTER SOCIAL</t>
  </si>
  <si>
    <t>12400 - RETRIBUCIÓN A LOS REPRESENTANTES DE LOS TRABAJADORES Y DE LOS PATRONES EN LA JUNTA DE CONCILIACIÓN Y ARBITRAJE</t>
  </si>
  <si>
    <t>13100 - PRIMAS POR AÑOS DE SERVICIOS EFECTIVOS PRESTADOS</t>
  </si>
  <si>
    <t>13400 - COMPENSACIONES</t>
  </si>
  <si>
    <t>13500 - SOBREHABERES</t>
  </si>
  <si>
    <t>13600 - ASIGNACIONES DE TÉCNICO, DE MANDO, POR COMISIÓN, DE VUELO Y DE TÉCNICO ESPECIAL</t>
  </si>
  <si>
    <t>13700 - HONORARIOS ESPECIALES</t>
  </si>
  <si>
    <t>13800 - PARTICIPACIONES POR VIGILANCIA EN EL CUMPLIMIENTO DE LAS LEYES Y CUSTODIA DE VALORES</t>
  </si>
  <si>
    <t>14200 - APORTACIONES A FONDOS DE VIVIENDA</t>
  </si>
  <si>
    <t>14300 - APORTACIONES AL SISTEMA PARA EL RETIRO</t>
  </si>
  <si>
    <t>15100 - CUOTAS PARA EL FONDO DE AHORRO Y FONDO DE TRABAJO</t>
  </si>
  <si>
    <t>15300 - PRESTACIONES Y HABERES DE RETIRO</t>
  </si>
  <si>
    <t>15400 - PRESTACIONES CONTRACTUALES</t>
  </si>
  <si>
    <t>15500 - APOYOS A LA CAPACITACIÓN DE LOS SERVIDORES PÚBLICOS</t>
  </si>
  <si>
    <t>15900 - OTRAS PRESTACIONES SOCIALES Y ECONÓMICAS</t>
  </si>
  <si>
    <t>16100 - PREVISIONES DE CARÁCTER LABORAL, ECONÓMICA Y DE SEGURIDAD SOCIAL</t>
  </si>
  <si>
    <t>17100 - ESTÍMULOS</t>
  </si>
  <si>
    <t>17200 - RECOMPENSAS</t>
  </si>
  <si>
    <t>18000 - IMPUESTO SOBRE NÓMINAS Y OTROS QUE SE DERIVEN DE UNA RELACIÓN LABORAL</t>
  </si>
  <si>
    <t>18100 - IMPUESTO SOBRE NÓMINAS</t>
  </si>
  <si>
    <t>18200 - OTROS IMPUESTOS DERIVADOS DE UNA RELACIÓN LABORAL</t>
  </si>
  <si>
    <t>21200 - MATERIALES Y ÚTILES DE IMPRESIÓN Y REPRODUCCIÓN</t>
  </si>
  <si>
    <t>21300 - MATERIAL ESTADÍSTICO Y GEOGRÁFICO</t>
  </si>
  <si>
    <t>21500 - MATERIAL IMPRESO E INFORMACIÓN DIGITAL</t>
  </si>
  <si>
    <t>21700 - MATERIALES Y ÚTILES DE ENSEÑANZA</t>
  </si>
  <si>
    <t>21800 - MATERIALES PARA EL REGISTRO E IDENTIFICACIÓN DE BIENES Y PERSONAS</t>
  </si>
  <si>
    <t>22200 - PRODUCTOS ALIMENTICIOS PARA ANIMALES</t>
  </si>
  <si>
    <t>22300 - UTENSILIOS PARA EL SERVICIO DE ALIMENTACIÓN</t>
  </si>
  <si>
    <t>23000 - MATERIAS PRIMAS Y MATERIALES DE PRODUCCIÓN Y COMERCIALIZACIÓN</t>
  </si>
  <si>
    <t>23100 - PRODUCTOS ALIMENTICIOS, AGROPECUARIOS Y FORESTALES ADQUIRIDOS COMO MATERIA PRIMA</t>
  </si>
  <si>
    <t>23200 - INSUMOS TEXTILES ADQUIRIDOS COMO MATERIA PRIMA</t>
  </si>
  <si>
    <t>23300 - PRODUCTOS DE PAPEL, CARTÓN E IMPRESOS ADQUIRIDOS COMO MATERIA PRIMA</t>
  </si>
  <si>
    <t>23400 - COMBUSTIBLES, LUBRICANTES, ADITIVOS, CARBÓN Y SUS DERIVADOS ADQUIRIDOS COMO MATERIA PRIMA</t>
  </si>
  <si>
    <t>23500 - PRODUCTOS QUÍMICOS, FARMACÉUTICOS Y DE LABORATORIO ADQUIRIDOS COMO MATERIA PRIMA</t>
  </si>
  <si>
    <t>23600 - PRODUCTOS METÁLICOS Y A BASE DE MINERALES NO METÁLICOS ADQUIRIDOS COMO MATERIA PRIMA</t>
  </si>
  <si>
    <t>23700 - PRODUCTOS DE CUERO, PIEL, PLÁSTICO Y HULE ADQUIRIDOS COMO MATERIA PRIMA</t>
  </si>
  <si>
    <t>23800 - MERCANCÍAS ADQUIRIDAS PARA SU COMERCIALIZACIÓN</t>
  </si>
  <si>
    <t>23900 - OTROS PRODUCTOS ADQUIRIDOS COMO MATERIA PRIMA</t>
  </si>
  <si>
    <t>24000 - MATERIALES Y ARTÍCULOS DE CONSTRUCCIÓN Y DE REPARACIÓN</t>
  </si>
  <si>
    <t>24100 - PRODUCTOS MINERALES NO METÁLICOS</t>
  </si>
  <si>
    <t>24700 - ARTÍCULOS METÁLICOS PARA LA CONSTRUCCIÓN</t>
  </si>
  <si>
    <t>25100 - PRODUCTOS QUÍMICOS BÁSICOS</t>
  </si>
  <si>
    <t>25200 - FERTILIZANTES, PESTICIDAS Y OTROS AGROQUÍMICOS</t>
  </si>
  <si>
    <t>25400 - MATERIALES, ACCESORIOS Y SUMINISTROS MÉDICOS</t>
  </si>
  <si>
    <t>25500 - MATERIALES, ACCESORIOS Y SUMINISTROS DE LABORATORIO</t>
  </si>
  <si>
    <t>25600 - FIBRAS SINTÉTICAS, HULES, PLÁSTICOS Y DERIVADOS</t>
  </si>
  <si>
    <t>25900 - OTROS PRODUCTOS QUÍMICOS</t>
  </si>
  <si>
    <t>26200 - CARBÓN Y SUS DERIVADOS</t>
  </si>
  <si>
    <t>27000 - VESTUARIO, BLANCOS, PRENDAS DE PROTECCIÓN Y ARTÍCULOS DEPORTIVOS</t>
  </si>
  <si>
    <t>27300 - ARTÍCULOS DEPORTIVOS</t>
  </si>
  <si>
    <t>27400 - PRODUCTOS TEXTILES</t>
  </si>
  <si>
    <t>27500 - BLANCOS Y OTROS PRODUCTOS TEXTILES, EXCEPTO PRENDAS DE VESTIR</t>
  </si>
  <si>
    <t>28100 - SUSTANCIAS Y MATERIALES EXPLOSIVOS</t>
  </si>
  <si>
    <t>28200 - MATERIALES DE SEGURIDAD PÚBLICA</t>
  </si>
  <si>
    <t>28300 - PRENDAS DE PROTECCIÓN PARA SEGURIDAD PÚBLICA Y NACIONAL</t>
  </si>
  <si>
    <t>29200 - REFACCIONES Y ACCESORIOS MENORES DE EDIFICIOS</t>
  </si>
  <si>
    <t>29300 - REFACCIONES Y ACCESORIOS MENORES DE MOBILIARIO Y EQUIPO DE ADMINISTRACIÓN, EDUCACIONAL Y</t>
  </si>
  <si>
    <t>29400 - REFACCIONES Y ACCESORIOS MENORES DE EQUIPO DE CÓMPUTO Y TECNOLOGÍAS DE LA INFORMACIÓN</t>
  </si>
  <si>
    <t>29500 - REFACCIONES Y ACCESORIOS MENORES DE EQUIPO E INSTRUMENTAL MÉDICO Y DE LABORATORIO</t>
  </si>
  <si>
    <t>29600 - REFACCIONES Y ACCESORIOS MENORES DE EQUIPO DE TRANSPORTE</t>
  </si>
  <si>
    <t>29700 - REFACCIONES Y ACCESORIOS MENORES DE EQUIPO DE DEFENSA Y SEGURIDAD</t>
  </si>
  <si>
    <t>29800 - REFACCIONES Y ACCESORIOS MENORES DE MAQUINARIA Y OTROS EQUIPOS</t>
  </si>
  <si>
    <t>29900 - REFACCIONES Y ACCESORIOS MENORES OTROS BIENES MUEBLES</t>
  </si>
  <si>
    <t>31300 - AGUA</t>
  </si>
  <si>
    <t>31600 - SERVICIOS DE TELECOMUNICACIONES Y SATÉLITES</t>
  </si>
  <si>
    <t>31700 - SERVICIOS DE ACCESO DE INTERNET, REDES Y PROCESAMIENTO DE INFORMACIÓN</t>
  </si>
  <si>
    <t>31900 - SERVICIOS INTEGRALES Y OTROS SERVICIOS</t>
  </si>
  <si>
    <t>32100 - ARRENDAMIENTO DE TERRENOS</t>
  </si>
  <si>
    <t>32300 - ARRENDAMIENTO DE MOBILIARIO Y EQUIPO DE ADMINISTRACIÓN, EDUCACIONAL Y RECREATIVO</t>
  </si>
  <si>
    <t>32400 - ARRENDAMIENTO DE EQUIPO E INSTRUMENTAL MÉDICO Y DE LABORATORIO</t>
  </si>
  <si>
    <t>32700 - ARRENDAMIENTO DE ACTIVOS INTANGIBLES</t>
  </si>
  <si>
    <t>32800 - ARRENDAMIENTO FINANCIERO</t>
  </si>
  <si>
    <t>32900 - OTROS ARRENDAMIENTOS</t>
  </si>
  <si>
    <t>33000 - SERVICIOS PROFESIONALES, CIENTÍFICOS, TÉCNICOS Y OTROS SERVICIOS</t>
  </si>
  <si>
    <t>33200 - SERVICIOS DE DISEÑO, ARQUITECTURA, INGENIERÍA Y ACTIVIDADES RELACIONADAS</t>
  </si>
  <si>
    <t>33400 - SERVICIOS DE CAPACITACIÓN</t>
  </si>
  <si>
    <t>33500 - SERVICIOS DE INVESTIGACIÓN CIENTÍFICA Y DESARROLLO</t>
  </si>
  <si>
    <t>33700 - SERVICIOS DE PROTECCIÓN Y SEGURIDAD</t>
  </si>
  <si>
    <t>33800 - SERVICIOS DE VIGILANCIA</t>
  </si>
  <si>
    <t>33900 - SERVICIOS PROFESIONALES, CIENTÍFICOS Y TÉCNICOS INTEGRALES</t>
  </si>
  <si>
    <t>34000 - SERVICIOS FINANCIEROS, BANCARIOS Y COMERCIALES</t>
  </si>
  <si>
    <t>34100 - SERVICIOS FINANCIEROS Y BANCARIOS</t>
  </si>
  <si>
    <t>34200 - SERVICIOS DE COBRANZA, INVESTIGACIÓN CREDITICIA Y SIMILAR</t>
  </si>
  <si>
    <t>34300 - SERVICIOS DE RECAUDACIÓN, TRASLADO Y CUSTODIA DE VALORES</t>
  </si>
  <si>
    <t>34400 - SEGUROS DE RESPONSABILIDAD PATRIMONIAL Y FIANZAS</t>
  </si>
  <si>
    <t>34600 - ALMACENAJE, ENVASE Y EMBALAJE</t>
  </si>
  <si>
    <t>34800 - COMISIONES POR VENTAS</t>
  </si>
  <si>
    <t>34900 - SERVICIOS FINANCIEROS, BANCARIOS Y COMERCIALES INTEGRALES</t>
  </si>
  <si>
    <t>35400 - INSTALACIÓN, REPARACIÓN Y MANTENIMIENTO DE EQUIPO E INSTRUMENTAL MÉDICO Y DE LABORATORIO</t>
  </si>
  <si>
    <t>35500 - REPARACIÓN Y MANTENIMIENTO DE EQUIPO DE TRANSPORTE</t>
  </si>
  <si>
    <t>35600 - REPARACIÓN Y MANTENIMIENTO DE EQUIPO DE DEFENSA Y SEGURIDAD</t>
  </si>
  <si>
    <t>35800 - SERVICIOS DE LIMPIEZA Y MANEJO DE DESECHOS</t>
  </si>
  <si>
    <t>35900 - SERVICIOS DE JARDINERÍA Y FUMIGACIÓN</t>
  </si>
  <si>
    <t>36000 - SERVICIOS DE COMUNICACIÓN SOCIAL Y PUBLICIDAD</t>
  </si>
  <si>
    <t>36200 - DIFUSIÓN POR RADIO, TELEVISIÓN Y OTROS MEDIOS DE MENSAJES COMERCIALES PARA PROMOVER LA VENTA DE</t>
  </si>
  <si>
    <t>36300 - SERVICIOS DE CREATIVIDAD, PREPRODUCCIÓN Y PRODUCCIÓN DE PUBLICIDAD, EXCEPTO INTERNET</t>
  </si>
  <si>
    <t>36400 - SERVICIOS DE REVELADO DE FOTOGRAFÍAS</t>
  </si>
  <si>
    <t>36600 - SERVICIO DE CREACIÓN Y DIFUSIÓN DE CONTENIDO EXCLUSIVAMENTE A TRAVÉS DE INTERNET</t>
  </si>
  <si>
    <t>37100 - PASAJES AÉREOS</t>
  </si>
  <si>
    <t>37300 - PASAJES MARÍTIMOS, LACUSTRES Y FLUVIALES</t>
  </si>
  <si>
    <t>37400 - AUTOTRANSPORTE</t>
  </si>
  <si>
    <t>37600 - VIÁTICOS EN EL EXTRANJERO</t>
  </si>
  <si>
    <t>37700 - GASTOS DE INSTALACIÓN Y TRASLADO DE MENAJE</t>
  </si>
  <si>
    <t>37800 - SERVICIOS INTEGRALES DE TRASLADO Y VIÁTICOS</t>
  </si>
  <si>
    <t>37900 - OTROS SERVICIOS DE TRASLADO Y HOSPEDAJE</t>
  </si>
  <si>
    <t>38300 - CONGRESOS Y CONVENCIONES</t>
  </si>
  <si>
    <t>38400 - EXPOSICIONES</t>
  </si>
  <si>
    <t>38500 - GASTOS DE REPRESENTACIÓN</t>
  </si>
  <si>
    <t>39100 - SERVICIOS FUNERARIOS Y DE CEMENTERIOS</t>
  </si>
  <si>
    <t>39300 - IMPUESTOS Y DERECHOS DE IMPORTACIÓN</t>
  </si>
  <si>
    <t>39400 - SENTENCIAS Y RESOLUCIONES JUDICIALES</t>
  </si>
  <si>
    <t>39600 - OTROS GASTOS POR RESPONSABILIDADES</t>
  </si>
  <si>
    <t>39700 - DEPRECIACIONES Y AMORTIZACIONES ACUMULADAS</t>
  </si>
  <si>
    <t>39800 - IMPUESTO SOBRE NÓMINAS Y OTROS QUE SE DERIVEN DE UNA RELACIÓN LABORAL</t>
  </si>
  <si>
    <t>39900 - OTROS SERVICIOS GENERALES</t>
  </si>
  <si>
    <t>41100 - ASIGNACIONES PRESUPUESTARIAS AL PODER EJECUTIVO</t>
  </si>
  <si>
    <t>41200 - ASIGNACIONES PRESUPUESTARIAS AL PODER LEGISLATIVO</t>
  </si>
  <si>
    <t>41300 - ASIGNACIONES PRESUPUESTARIAS AL PODER JUDICIAL</t>
  </si>
  <si>
    <t>41400 - ASIGNACIONES PRESUPUESTARIAS A ÓRGANOS AUTÓNOMOS</t>
  </si>
  <si>
    <t>41500 - TRANSFERENCIAS INTERNAS OTORGADAS A ENTIDADES PARAESTATALES NO EMPRESARIALES Y NO FINANCIERAS</t>
  </si>
  <si>
    <t>41600 - TRANSFERENCIAS INTERNAS OTORGADAS A ENTIDADES PARAESTATALES EMPRESARIALES Y NO FINANCIERAS</t>
  </si>
  <si>
    <t>41700 - TRANSFERENCIAS INTERNAS OTORGADAS A FIDEICOMISOS PÚBLICOS EMPRESARIALES Y NO FINANCIEROS</t>
  </si>
  <si>
    <t>41800 - TRANSFERENCIAS INTERNAS OTORGADAS A INSTITUCIONES PARAESTATALES PÚBLICAS FINANCIERAS</t>
  </si>
  <si>
    <t>41900 - TRANSFERENCIAS INTERNAS OTORGADAS A FIDEICOMISOS PÚBLICOS FINANCIEROS</t>
  </si>
  <si>
    <t>42100 - TRANSFERENCIAS OTORGADAS A ORGANISMOS ENTIDADES PARAESTATALES NO EMPRESARIALES Y NO FINANCIERAS</t>
  </si>
  <si>
    <t>42200 - TRANSFERENCIAS OTORGADAS PARA ENTIDADES PARAESTATALES EMPRESARIALES Y NO FINANCIERAS</t>
  </si>
  <si>
    <t>42300 - TRANSFERENCIAS OTORGADAS PARA INSTITUCIONES PARAESTATALES PÚBLICAS FINANCIERAS</t>
  </si>
  <si>
    <t>42400 - TRANSFERENCIAS OTORGADAS A ENTIDADES FEDERATIVAS Y MUNICIPIOS</t>
  </si>
  <si>
    <t>42500 - TRANSFERENCIAS A FIDEICOMISOS DE ENTIDADES FEDERATIVAS Y MUNICIPIOS</t>
  </si>
  <si>
    <t>43100 - SUBSIDIOS A LA PRODUCCIÓN</t>
  </si>
  <si>
    <t>43200 - SUBSIDIOS A LA DISTRIBUCIÓN</t>
  </si>
  <si>
    <t>43400 - SUBSIDIOS A LA PRESTACIÓN DE SERVICIOS PÚBLICOS</t>
  </si>
  <si>
    <t>43500 - SUBSIDIOS PARA CUBRIR DIFERENCIALES DE TASAS DE INTERÉS</t>
  </si>
  <si>
    <t>43600 - SUBSIDIOS A LA VIVIENDA</t>
  </si>
  <si>
    <t>43700 - SUBVENCIONES AL CONSUMO</t>
  </si>
  <si>
    <t>44200 - BECAS Y OTRAS AYUDAS PARA PROGRAMAS DE CAPACITACIÓN</t>
  </si>
  <si>
    <t>44400 - AYUDAS SOCIALES A ACTIVIDADES CIENTÍFICAS O ACADÉMICAS</t>
  </si>
  <si>
    <t>44500 - AYUDAS SOCIALES A INSTITUCIONES SIN FINES DE LUCRO</t>
  </si>
  <si>
    <t>44600 - AYUDAS SOCIALES A COOPERATIVAS</t>
  </si>
  <si>
    <t>44700 - AYUDAS SOCIALES A ENTIDADES DE INTERÉS PÚBLICO</t>
  </si>
  <si>
    <t>44800 - AYUDAS POR DESASTRES NATURALES Y OTROS SINIESTROS</t>
  </si>
  <si>
    <t>45300 - SEGURIDAD SOCIAL DE PENSIONADOS Y JUBILADOS</t>
  </si>
  <si>
    <t>45900 - OTRAS PENSIONES Y JUBILACIONES</t>
  </si>
  <si>
    <t>46000 - TRANSFERENCIAS A FIDEICOMISOS, MANDATOS Y OTROS ANÁLOGOS</t>
  </si>
  <si>
    <t>46100 - TRANSFERENCIAS A FIDEICOMISOS DEL PODER EJECUTIVO</t>
  </si>
  <si>
    <t>46200 - TRANSFERENCIAS A FIDEICOMISOS DEL PODER LEGISLATIVO</t>
  </si>
  <si>
    <t>46300 - TRANSFERENCIAS A FIDEICOMISOS DEL PODER JUDICIAL</t>
  </si>
  <si>
    <t>46400 - TRANSFERENCIAS A FIDEICOMISOS PÚBLICOS DE ENTIDADES PARAESTATALES NO EMPRESARIALES Y NO</t>
  </si>
  <si>
    <t>46500 - TRANSFERENCIAS A FIDEICOMISOS PÚBLICOS DE ENTIDADES PARAESTATALES EMPRESARIALES Y NO FINANCIERAS</t>
  </si>
  <si>
    <t>46600 - TRANSFERENCIAS A FIDEICOMISOS DE INSTITUCIONES PÚBLICAS FINANCIERAS</t>
  </si>
  <si>
    <t>47000 - TRANSFERENCIAS A LA SEGURIDAD SOCIAL</t>
  </si>
  <si>
    <t>47100 - TRANSFERENCIAS POR OBLIGACION DE LEY</t>
  </si>
  <si>
    <t>48200 - DONATIVOS A ENTIDADES FEDERATIVAS Y MUNICIPIOS</t>
  </si>
  <si>
    <t>48300 - DONATIVOS A FIDEICOMISOS PRIVADOS</t>
  </si>
  <si>
    <t>48400 - DONATIVOS A FIDEICOMISOS ESTATALES</t>
  </si>
  <si>
    <t>48500 - DONATIVOS INTERNACIONALES</t>
  </si>
  <si>
    <t>49100 - TRANSFERENCIAS PARA GOBIERNOS EXTRANJEROS</t>
  </si>
  <si>
    <t>49200 - TRANSFERENCIAS PARA ORGANISMOS INTERNACIONALES</t>
  </si>
  <si>
    <t>49300 - TRANSFERENCIAS PARA EL SECTOR PRIVADO EXTERNO</t>
  </si>
  <si>
    <t>51200 - MUEBLES, EXCEPTO DE OFICINA Y ESTANTERÍA</t>
  </si>
  <si>
    <t>51300 - BIENES ARTÍSTICOS, CULTURALES Y CIENTÍFICOS</t>
  </si>
  <si>
    <t>51400 - OBJETOS DE VALOR</t>
  </si>
  <si>
    <t>52000 - MOBILIARIO Y EQUIPO EDUCACIONAL Y RECREATIVO</t>
  </si>
  <si>
    <t>52100 - EQUIPOS Y APARATOS AUDIOVISUALES</t>
  </si>
  <si>
    <t>52200 - APARATOS DEPORTIVOS</t>
  </si>
  <si>
    <t>52300 - CÁMARAS FOTOGRÁFICAS Y DE VIDEO</t>
  </si>
  <si>
    <t>52900 - OTRO MOBILIARIO Y EQUIPO EDUCACIONAL Y RECREATIVO</t>
  </si>
  <si>
    <t>53200 - INSTRUMENTAL MÉDICO Y DE LABORATORIO</t>
  </si>
  <si>
    <t>54200 - CARROCERÍAS Y REMOLQUES</t>
  </si>
  <si>
    <t>54300 - EQUIPO AEROESPACIAL</t>
  </si>
  <si>
    <t>54400 - EQUIPO FERROVIARIO</t>
  </si>
  <si>
    <t>54500 - EMBARCACIONES</t>
  </si>
  <si>
    <t>54900 - OTROS EQUIPOS DE TRANSPORTE</t>
  </si>
  <si>
    <t>56100 - MAQUINARIA Y EQUIPO AGROPECUARIO</t>
  </si>
  <si>
    <t>56300 - MAQUINARIA Y EQUIPO DE CONSTRUCCIÓN</t>
  </si>
  <si>
    <t>56400 - SISTEMAS DE AIRE ACONDICIONADO, CALEFACCIÓN Y DE REFRIGERACIÓN INDUSTRIAL Y COMERCIAL</t>
  </si>
  <si>
    <t>56900 - OTROS EQUIPOS</t>
  </si>
  <si>
    <t>57000 - ACTIVOS BIOLÓGICOS</t>
  </si>
  <si>
    <t>57100 - BOVINOS</t>
  </si>
  <si>
    <t>57200 - PORCINOS</t>
  </si>
  <si>
    <t>57300 - AVES</t>
  </si>
  <si>
    <t>57400 - OVINOS Y CAPRINOS</t>
  </si>
  <si>
    <t>57500 - PECES Y ACUICULTURA</t>
  </si>
  <si>
    <t>57600 - EQUINOS</t>
  </si>
  <si>
    <t>57700 - ESPECIES MENORES Y DE ZOOLÓGICO</t>
  </si>
  <si>
    <t>57800 - ÁRBOLES Y PLANTAS</t>
  </si>
  <si>
    <t>57900 - OTROS ACTIVOS BIOLÓGICOS</t>
  </si>
  <si>
    <t>58100 - TERRENOS</t>
  </si>
  <si>
    <t>58200 - VIVIENDAS</t>
  </si>
  <si>
    <t>58300 - EDIFICIOS NO RESIDENCIALES</t>
  </si>
  <si>
    <t>58900 - OTROS BIENES INMUEBLES</t>
  </si>
  <si>
    <t>59100 - SOFTWARE</t>
  </si>
  <si>
    <t>59200 - PATENTES</t>
  </si>
  <si>
    <t>59300 - MARCAS</t>
  </si>
  <si>
    <t>59400 - DERECHOS</t>
  </si>
  <si>
    <t>59500 - CONCESIONES</t>
  </si>
  <si>
    <t>59600 - FRANQUICIAS</t>
  </si>
  <si>
    <t>59700 - LICENCIAS INFORMÁTICAS E INTELECTUALES</t>
  </si>
  <si>
    <t>59800 - LICENCIAS INDUSTRIALES, COMERCIALES Y OTRAS</t>
  </si>
  <si>
    <t>59900 - OTROS ACTIVOS INTANGIBLES</t>
  </si>
  <si>
    <t>61100 - EDIFICACIÓN HABITACIONAL</t>
  </si>
  <si>
    <t>61300 - CONSTRUCCIÓN DE OBRAS PARA EL ABASTECIMIENTO DE AGUA, PETRÓLEO, GAS, ELECTRICIDAD Y</t>
  </si>
  <si>
    <t>61400 - DIVISIÓN DE TERRENOS Y CONSTRUCCIÓN DE OBRAS DE URBANIZACIÓN</t>
  </si>
  <si>
    <t>61500 - CONSTRUCCIÓN DE VÍAS DE COMUNICACIÓN</t>
  </si>
  <si>
    <t>61600 - OTRAS CONSTRUCCIONES DE INGENIERÍA CIVIL U OBRA PESADA</t>
  </si>
  <si>
    <t>61700 - INSTALACIONES Y EQUIPAMIENTO EN CONSTRUCCIONES</t>
  </si>
  <si>
    <t>61900 - TRABAJOS DE ACABADOS EN EDIFICACIONES Y OTROS TRABAJOS ESPECIALIZADOS</t>
  </si>
  <si>
    <t>62100 - EDIFICACIÓN HABITACIONAL</t>
  </si>
  <si>
    <t>62200 - EDIFICACIÓN NO HABITACIONAL</t>
  </si>
  <si>
    <t>62300 - CONSTRUCCIÓN DE OBRAS PARA EL ABASTECIMIENTO DE AGUA, PETRÓLEO, GAS, ELECTRICIDAD Y</t>
  </si>
  <si>
    <t>62400 - DIVISIÓN DE TERRENOS Y CONSTRUCCIÓN DE OBRAS DE URBANIZACIÓN</t>
  </si>
  <si>
    <t>62500 - CONSTRUCCIÓN DE VÍAS DE COMUNICACIÓN</t>
  </si>
  <si>
    <t>62600 - OTRAS CONSTRUCCIONES DE INGENIERÍA CIVIL U OBRA PESADA</t>
  </si>
  <si>
    <t>62700 - INSTALACIONES Y EQUIPAMIENTO EN CONSTRUCCIONES</t>
  </si>
  <si>
    <t>62900 - TRABAJOS DE ACABADOS EN EDIFICACIONES Y OTROS TRABAJOS ESPECIALIZADOS</t>
  </si>
  <si>
    <t>63100 - ESTUDIOS, FORMULACIÓN Y EVALUACIÓN DE PROYECTOS PRODUCTIVOS NO INCLUIDOS EN CONCEPTOS</t>
  </si>
  <si>
    <t>63200 - EJECUCIÓN DE PROYECTOS PRODUCTIVOS NO INCLUIDOS EN CONCEPTOS ANTERIORES DE ESTE CAPÍTULO</t>
  </si>
  <si>
    <t>71100 - CRÉDITOS OTORGADOS POR ENTIDADES FEDERATIVAS Y MUNICIPIOS AL SECTOR SOCIAL Y PRIVADO PARA EL</t>
  </si>
  <si>
    <t>71200 - CRÉDITOS OTORGADOS POR ENTIDADES FEDERATIVAS A MUNICIPIOS PARA EL FOMENTO DE ACTIVIDADES</t>
  </si>
  <si>
    <t>72100 - ACCIONES Y PARTICIPACIONES DE CAPITAL EN ENTIDADES PARAESTATALES NO EMPRESARIALES Y NO</t>
  </si>
  <si>
    <t>72200 - ACCIONES Y PARTICIPACIONES DE CAPITAL EN ENTIDADES PARAESTATALES EMPRESARIALES Y NO FINANCIERAS</t>
  </si>
  <si>
    <t>72300 - ACCIONES Y PARTICIPACIONES DE CAPITAL EN INSTITUCIONES PARAESTATALES PÚBLICAS FINANCIERAS CON FINES</t>
  </si>
  <si>
    <t>72400 - ACCIONES Y PARTICIPACIONES DE CAPITAL EN EL SECTOR PRIVADO CON FINES DE POLÍTICA ECONÓMICA</t>
  </si>
  <si>
    <t>72500 - ACCIONES Y PARTICIPACIONES DE CAPITAL EN ORGANISMOS INTERNACIONALES CON FINES DE POLÍTICA</t>
  </si>
  <si>
    <t>72600 - ACCIONES Y PARTICIPACIONES DE CAPITAL EN EL SECTOR EXTERNO CON FINES DE POLÍTICA ECONÓMICA</t>
  </si>
  <si>
    <t>72700 - ACCIONES Y PARTICIPACIONES DE CAPITAL EN EL SECTOR PÚBLICO CON FINES DE GESTIÓN DE LA LIQUIDEZ</t>
  </si>
  <si>
    <t>72800 - ACCIONES Y PARTICIPACIONES DE CAPITAL EN EL SECTOR PRIVADO CON FINES DE GESTIÓN DE LA LIQUIDEZ</t>
  </si>
  <si>
    <t>72900 - ACCIONES Y PARTICIPACIONES DE CAPITAL EN EL SECTOR EXTERNO CON FINES DE GESTIÓN DE LA LIQUIDEZ</t>
  </si>
  <si>
    <t>73100 - BONOS</t>
  </si>
  <si>
    <t>73200 - VALORES REPRESENTATIVOS DE DEUDA ADQUIRIDOS CON FINES DE POLÍTICA ECONÓMICA</t>
  </si>
  <si>
    <t>73300 - VALORES REPRESENTATIVOS DE DEUDA ADQUIRIDOS CON FINES DE GESTIÓN DE LIQUIDEZ</t>
  </si>
  <si>
    <t>73400 - OBLIGACIONES NEGOCIABLES ADQUIRIDAS CON FINES DE POLÍTICA ECONÓMICA</t>
  </si>
  <si>
    <t>73500 - OBLIGACIONES NEGOCIABLES ADQUIRIDAS CON FINES DE GESTIÓN DE LIQUIDEZ</t>
  </si>
  <si>
    <t>73900 - OTROS VALORES</t>
  </si>
  <si>
    <t>74100 - CONCESIÓN DE PRÉSTAMOS A ENTIDADES PARAESTATALES NO EMPRESARIALES Y NO FINANCIERAS CON FINES DE</t>
  </si>
  <si>
    <t>74200 - CONCESIÓN DE PRÉSTAMOS A ENTIDADES PARAESTATALES EMPRESARIALES Y NO FINANCIERAS CON FINES DE</t>
  </si>
  <si>
    <t>74300 - CONCESIÓN DE PRÉSTAMOS A INSTITUCIONES PARAESTATALES PÚBLICAS FINANCIERAS CON FINES DE POLÍTICA</t>
  </si>
  <si>
    <t>74400 - CONCESIÓN DE PRÉSTAMOS A ENTIDADES FEDERATIVAS Y MUNICIPIOS CON FINES DE POLÍTICA ECONÓMICA</t>
  </si>
  <si>
    <t>74500 - CONCESIÓN DE PRÉSTAMOS AL SECTOR PRIVADO CON FINES DE POLÍTICA ECONÓMICA</t>
  </si>
  <si>
    <t>74600 - CONCESIÓN DE PRÉSTAMOS AL SECTOR EXTERNO CON FINES DE POLÍTICA ECONÓMICA</t>
  </si>
  <si>
    <t>74700 - CONCESIÓN DE PRÉSTAMOS AL SECTOR PÚBLICO CON FINES DE GESTIÓN DE LIQUIDEZ</t>
  </si>
  <si>
    <t>74800 - CONCESIÓN DE PRÉSTAMOS AL SECTOR PRIVADO CON FINES DE GESTIÓN DE LIQUIDEZ</t>
  </si>
  <si>
    <t>74900 - CONCESIÓN DE PRÉSTAMOS AL SECTOR EXTERNO CON FINES DE GESTIÓN DE LIQUIDEZ</t>
  </si>
  <si>
    <t>75100 - INVERSIONES EN FIDEICOMISOS DEL PODER EJECUTIVO</t>
  </si>
  <si>
    <t>75200 - INVERSIONES EN FIDEICOMISOS DEL PODER LEGISLATIVO</t>
  </si>
  <si>
    <t>75300 - INVERSIONES EN FIDEICOMISOS DEL PODER JUDICIAL</t>
  </si>
  <si>
    <t>75400 - INVERSIONES EN FIDEICOMISOS PÚBLICOS NO EMPRESARIALES Y NO FINANCIEROS</t>
  </si>
  <si>
    <t>75500 - INVERSIONES EN FIDEICOMISOS PÚBLICOS EMPRESARIALES Y NO FINANCIEROS</t>
  </si>
  <si>
    <t>75600 - INVERSIONES EN FIDEICOMISOS PÚBLICOS FINANCIEROS</t>
  </si>
  <si>
    <t>75700 - INVERSIONES EN FIDEICOMISOS DE ENTIDADES FEDERATIVAS</t>
  </si>
  <si>
    <t>75800 - INVERSIONES EN FIDEICOMISOS DE MUNICIPIOS</t>
  </si>
  <si>
    <t>75900 - FIDEICOMISOS DE EMPRESAS PRIVADAS Y PARTICULARES</t>
  </si>
  <si>
    <t>76100 - DEPÓSITOS A LARGO PLAZO EN MONEDA NACIONAL</t>
  </si>
  <si>
    <t>76200 - DEPÓSITOS A LARGO PLAZO EN MONEDA EXTRANJERA</t>
  </si>
  <si>
    <t>79100 - CONTINGENCIAS POR FENÓMENOS NATURALES</t>
  </si>
  <si>
    <t>79200 - CONTINGENCIAS SOCIOECONÓMICAS</t>
  </si>
  <si>
    <t>79900 - OTRAS EROGACIONES ESPECIALES</t>
  </si>
  <si>
    <t>81100 - FONDO GENERAL DE PARTICIPACIONES</t>
  </si>
  <si>
    <t>81200 - FONDO DE FOMENTO MUNICIPAL</t>
  </si>
  <si>
    <t>81300 - PARTICIPACIONES DE LAS ENTIDADES FEDERATIVAS A LOS MUNICIPIOS</t>
  </si>
  <si>
    <t>81400 - OTROS CONCEPTOS PARTICIPABLES DE LA FEDERACIÓN A ENTIDADES FEDERATIVAS</t>
  </si>
  <si>
    <t>81500 - OTROS CONCEPTOS PARTICIPABLES DE LA FEDERACIÓN A MUNICIPIOS</t>
  </si>
  <si>
    <t>81600 - CONVENIOS DE COLABORACIÓN ADMINISTRATIVA</t>
  </si>
  <si>
    <t>83100 - APORTACIONES DE LA FEDERACIÓN A LAS ENTIDADES FEDERATIVAS</t>
  </si>
  <si>
    <t>83200 - APORTACIONES DE LA FEDERACIÓN A MUNICIPIOS</t>
  </si>
  <si>
    <t>83300 - APORTACIONES DE LAS ENTIDADES FEDERATIVAS A LOS MUNICIPIOS</t>
  </si>
  <si>
    <t>83400 - APORTACIONES PREVISTAS EN LEYES Y DECRETOS AL SISTEMA DE PROTECCIÓN SOCIAL</t>
  </si>
  <si>
    <t>83500 - APORTACIONES PREVISTAS EN LEYES Y DECRETOS COMPENSATORIAS A ENTIDADES FEDERATIVAS Y MUNICIPIOS</t>
  </si>
  <si>
    <t>85100 - CONVENIOS DE REASIGNACIÓN</t>
  </si>
  <si>
    <t>85200 - CONVENIOS DE DESCENTRALIZACIÓN</t>
  </si>
  <si>
    <t>85300 - OTROS CONVENIOS</t>
  </si>
  <si>
    <t>91200 - AMORTIZACIÓN DE LA DEUDA INTERNA POR EMISIÓN DE TÍTULOS Y VALORES</t>
  </si>
  <si>
    <t>91300 - AMORTIZACIÓN DE ARRENDAMIENTOS FINANCIEROS NACIONALES</t>
  </si>
  <si>
    <t>91400 - AMORTIZACIÓN DE LA DEUDA EXTERNA CON INSTITUCIONES DE CRÉDITO</t>
  </si>
  <si>
    <t>91500 - AMORTIZACIÓN DE DEUDA EXTERNA CON ORGANISMOS FINANCIEROS INTERNACIONALES</t>
  </si>
  <si>
    <t>91600 - AMORTIZACIÓN DE LA DEUDA BILATERAL</t>
  </si>
  <si>
    <t>91700 - AMORTIZACIÓN DE LA DEUDA EXTERNA POR EMISIÓN DE TÍTULOS Y VALORES</t>
  </si>
  <si>
    <t>91800 - AMORTIZACIÓN DE ARRENDAMIENTOS FINANCIEROS INTERNACIONALES</t>
  </si>
  <si>
    <t>92200 - INTERESES DERIVADOS DE LA COLOCACIÓN DE TÍTULOS Y VALORES</t>
  </si>
  <si>
    <t>92300 - INTERESES POR ARRENDAMIENTOS FINANCIEROS NACIONALES</t>
  </si>
  <si>
    <t>92400 - INTERESES DE LA DEUDA EXTERNA CON INSTITUCIONES DE CRÉDITO</t>
  </si>
  <si>
    <t>92500 - INTERESES DE LA DEUDA CON ORGANISMOS FINANCIEROS INTERNACIONALES</t>
  </si>
  <si>
    <t>92600 - INTERESES DE LA DEUDA BILATERAL</t>
  </si>
  <si>
    <t>92700 - INTERESES DERIVADOS DE LA COLOCACIÓN DE TÍTULOS Y VALORES EN EL EXTERIOR</t>
  </si>
  <si>
    <t>92800 - INTERESES POR ARRENDAMIENTOS FINANCIEROS INTERNACIONALES</t>
  </si>
  <si>
    <t>93000 - COMISIONES DE LA DEUDA PÚBLICA</t>
  </si>
  <si>
    <t>93100 - COMISIONES DE LA DEUDA PÚBLICA INTERNA</t>
  </si>
  <si>
    <t>93200 - COMISIONES DE LA DEUDA PÚBLICA EXTERNA</t>
  </si>
  <si>
    <t>94000 - GASTOS DE LA DEUDA PÚBLICA</t>
  </si>
  <si>
    <t>94100 - GASTOS DE LA DEUDA PÚBLICA INTERNA</t>
  </si>
  <si>
    <t>94200 - GASTOS DE LA DEUDA PÚBLICA EXTERNA</t>
  </si>
  <si>
    <t>95100 - COSTOS POR COBERTURA DE LA DEUDA PÚBLICA INTERNA</t>
  </si>
  <si>
    <t>95200 - COSTOS POR COBERTURA DE LA DEUDA PÚBLICA EXTERNA</t>
  </si>
  <si>
    <t>96200 - APOYOS A AHORRADORES Y DEUDORES DEL SISTEMA FINANCIERO NACIONAL</t>
  </si>
  <si>
    <t>Presupuesto aprobado</t>
  </si>
  <si>
    <t>TOTAL GENERAL</t>
  </si>
  <si>
    <t>CA/COG</t>
  </si>
  <si>
    <t>60000 - INVERSION PÚBLICA</t>
  </si>
  <si>
    <t>02-CABILDO</t>
  </si>
  <si>
    <t>05-SEGURIDAD PUBLICA</t>
  </si>
  <si>
    <t>08-ECOLOGIA</t>
  </si>
  <si>
    <t>09-OBRAS PUBLICAS</t>
  </si>
  <si>
    <t>10-DESARROLLO RURAL</t>
  </si>
  <si>
    <t>14-TESORERIA</t>
  </si>
  <si>
    <t>19-GASTOS GENERALES</t>
  </si>
  <si>
    <t>DEPA</t>
  </si>
  <si>
    <t>CABILDO</t>
  </si>
  <si>
    <t>DIF</t>
  </si>
  <si>
    <t>ECOLOGIA</t>
  </si>
  <si>
    <t>OBRAS</t>
  </si>
  <si>
    <t>RURAL</t>
  </si>
  <si>
    <t>SEDESOL</t>
  </si>
  <si>
    <t>SEGURIDAD</t>
  </si>
  <si>
    <t>SIMAS</t>
  </si>
  <si>
    <t>TESORERIA</t>
  </si>
  <si>
    <t>13-DESARROLLO SOCIAL</t>
  </si>
  <si>
    <t>21-PENSIONADOS Y JUBILADOS</t>
  </si>
  <si>
    <t>3.0.0.0.0 - SECTOR PÚBLICO MUNICIPAL</t>
  </si>
  <si>
    <t>3.1.0.0.0 - SECTOR PÚBLICO NO FINANCIERO</t>
  </si>
  <si>
    <t>3.1.1.0.0 - GOBIERNO GENERAL MUNICIPAL</t>
  </si>
  <si>
    <t>3.1.1.1.0 - Gobierno Municipal</t>
  </si>
  <si>
    <t>3.1.1.1.1 - Órgano Ejecutivo Municipal (Ayuntamiento)</t>
  </si>
  <si>
    <t>0201-CUERPO EDILICIO</t>
  </si>
  <si>
    <t>0501-SEGURIDAD PUBLICA</t>
  </si>
  <si>
    <t>0801-ECOLOGIA</t>
  </si>
  <si>
    <t>0901-OBRAS PUBLICAS</t>
  </si>
  <si>
    <t>1001-DESARROLLO RURAL</t>
  </si>
  <si>
    <t>1401-TESORERIA</t>
  </si>
  <si>
    <t>1901-D.I.F. MUNICIPAL</t>
  </si>
  <si>
    <t>1902-SIMAS</t>
  </si>
  <si>
    <t>1301-DESARROLLO SOCIAL</t>
  </si>
  <si>
    <t>2101-PENSIONADOS Y JUBILADOS</t>
  </si>
  <si>
    <t>CA 3.1.1.0.0 Gobierno General Municipal</t>
  </si>
  <si>
    <t>3.1.1.2.0 Entidades Paraestatales y Fideicomisos No Empresariales y No Financieros</t>
  </si>
  <si>
    <t>Total general</t>
  </si>
  <si>
    <t>CA 3.1.2.0.0 Entidades Paramunicipales Empresariales No Financieras con Participación Estatal Mayoritaria</t>
  </si>
  <si>
    <t>3.1.2.2.0 Fideicomisos Paramunicipales Empresariales No Financieros con Participación Estatal Mayoritaria</t>
  </si>
  <si>
    <t>CA 3.2.4.0.0 Fideicomisos Financieros Públicos con Participación Estatal Mayoritaria</t>
  </si>
  <si>
    <t>3.2.4.1.0 Fondos de Inversión fuera del Mercado de Dinero</t>
  </si>
  <si>
    <t>3.2.4.2.0 Otros Intermediarios Financieros, excepto Sociedades de Seguros y Fondos de Pensiones</t>
  </si>
  <si>
    <t>3.2.4.3.0 Auxiliares Financieros</t>
  </si>
  <si>
    <t>3.2.4.4.0 Instituciones Financieras Cautivas y Prestamistas de Dinero</t>
  </si>
  <si>
    <t>3.2.4.5.0 Sociedades de Seguros (SS) y Fondos de Pensiones (FP)</t>
  </si>
  <si>
    <t>Clasificación Programática</t>
  </si>
  <si>
    <t>Subsidios: Sector Social y Privado o Entidades Federativas y Municipios</t>
  </si>
  <si>
    <t>Sujetos a Reglas de Operación</t>
  </si>
  <si>
    <t>S</t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</si>
  <si>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</si>
  <si>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</si>
  <si>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</si>
  <si>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</si>
  <si>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</si>
  <si>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</si>
  <si>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</si>
  <si>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</si>
  <si>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</si>
  <si>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</si>
  <si>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</si>
  <si>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</si>
  <si>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</si>
  <si>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 (Únicamente Gobierno Federal)</t>
  </si>
  <si>
    <t>A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</si>
  <si>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</si>
  <si>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</si>
  <si>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</si>
  <si>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</si>
  <si>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</si>
  <si>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</si>
  <si>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</si>
  <si>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</si>
  <si>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</si>
  <si>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</si>
  <si>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</si>
  <si>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</si>
  <si>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</si>
  <si>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</si>
  <si>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</si>
  <si>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</si>
  <si>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</si>
  <si>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Pensiones y jubilaciones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</si>
  <si>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</si>
  <si>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</si>
  <si>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</si>
  <si>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</si>
  <si>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</si>
  <si>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</si>
  <si>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</si>
  <si>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</si>
  <si>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</si>
  <si>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</si>
  <si>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</si>
  <si>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</si>
  <si>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</si>
  <si>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</si>
  <si>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Adeudos de ejercicios fiscales anteriores</t>
  </si>
  <si>
    <t>H</t>
  </si>
  <si>
    <t>001-OPERACIÓN EFECTIVA Y EFICAZ DE LAS DEPENDENCIAS</t>
  </si>
  <si>
    <t>001-OPERACIÓN DE SEGURIDAD PUBLICA</t>
  </si>
  <si>
    <t>002-VILLA UNION ILUMINADO</t>
  </si>
  <si>
    <t>001-VILLA UNION LIMPIO</t>
  </si>
  <si>
    <t>001-SERVICIOS BASICOS DE CALIDAD</t>
  </si>
  <si>
    <t>001-COMBATE A POBREZA EXTREMA</t>
  </si>
  <si>
    <t>001-REGULARIZACION DE PADRONES</t>
  </si>
  <si>
    <t>001-DESARROLLO INTEGRAL DE LA FAMILIA</t>
  </si>
  <si>
    <t>001-AGUA POTABLE EN OPERACIÓN</t>
  </si>
  <si>
    <t>DEPARTAMENTO</t>
  </si>
  <si>
    <t>PLAZA TABULAR</t>
  </si>
  <si>
    <t>NO. DE PLAZAS</t>
  </si>
  <si>
    <t>CONFIANZA</t>
  </si>
  <si>
    <t>BASE</t>
  </si>
  <si>
    <t>HORARIO</t>
  </si>
  <si>
    <t>CUERPO EDILICIO</t>
  </si>
  <si>
    <t>AUXILIAR</t>
  </si>
  <si>
    <t>X</t>
  </si>
  <si>
    <t>9:00 AM - 3:00 PM</t>
  </si>
  <si>
    <t>CONTRALORA</t>
  </si>
  <si>
    <t>DIRECTOR</t>
  </si>
  <si>
    <t>INTENDENCIA</t>
  </si>
  <si>
    <t>PRESIDENTE MUNICIPAL</t>
  </si>
  <si>
    <t>24 HRS.</t>
  </si>
  <si>
    <t>REGIDOR</t>
  </si>
  <si>
    <t>SECRETARIA</t>
  </si>
  <si>
    <t>SECRETARIO DEL AYUNTAMIENTO</t>
  </si>
  <si>
    <t xml:space="preserve">SINDICO </t>
  </si>
  <si>
    <t>CHOFER</t>
  </si>
  <si>
    <t>JUEZ</t>
  </si>
  <si>
    <t>VELADOR</t>
  </si>
  <si>
    <t>TURNOS DE 12 HRS.</t>
  </si>
  <si>
    <t>D.I.F. MUNICIPAL</t>
  </si>
  <si>
    <t>AYUDANTE</t>
  </si>
  <si>
    <t>PRIMERA DAMA</t>
  </si>
  <si>
    <t>PSICOLOGO</t>
  </si>
  <si>
    <t>SUBDIRECTOR</t>
  </si>
  <si>
    <t>TRABAJADOR SOCIAL</t>
  </si>
  <si>
    <t>DESARROLLO RURAL</t>
  </si>
  <si>
    <t>DESARROLLO SOCIAL</t>
  </si>
  <si>
    <t>CHOFER SUPLENTE</t>
  </si>
  <si>
    <t>OBRAS PUBLICAS</t>
  </si>
  <si>
    <t>ALBAÑIL</t>
  </si>
  <si>
    <t>AUXILIAR MECANICO</t>
  </si>
  <si>
    <t>ELECTRICISTA</t>
  </si>
  <si>
    <t>OPERADOR MAQUINARIA PESADA</t>
  </si>
  <si>
    <t>PENSIONADOS</t>
  </si>
  <si>
    <t>PENSIONADO</t>
  </si>
  <si>
    <t>SEGURIDAD PUBLICA</t>
  </si>
  <si>
    <t>DIRECTOR PROTECCION CIVIL</t>
  </si>
  <si>
    <t>POLICIA</t>
  </si>
  <si>
    <t>COMANDANTE</t>
  </si>
  <si>
    <t>DIRECTOR DE SEGURIDAD PUBLICAS</t>
  </si>
  <si>
    <t>REPONSABLE DE TURNO</t>
  </si>
  <si>
    <t>PLOMERO</t>
  </si>
  <si>
    <t>CAJERA</t>
  </si>
  <si>
    <t>CONTADOR</t>
  </si>
  <si>
    <t>CONTADOR AUXILIAR</t>
  </si>
  <si>
    <t>TESORERO</t>
  </si>
  <si>
    <t>INFORMATICA</t>
  </si>
  <si>
    <t>TOTALES</t>
  </si>
  <si>
    <t>Plaza Tabular</t>
  </si>
  <si>
    <t>Remuneraciones Base</t>
  </si>
  <si>
    <t>Remuneraciones Adicionales</t>
  </si>
  <si>
    <t>Total Percepciones</t>
  </si>
  <si>
    <t>Sueldo Base</t>
  </si>
  <si>
    <t>Aguinaldo anual (30 días)</t>
  </si>
  <si>
    <t>Prima Vacacional</t>
  </si>
  <si>
    <t>Prestaciones Sindicales</t>
  </si>
  <si>
    <t>Otras Prestaciones</t>
  </si>
  <si>
    <t>De</t>
  </si>
  <si>
    <t>Hasta</t>
  </si>
  <si>
    <t>Presidente Municipal</t>
  </si>
  <si>
    <t> 50,000</t>
  </si>
  <si>
    <t> 75,001</t>
  </si>
  <si>
    <t>Síndico  Municipal</t>
  </si>
  <si>
    <t>Regidor</t>
  </si>
  <si>
    <t>Secretario del Ayuntamiento</t>
  </si>
  <si>
    <t>Tesorero Municipal</t>
  </si>
  <si>
    <t>Director</t>
  </si>
  <si>
    <t xml:space="preserve">Asesor </t>
  </si>
  <si>
    <t>Contralor</t>
  </si>
  <si>
    <t>Contador General</t>
  </si>
  <si>
    <t>Jefe de Departamento</t>
  </si>
  <si>
    <t> 4,501</t>
  </si>
  <si>
    <t>Total Remuneraciones</t>
  </si>
  <si>
    <t>Comandante</t>
  </si>
  <si>
    <t>02</t>
  </si>
  <si>
    <t>2</t>
  </si>
  <si>
    <t>06</t>
  </si>
  <si>
    <t>036</t>
  </si>
  <si>
    <t>09</t>
  </si>
  <si>
    <t>067</t>
  </si>
  <si>
    <t>08</t>
  </si>
  <si>
    <t>037</t>
  </si>
  <si>
    <t>032</t>
  </si>
  <si>
    <t>07</t>
  </si>
  <si>
    <t>022</t>
  </si>
  <si>
    <t>024</t>
  </si>
  <si>
    <t>BOMBEROS</t>
  </si>
  <si>
    <t>CFG</t>
  </si>
  <si>
    <t>1 – GOBIERNO</t>
  </si>
  <si>
    <t>1.3 - COORDINACION DE LA POLITICA DE GOBIERNO</t>
  </si>
  <si>
    <t>1.7 - ASUNTOS DE ORDEN PUBLICO Y DE SEGURIDAD INTERIOR</t>
  </si>
  <si>
    <t>1.7.1 – POLICIA</t>
  </si>
  <si>
    <t>2 - DESARROLLO SOCIAL</t>
  </si>
  <si>
    <t>2.1 - PROTECCION AMBIENTAL</t>
  </si>
  <si>
    <t>2.2 - VIVIENDA Y SERVICIOS A LA COMUNIDAD</t>
  </si>
  <si>
    <t>2.2.1 – URBANIZACION</t>
  </si>
  <si>
    <t>2.6 - PROTECCION SOCIAL</t>
  </si>
  <si>
    <t>2.6.8 - OTROS GRUPOS VULNERABLES</t>
  </si>
  <si>
    <t xml:space="preserve">1.3.1 - PRESIDENCIA/GOBERNATURA   </t>
  </si>
  <si>
    <t xml:space="preserve">1.7.3 - OTROS ASUNTOS DE ORDEN PUBLICO Y SEGURIDAD                </t>
  </si>
  <si>
    <t xml:space="preserve">2.1.2 - ADMINISTRACION DEL AGUA           </t>
  </si>
  <si>
    <t xml:space="preserve">2.1.6 - OTROS DE PROTECCION AMBIENTAL            </t>
  </si>
  <si>
    <t>2.6.9 - OTRAS DE SEGURIDAD SOCIAL Y ASISTENCIA SOCIAL</t>
  </si>
  <si>
    <t>Policía Municipal</t>
  </si>
  <si>
    <t>Oficial</t>
  </si>
  <si>
    <t>PRESUPUSTO APROBADO</t>
  </si>
  <si>
    <t xml:space="preserve">2 - GASTOS				</t>
  </si>
  <si>
    <t xml:space="preserve">2.1 - GASTOS CORRIENTES				</t>
  </si>
  <si>
    <t xml:space="preserve">2.1.1 - GASTOS DE CONSUMO DE LOS ENTES DEL GOBIERNO GENERAL/GASTOS DE EXPLOTACIÓN DE LAS ENTIDADES EMPRESARIALES				</t>
  </si>
  <si>
    <t xml:space="preserve">2.1.1.1 - REMUNERACIONES				</t>
  </si>
  <si>
    <t xml:space="preserve">2.1.1.1.1 - SUELDOS Y SALARIOS				</t>
  </si>
  <si>
    <t xml:space="preserve">2.1.1.1.2 - CONTRIBUCIONES SOCIALES				</t>
  </si>
  <si>
    <t xml:space="preserve">2.1.1.2 - COMPRA DE BIENES Y SERVICIOS				</t>
  </si>
  <si>
    <t xml:space="preserve">2.1.2 - PRESTACIONES DE LA SEGURIDAD SOCIAL  (MEFP 6.69)				</t>
  </si>
  <si>
    <t xml:space="preserve">2.1.5 - TRANSFERENCIAS, ASIGNACIONES Y DONATIVOS CORRIENTES OTORGADOS				</t>
  </si>
  <si>
    <t xml:space="preserve">2.1.5.1 - AL SECTOR PRIVADO				</t>
  </si>
  <si>
    <t xml:space="preserve">2.1.5.1.3 - AYUDA A INSTITUCIONES				</t>
  </si>
  <si>
    <t xml:space="preserve">2.1.5.1.7 - OTRAS				</t>
  </si>
  <si>
    <t xml:space="preserve">2.1.4 - SUBSIDIOS Y SUBVENCIONES A EMPRESAS (MEFP 6.61)				</t>
  </si>
  <si>
    <t xml:space="preserve">2.1.4.1 - A ENTIDADES EMPRESARIALES DEL SECTOR PRIVADO				</t>
  </si>
  <si>
    <t xml:space="preserve">2.1.4.1.1 - A ENTIDADES EMPRESARIALES NO FINANCIERAS				</t>
  </si>
  <si>
    <t xml:space="preserve">2.2 - GASTOS DE CAPITAL				</t>
  </si>
  <si>
    <t xml:space="preserve">2.2.1 - CONSTRUCCIONES EN PROCESO				</t>
  </si>
  <si>
    <t xml:space="preserve">2.2.2 - ACTIVOS FIJOS (FORMACIÓN BRUTA DE CAPITAL FIJO)				</t>
  </si>
  <si>
    <t xml:space="preserve">2.2.2.2 - MAQUINARIA Y EQUIPO				</t>
  </si>
  <si>
    <t xml:space="preserve">2.2.2.2.1 - EQUIPO DE TRANSPORTE				</t>
  </si>
  <si>
    <t xml:space="preserve">2.2.2.2.3 - OTRA MAQUINARIA Y EQUIPO				</t>
  </si>
  <si>
    <t xml:space="preserve">2.2.3 - INCREMENTO DE EXISTENCIAS				</t>
  </si>
  <si>
    <t xml:space="preserve">2.2.3.7 - EXISTENCIAS DE MATERIALES DE SEGURIDAD Y DEFENSA				</t>
  </si>
  <si>
    <t xml:space="preserve">2.2.6 - TRANSFERENCIAS Y ASIGNACIONES Y DONATIVOS DE CAPITAL OTORGADOS				</t>
  </si>
  <si>
    <t xml:space="preserve">2.2.6.1 - AL SECTOR PRIVADO				</t>
  </si>
  <si>
    <t xml:space="preserve">2.2.6.1.1 - AYUDA A PERSONAS				</t>
  </si>
  <si>
    <t xml:space="preserve">2.2.6.1.4 - DESASTRES NATURALES				</t>
  </si>
  <si>
    <t xml:space="preserve">2.2.6.1.2 - AYUDA A INSTITUCIONES				</t>
  </si>
  <si>
    <t xml:space="preserve">2.2.5 - ACTIVOS NO PRODUCIDOS				</t>
  </si>
  <si>
    <t xml:space="preserve">2.2.5.1 - ACTIVOS INTANGIBLES NO PRODUCIDOS DE ORIGEN NATURAL				</t>
  </si>
  <si>
    <t xml:space="preserve">2.2.5.1.1 - TIERRAS Y TERRENOS  (MEFP 7.70)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</si>
</sst>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A2A2A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6"/>
      <color rgb="FF000000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1" fillId="0" borderId="0"/>
    <xf numFmtId="44" fontId="14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1" fillId="0" borderId="0"/>
  </cellStyleXfs>
  <cellXfs count="229">
    <xf numFmtId="0" fontId="0" fillId="0" borderId="0" xfId="0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wrapText="1"/>
    </xf>
    <xf numFmtId="0" fontId="6" fillId="6" borderId="4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2" fillId="0" borderId="6" xfId="0" applyFont="1" applyFill="1" applyBorder="1"/>
    <xf numFmtId="0" fontId="2" fillId="0" borderId="7" xfId="0" applyFont="1" applyFill="1" applyBorder="1"/>
    <xf numFmtId="1" fontId="2" fillId="0" borderId="7" xfId="0" applyNumberFormat="1" applyFont="1" applyFill="1" applyBorder="1"/>
    <xf numFmtId="44" fontId="2" fillId="0" borderId="8" xfId="1" applyFont="1" applyFill="1" applyBorder="1"/>
    <xf numFmtId="44" fontId="2" fillId="0" borderId="7" xfId="1" applyFont="1" applyFill="1" applyBorder="1"/>
    <xf numFmtId="0" fontId="0" fillId="0" borderId="9" xfId="0" quotePrefix="1" applyFont="1" applyFill="1" applyBorder="1"/>
    <xf numFmtId="0" fontId="0" fillId="0" borderId="9" xfId="0" applyFont="1" applyFill="1" applyBorder="1" applyAlignment="1">
      <alignment wrapText="1"/>
    </xf>
    <xf numFmtId="1" fontId="13" fillId="0" borderId="9" xfId="0" applyNumberFormat="1" applyFont="1" applyFill="1" applyBorder="1" applyAlignment="1">
      <alignment horizontal="right" vertical="top" wrapText="1"/>
    </xf>
    <xf numFmtId="0" fontId="0" fillId="0" borderId="9" xfId="0" applyFont="1" applyFill="1" applyBorder="1"/>
    <xf numFmtId="44" fontId="13" fillId="0" borderId="9" xfId="1" applyFont="1" applyFill="1" applyBorder="1" applyAlignment="1">
      <alignment vertical="top" wrapText="1"/>
    </xf>
    <xf numFmtId="44" fontId="0" fillId="0" borderId="9" xfId="1" applyFont="1" applyFill="1" applyBorder="1"/>
    <xf numFmtId="0" fontId="12" fillId="0" borderId="9" xfId="2" applyNumberFormat="1" applyFont="1" applyFill="1" applyBorder="1"/>
    <xf numFmtId="49" fontId="12" fillId="0" borderId="9" xfId="2" applyNumberFormat="1" applyFont="1" applyFill="1" applyBorder="1" applyAlignment="1">
      <alignment horizontal="right"/>
    </xf>
    <xf numFmtId="49" fontId="12" fillId="0" borderId="9" xfId="2" applyNumberFormat="1" applyFont="1" applyFill="1" applyBorder="1"/>
    <xf numFmtId="0" fontId="12" fillId="0" borderId="9" xfId="2" quotePrefix="1" applyFont="1" applyFill="1" applyBorder="1"/>
    <xf numFmtId="0" fontId="12" fillId="0" borderId="9" xfId="2" applyFont="1" applyFill="1" applyBorder="1" applyAlignment="1">
      <alignment wrapText="1"/>
    </xf>
    <xf numFmtId="0" fontId="12" fillId="0" borderId="9" xfId="2" applyFont="1" applyFill="1" applyBorder="1"/>
    <xf numFmtId="0" fontId="0" fillId="0" borderId="9" xfId="0" quotePrefix="1" applyNumberFormat="1" applyFont="1" applyFill="1" applyBorder="1"/>
    <xf numFmtId="0" fontId="0" fillId="0" borderId="9" xfId="0" applyFont="1" applyFill="1" applyBorder="1" applyAlignment="1">
      <alignment horizontal="right"/>
    </xf>
    <xf numFmtId="44" fontId="13" fillId="0" borderId="9" xfId="1" applyFont="1" applyFill="1" applyBorder="1" applyAlignment="1">
      <alignment vertical="top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49" fontId="12" fillId="0" borderId="11" xfId="0" applyNumberFormat="1" applyFont="1" applyFill="1" applyBorder="1" applyAlignment="1" applyProtection="1"/>
    <xf numFmtId="0" fontId="0" fillId="0" borderId="11" xfId="0" applyFont="1" applyFill="1" applyBorder="1"/>
    <xf numFmtId="0" fontId="0" fillId="0" borderId="11" xfId="0" applyFont="1" applyFill="1" applyBorder="1" applyAlignment="1">
      <alignment wrapText="1"/>
    </xf>
    <xf numFmtId="1" fontId="13" fillId="0" borderId="11" xfId="0" applyNumberFormat="1" applyFont="1" applyFill="1" applyBorder="1" applyAlignment="1">
      <alignment horizontal="right" vertical="top" wrapText="1"/>
    </xf>
    <xf numFmtId="0" fontId="12" fillId="0" borderId="11" xfId="0" applyNumberFormat="1" applyFont="1" applyFill="1" applyBorder="1" applyAlignment="1" applyProtection="1">
      <alignment horizontal="right"/>
    </xf>
    <xf numFmtId="44" fontId="13" fillId="0" borderId="12" xfId="0" applyNumberFormat="1" applyFont="1" applyFill="1" applyBorder="1" applyAlignment="1">
      <alignment vertical="top" wrapText="1"/>
    </xf>
    <xf numFmtId="44" fontId="0" fillId="0" borderId="13" xfId="0" applyNumberFormat="1" applyFont="1" applyBorder="1"/>
    <xf numFmtId="0" fontId="0" fillId="0" borderId="13" xfId="0" applyBorder="1"/>
    <xf numFmtId="1" fontId="0" fillId="0" borderId="0" xfId="0" applyNumberFormat="1"/>
    <xf numFmtId="44" fontId="0" fillId="0" borderId="0" xfId="1" applyFont="1"/>
    <xf numFmtId="44" fontId="10" fillId="0" borderId="5" xfId="1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3" fillId="7" borderId="3" xfId="0" applyFont="1" applyFill="1" applyBorder="1"/>
    <xf numFmtId="0" fontId="3" fillId="8" borderId="3" xfId="0" applyFont="1" applyFill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0" fontId="5" fillId="0" borderId="3" xfId="0" applyFont="1" applyBorder="1" applyAlignment="1">
      <alignment wrapText="1"/>
    </xf>
    <xf numFmtId="44" fontId="4" fillId="0" borderId="5" xfId="1" applyFont="1" applyBorder="1"/>
    <xf numFmtId="44" fontId="0" fillId="0" borderId="0" xfId="0" applyNumberFormat="1"/>
    <xf numFmtId="44" fontId="6" fillId="6" borderId="5" xfId="0" applyNumberFormat="1" applyFont="1" applyFill="1" applyBorder="1" applyAlignment="1">
      <alignment horizontal="right" vertical="top" wrapText="1"/>
    </xf>
    <xf numFmtId="1" fontId="2" fillId="0" borderId="7" xfId="0" applyNumberFormat="1" applyFont="1" applyFill="1" applyBorder="1" applyAlignment="1">
      <alignment horizontal="center"/>
    </xf>
    <xf numFmtId="1" fontId="13" fillId="0" borderId="9" xfId="0" applyNumberFormat="1" applyFont="1" applyFill="1" applyBorder="1" applyAlignment="1">
      <alignment horizontal="center" vertical="top" wrapText="1"/>
    </xf>
    <xf numFmtId="1" fontId="13" fillId="0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0" xfId="0" applyFont="1"/>
    <xf numFmtId="0" fontId="14" fillId="0" borderId="0" xfId="0" applyNumberFormat="1" applyFont="1" applyFill="1" applyAlignment="1">
      <alignment horizontal="center" vertical="center"/>
    </xf>
    <xf numFmtId="0" fontId="10" fillId="9" borderId="14" xfId="0" applyFont="1" applyFill="1" applyBorder="1" applyAlignment="1">
      <alignment wrapText="1"/>
    </xf>
    <xf numFmtId="0" fontId="10" fillId="10" borderId="15" xfId="0" applyFont="1" applyFill="1" applyBorder="1" applyAlignment="1">
      <alignment wrapText="1"/>
    </xf>
    <xf numFmtId="0" fontId="10" fillId="9" borderId="15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8" fillId="10" borderId="15" xfId="0" applyFont="1" applyFill="1" applyBorder="1" applyAlignment="1">
      <alignment wrapText="1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9" borderId="15" xfId="0" applyFont="1" applyFill="1" applyBorder="1" applyAlignment="1">
      <alignment wrapText="1"/>
    </xf>
    <xf numFmtId="0" fontId="14" fillId="0" borderId="0" xfId="0" applyNumberFormat="1" applyFont="1" applyAlignment="1">
      <alignment horizontal="center" vertical="center"/>
    </xf>
    <xf numFmtId="0" fontId="18" fillId="9" borderId="15" xfId="0" applyFont="1" applyFill="1" applyBorder="1" applyAlignment="1">
      <alignment wrapText="1"/>
    </xf>
    <xf numFmtId="0" fontId="10" fillId="9" borderId="16" xfId="0" applyFont="1" applyFill="1" applyBorder="1" applyAlignment="1">
      <alignment wrapText="1"/>
    </xf>
    <xf numFmtId="2" fontId="0" fillId="0" borderId="0" xfId="0" applyNumberFormat="1"/>
    <xf numFmtId="0" fontId="0" fillId="0" borderId="0" xfId="0" applyNumberFormat="1"/>
    <xf numFmtId="49" fontId="0" fillId="0" borderId="0" xfId="0" applyNumberFormat="1"/>
    <xf numFmtId="49" fontId="0" fillId="0" borderId="0" xfId="0" applyNumberFormat="1" applyBorder="1"/>
    <xf numFmtId="0" fontId="0" fillId="0" borderId="0" xfId="0" applyNumberFormat="1" applyBorder="1"/>
    <xf numFmtId="44" fontId="0" fillId="0" borderId="0" xfId="1" applyNumberFormat="1" applyFont="1" applyBorder="1"/>
    <xf numFmtId="44" fontId="16" fillId="0" borderId="1" xfId="1" applyFont="1" applyBorder="1"/>
    <xf numFmtId="0" fontId="16" fillId="0" borderId="1" xfId="0" applyFont="1" applyBorder="1" applyAlignment="1">
      <alignment horizontal="left" indent="2"/>
    </xf>
    <xf numFmtId="0" fontId="16" fillId="5" borderId="1" xfId="0" applyFont="1" applyFill="1" applyBorder="1" applyAlignment="1">
      <alignment horizontal="left" indent="1"/>
    </xf>
    <xf numFmtId="44" fontId="16" fillId="5" borderId="1" xfId="1" applyFont="1" applyFill="1" applyBorder="1"/>
    <xf numFmtId="0" fontId="16" fillId="11" borderId="1" xfId="0" applyFont="1" applyFill="1" applyBorder="1"/>
    <xf numFmtId="44" fontId="16" fillId="11" borderId="1" xfId="1" applyFont="1" applyFill="1" applyBorder="1"/>
    <xf numFmtId="0" fontId="17" fillId="11" borderId="1" xfId="0" applyFont="1" applyFill="1" applyBorder="1" applyAlignment="1">
      <alignment horizontal="center"/>
    </xf>
    <xf numFmtId="44" fontId="17" fillId="11" borderId="1" xfId="1" applyFont="1" applyFill="1" applyBorder="1" applyAlignment="1">
      <alignment horizontal="center" wrapText="1"/>
    </xf>
    <xf numFmtId="0" fontId="16" fillId="11" borderId="1" xfId="0" applyFont="1" applyFill="1" applyBorder="1" applyAlignment="1">
      <alignment wrapText="1"/>
    </xf>
    <xf numFmtId="0" fontId="16" fillId="5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11" borderId="1" xfId="0" applyFont="1" applyFill="1" applyBorder="1" applyAlignment="1">
      <alignment horizontal="right" wrapText="1"/>
    </xf>
    <xf numFmtId="44" fontId="2" fillId="11" borderId="1" xfId="1" applyFont="1" applyFill="1" applyBorder="1"/>
    <xf numFmtId="0" fontId="4" fillId="0" borderId="3" xfId="0" applyFont="1" applyBorder="1" applyAlignment="1">
      <alignment horizontal="left" indent="1"/>
    </xf>
    <xf numFmtId="0" fontId="0" fillId="0" borderId="0" xfId="0" applyBorder="1"/>
    <xf numFmtId="44" fontId="0" fillId="0" borderId="0" xfId="1" applyFont="1" applyBorder="1"/>
    <xf numFmtId="2" fontId="0" fillId="0" borderId="0" xfId="0" applyNumberFormat="1" applyBorder="1"/>
    <xf numFmtId="44" fontId="3" fillId="7" borderId="5" xfId="0" applyNumberFormat="1" applyFont="1" applyFill="1" applyBorder="1"/>
    <xf numFmtId="44" fontId="5" fillId="0" borderId="5" xfId="0" applyNumberFormat="1" applyFont="1" applyBorder="1"/>
    <xf numFmtId="44" fontId="3" fillId="7" borderId="5" xfId="1" applyFont="1" applyFill="1" applyBorder="1"/>
    <xf numFmtId="0" fontId="3" fillId="7" borderId="1" xfId="0" applyFont="1" applyFill="1" applyBorder="1" applyAlignment="1">
      <alignment vertical="center"/>
    </xf>
    <xf numFmtId="0" fontId="3" fillId="8" borderId="3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2"/>
    </xf>
    <xf numFmtId="0" fontId="4" fillId="0" borderId="5" xfId="0" applyFont="1" applyBorder="1" applyAlignment="1">
      <alignment vertical="center"/>
    </xf>
    <xf numFmtId="0" fontId="3" fillId="8" borderId="3" xfId="0" applyFont="1" applyFill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4"/>
    </xf>
    <xf numFmtId="0" fontId="3" fillId="8" borderId="3" xfId="0" applyFont="1" applyFill="1" applyBorder="1" applyAlignment="1">
      <alignment horizontal="left" vertical="center" indent="5"/>
    </xf>
    <xf numFmtId="0" fontId="4" fillId="0" borderId="3" xfId="0" applyFont="1" applyBorder="1" applyAlignment="1">
      <alignment horizontal="left" vertical="center" indent="6"/>
    </xf>
    <xf numFmtId="0" fontId="5" fillId="0" borderId="3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44" fontId="3" fillId="8" borderId="5" xfId="0" applyNumberFormat="1" applyFont="1" applyFill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44" fontId="3" fillId="7" borderId="4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4" fontId="6" fillId="6" borderId="4" xfId="1" applyFont="1" applyFill="1" applyBorder="1" applyAlignment="1">
      <alignment horizontal="center" vertical="center"/>
    </xf>
    <xf numFmtId="44" fontId="6" fillId="6" borderId="5" xfId="1" applyFont="1" applyFill="1" applyBorder="1" applyAlignment="1">
      <alignment horizontal="right" vertical="center"/>
    </xf>
    <xf numFmtId="44" fontId="6" fillId="6" borderId="5" xfId="1" applyFont="1" applyFill="1" applyBorder="1" applyAlignment="1">
      <alignment horizontal="center" vertical="center"/>
    </xf>
    <xf numFmtId="44" fontId="10" fillId="0" borderId="5" xfId="1" applyFont="1" applyBorder="1" applyAlignment="1">
      <alignment horizontal="right" vertical="center"/>
    </xf>
    <xf numFmtId="44" fontId="6" fillId="0" borderId="5" xfId="1" applyFont="1" applyBorder="1" applyAlignment="1">
      <alignment horizontal="right" vertical="center"/>
    </xf>
    <xf numFmtId="0" fontId="6" fillId="7" borderId="4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4" fontId="10" fillId="0" borderId="5" xfId="1" applyFont="1" applyBorder="1" applyAlignment="1">
      <alignment vertical="center"/>
    </xf>
    <xf numFmtId="44" fontId="10" fillId="0" borderId="5" xfId="0" applyNumberFormat="1" applyFont="1" applyBorder="1" applyAlignment="1">
      <alignment vertical="center"/>
    </xf>
    <xf numFmtId="44" fontId="10" fillId="7" borderId="5" xfId="1" applyFont="1" applyFill="1" applyBorder="1" applyAlignment="1">
      <alignment vertical="center"/>
    </xf>
    <xf numFmtId="44" fontId="10" fillId="8" borderId="5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Fill="1" applyBorder="1"/>
    <xf numFmtId="0" fontId="4" fillId="0" borderId="1" xfId="0" applyFont="1" applyBorder="1" applyAlignment="1">
      <alignment wrapText="1"/>
    </xf>
    <xf numFmtId="49" fontId="2" fillId="0" borderId="7" xfId="0" applyNumberFormat="1" applyFont="1" applyFill="1" applyBorder="1"/>
    <xf numFmtId="49" fontId="0" fillId="0" borderId="11" xfId="0" applyNumberFormat="1" applyFont="1" applyFill="1" applyBorder="1"/>
    <xf numFmtId="49" fontId="0" fillId="0" borderId="9" xfId="0" applyNumberFormat="1" applyFill="1" applyBorder="1"/>
    <xf numFmtId="44" fontId="3" fillId="8" borderId="5" xfId="0" applyNumberFormat="1" applyFont="1" applyFill="1" applyBorder="1"/>
    <xf numFmtId="44" fontId="21" fillId="0" borderId="5" xfId="1" applyFont="1" applyBorder="1" applyAlignment="1">
      <alignment horizontal="right" vertical="center" wrapText="1"/>
    </xf>
    <xf numFmtId="44" fontId="21" fillId="0" borderId="5" xfId="1" applyFont="1" applyBorder="1" applyAlignment="1">
      <alignment horizontal="right" vertical="center"/>
    </xf>
    <xf numFmtId="44" fontId="21" fillId="0" borderId="5" xfId="1" applyFont="1" applyFill="1" applyBorder="1" applyAlignment="1">
      <alignment horizontal="right" vertical="center" wrapText="1"/>
    </xf>
    <xf numFmtId="7" fontId="21" fillId="0" borderId="5" xfId="1" applyNumberFormat="1" applyFont="1" applyBorder="1" applyAlignment="1">
      <alignment horizontal="right" vertical="center" wrapText="1"/>
    </xf>
    <xf numFmtId="0" fontId="22" fillId="6" borderId="5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justify" wrapText="1"/>
    </xf>
    <xf numFmtId="44" fontId="23" fillId="0" borderId="5" xfId="1" applyFont="1" applyBorder="1" applyAlignment="1">
      <alignment horizontal="center" wrapText="1"/>
    </xf>
    <xf numFmtId="44" fontId="23" fillId="0" borderId="5" xfId="1" applyFont="1" applyBorder="1"/>
    <xf numFmtId="7" fontId="23" fillId="0" borderId="5" xfId="1" applyNumberFormat="1" applyFont="1" applyBorder="1" applyAlignment="1">
      <alignment horizontal="center" wrapText="1"/>
    </xf>
    <xf numFmtId="0" fontId="26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44" fontId="3" fillId="11" borderId="1" xfId="1" applyFont="1" applyFill="1" applyBorder="1"/>
    <xf numFmtId="0" fontId="3" fillId="5" borderId="1" xfId="0" applyFont="1" applyFill="1" applyBorder="1" applyAlignment="1">
      <alignment horizontal="left" indent="1"/>
    </xf>
    <xf numFmtId="44" fontId="3" fillId="5" borderId="1" xfId="1" applyFont="1" applyFill="1" applyBorder="1"/>
    <xf numFmtId="0" fontId="3" fillId="5" borderId="1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Border="1" applyAlignment="1">
      <alignment horizontal="left" indent="4"/>
    </xf>
    <xf numFmtId="44" fontId="3" fillId="0" borderId="1" xfId="1" applyFont="1" applyBorder="1"/>
    <xf numFmtId="0" fontId="3" fillId="0" borderId="1" xfId="0" applyFont="1" applyBorder="1" applyAlignment="1">
      <alignment horizontal="left" indent="5"/>
    </xf>
    <xf numFmtId="0" fontId="3" fillId="0" borderId="1" xfId="0" applyFont="1" applyBorder="1" applyAlignment="1">
      <alignment horizontal="left" indent="6"/>
    </xf>
    <xf numFmtId="0" fontId="3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indent="2"/>
    </xf>
    <xf numFmtId="0" fontId="12" fillId="0" borderId="9" xfId="6" applyNumberFormat="1" applyFont="1" applyFill="1" applyBorder="1"/>
    <xf numFmtId="49" fontId="12" fillId="0" borderId="9" xfId="6" applyNumberFormat="1" applyFont="1" applyFill="1" applyBorder="1" applyAlignment="1">
      <alignment horizontal="right"/>
    </xf>
    <xf numFmtId="49" fontId="12" fillId="0" borderId="9" xfId="6" applyNumberFormat="1" applyFont="1" applyFill="1" applyBorder="1"/>
    <xf numFmtId="1" fontId="12" fillId="0" borderId="9" xfId="6" applyNumberFormat="1" applyFont="1" applyFill="1" applyBorder="1"/>
    <xf numFmtId="1" fontId="12" fillId="0" borderId="9" xfId="6" applyNumberFormat="1" applyFont="1" applyFill="1" applyBorder="1" applyAlignment="1">
      <alignment horizontal="center"/>
    </xf>
    <xf numFmtId="0" fontId="12" fillId="0" borderId="9" xfId="6" applyNumberFormat="1" applyFont="1" applyFill="1" applyBorder="1" applyAlignment="1">
      <alignment horizontal="right"/>
    </xf>
    <xf numFmtId="0" fontId="12" fillId="0" borderId="9" xfId="6" applyFont="1" applyFill="1" applyBorder="1"/>
    <xf numFmtId="1" fontId="12" fillId="0" borderId="9" xfId="6" applyNumberFormat="1" applyFont="1" applyFill="1" applyBorder="1" applyAlignment="1">
      <alignment horizontal="right"/>
    </xf>
    <xf numFmtId="1" fontId="13" fillId="0" borderId="9" xfId="6" applyNumberFormat="1" applyFont="1" applyFill="1" applyBorder="1" applyAlignment="1">
      <alignment horizontal="right" vertical="top" wrapText="1"/>
    </xf>
    <xf numFmtId="1" fontId="13" fillId="0" borderId="9" xfId="6" applyNumberFormat="1" applyFont="1" applyFill="1" applyBorder="1" applyAlignment="1">
      <alignment horizontal="center" vertical="top" wrapText="1"/>
    </xf>
    <xf numFmtId="7" fontId="5" fillId="0" borderId="1" xfId="0" applyNumberFormat="1" applyFont="1" applyBorder="1"/>
    <xf numFmtId="7" fontId="3" fillId="2" borderId="1" xfId="1" applyNumberFormat="1" applyFont="1" applyFill="1" applyBorder="1"/>
    <xf numFmtId="7" fontId="3" fillId="0" borderId="1" xfId="1" applyNumberFormat="1" applyFont="1" applyFill="1" applyBorder="1" applyAlignment="1"/>
    <xf numFmtId="7" fontId="3" fillId="0" borderId="1" xfId="0" applyNumberFormat="1" applyFont="1" applyFill="1" applyBorder="1"/>
    <xf numFmtId="7" fontId="3" fillId="0" borderId="1" xfId="1" applyNumberFormat="1" applyFont="1" applyFill="1" applyBorder="1"/>
    <xf numFmtId="7" fontId="4" fillId="0" borderId="1" xfId="1" applyNumberFormat="1" applyFont="1" applyFill="1" applyBorder="1"/>
    <xf numFmtId="7" fontId="3" fillId="2" borderId="1" xfId="1" applyNumberFormat="1" applyFont="1" applyFill="1" applyBorder="1" applyAlignment="1"/>
    <xf numFmtId="7" fontId="4" fillId="2" borderId="1" xfId="1" applyNumberFormat="1" applyFont="1" applyFill="1" applyBorder="1"/>
    <xf numFmtId="7" fontId="3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10" fillId="0" borderId="1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4" fontId="10" fillId="0" borderId="18" xfId="1" applyFont="1" applyBorder="1" applyAlignment="1">
      <alignment horizontal="right" vertical="center"/>
    </xf>
    <xf numFmtId="44" fontId="10" fillId="0" borderId="3" xfId="1" applyFont="1" applyBorder="1" applyAlignment="1">
      <alignment horizontal="righ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22" fillId="6" borderId="20" xfId="0" applyFont="1" applyFill="1" applyBorder="1" applyAlignment="1">
      <alignment horizontal="center" wrapText="1"/>
    </xf>
    <xf numFmtId="0" fontId="22" fillId="6" borderId="2" xfId="0" applyFont="1" applyFill="1" applyBorder="1" applyAlignment="1">
      <alignment horizontal="center" wrapText="1"/>
    </xf>
    <xf numFmtId="0" fontId="22" fillId="6" borderId="22" xfId="0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22" fillId="6" borderId="25" xfId="0" applyFont="1" applyFill="1" applyBorder="1" applyAlignment="1">
      <alignment horizontal="center" wrapText="1"/>
    </xf>
    <xf numFmtId="0" fontId="22" fillId="6" borderId="23" xfId="0" applyFont="1" applyFill="1" applyBorder="1" applyAlignment="1">
      <alignment horizontal="center" wrapText="1"/>
    </xf>
    <xf numFmtId="0" fontId="22" fillId="6" borderId="26" xfId="0" applyFont="1" applyFill="1" applyBorder="1" applyAlignment="1">
      <alignment horizontal="center" wrapText="1"/>
    </xf>
    <xf numFmtId="0" fontId="22" fillId="6" borderId="24" xfId="0" applyFont="1" applyFill="1" applyBorder="1" applyAlignment="1">
      <alignment horizontal="center" wrapText="1"/>
    </xf>
    <xf numFmtId="0" fontId="25" fillId="6" borderId="2" xfId="0" applyFont="1" applyFill="1" applyBorder="1" applyAlignment="1">
      <alignment horizontal="center" wrapText="1"/>
    </xf>
    <xf numFmtId="0" fontId="25" fillId="6" borderId="4" xfId="0" applyFont="1" applyFill="1" applyBorder="1" applyAlignment="1">
      <alignment horizont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</cellXfs>
  <cellStyles count="7">
    <cellStyle name="Incorrecto" xfId="2" builtinId="27"/>
    <cellStyle name="Moneda" xfId="1" builtinId="4"/>
    <cellStyle name="Moneda 2" xfId="4"/>
    <cellStyle name="Normal" xfId="0" builtinId="0"/>
    <cellStyle name="Normal 2" xfId="3"/>
    <cellStyle name="Normal 2 2" xfId="6"/>
    <cellStyle name="Normal 3" xfId="5"/>
  </cellStyles>
  <dxfs count="79"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/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numFmt numFmtId="34" formatCode="_-&quot;$&quot;* #,##0.00_-;\-&quot;$&quot;* #,##0.00_-;_-&quot;$&quot;* &quot;-&quot;??_-;_-@_-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30" formatCode="@"/>
      <border diagonalUp="0" diagonalDown="0" outline="0">
        <left/>
        <right/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4" name="Tabla1" displayName="Tabla1" ref="A1:C1082" totalsRowShown="0" headerRowDxfId="78" dataDxfId="77">
  <autoFilter ref="A1:C1082"/>
  <tableColumns count="3">
    <tableColumn id="3" name="COG" dataDxfId="76">
      <calculatedColumnFormula>LEFT(Tabla1[[#This Row],[ObjGasto]],3)</calculatedColumnFormula>
    </tableColumn>
    <tableColumn id="1" name="ObjGasto" dataDxfId="75"/>
    <tableColumn id="2" name="Descripció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A1:C112" totalsRowCount="1">
  <autoFilter ref="A1:C111"/>
  <tableColumns count="3">
    <tableColumn id="1" name="COG" dataDxfId="74" totalsRowDxfId="73"/>
    <tableColumn id="2" name="DESCRIPCION" totalsRowDxfId="72"/>
    <tableColumn id="3" name="MONTO" totalsRowFunction="sum" totalsRowDxfId="71" dataCellStyle="Moned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Tabla6" displayName="Tabla6" ref="A1:F432" totalsRowCount="1">
  <autoFilter ref="A1:F431"/>
  <tableColumns count="6">
    <tableColumn id="1" name="COG" dataDxfId="70" totalsRowDxfId="69"/>
    <tableColumn id="3" name="PARTIDA" dataDxfId="68" totalsRowDxfId="67">
      <calculatedColumnFormula>CONCATENATE(Tabla6[[#This Row],[COG]])</calculatedColumnFormula>
    </tableColumn>
    <tableColumn id="5" name="Columna1" dataDxfId="66" totalsRowDxfId="65">
      <calculatedColumnFormula>CONCATENATE(Tabla6[[#This Row],[PARTIDA]],"00")</calculatedColumnFormula>
    </tableColumn>
    <tableColumn id="2" name="DESCRIPCION" dataDxfId="64" totalsRowDxfId="63">
      <calculatedColumnFormula>VLOOKUP(Tabla6[[#This Row],[PARTIDA]],Tabla1[#All],3,FALSE)</calculatedColumnFormula>
    </tableColumn>
    <tableColumn id="6" name="Columna2" dataDxfId="62" totalsRowDxfId="61">
      <calculatedColumnFormula>CONCATENATE(Tabla6[[#This Row],[Columna1]]," - ",Tabla6[[#This Row],[DESCRIPCION]])</calculatedColumnFormula>
    </tableColumn>
    <tableColumn id="4" name="PRESUPUESTO APROBADO" totalsRowFunction="sum" dataDxfId="60" totalsRowDxfId="59" dataCellStyle="Moneda">
      <calculatedColumnFormula>IFERROR( VLOOKUP(Tabla6[[#This Row],[PARTIDA]],Tabla5[#All],3,FALSE),0)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" name="Tabla2" displayName="Tabla2" ref="A1:D354" totalsRowCount="1">
  <autoFilter ref="A1:D353">
    <filterColumn colId="0">
      <filters>
        <filter val="SIMAS"/>
      </filters>
    </filterColumn>
  </autoFilter>
  <tableColumns count="4">
    <tableColumn id="1" name="DEPA" totalsRowDxfId="58"/>
    <tableColumn id="2" name="COG" totalsRowDxfId="57"/>
    <tableColumn id="3" name="DESCRIPCION" totalsRowDxfId="56"/>
    <tableColumn id="4" name="MONTO" totalsRowFunction="sum" totalsRowDxfId="55" dataCellStyle="Moneda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2" name="Tabla32" displayName="Tabla32" ref="A1:Y391" totalsRowCount="1" headerRowDxfId="54" dataDxfId="52" headerRowBorderDxfId="53" tableBorderDxfId="51" totalsRowBorderDxfId="50">
  <autoFilter ref="A1:Y390">
    <filterColumn colId="0">
      <filters>
        <filter val="5"/>
      </filters>
    </filterColumn>
    <filterColumn colId="8">
      <customFilters and="1">
        <customFilter operator="greaterThanOrEqual" val="10000"/>
        <customFilter operator="lessThan" val="20000"/>
      </customFilters>
    </filterColumn>
  </autoFilter>
  <sortState ref="A2:Y372">
    <sortCondition ref="J1:J390"/>
  </sortState>
  <tableColumns count="25">
    <tableColumn id="1" name="Dirección" dataDxfId="49" totalsRowDxfId="48" dataCellStyle="Normal 2"/>
    <tableColumn id="2" name="Dependencia" dataDxfId="47" totalsRowDxfId="46" dataCellStyle="Normal 2"/>
    <tableColumn id="3" name="Finalidad" dataDxfId="45" totalsRowDxfId="44" dataCellStyle="Normal 2"/>
    <tableColumn id="4" name="Función" dataDxfId="43" totalsRowDxfId="42" dataCellStyle="Normal 2"/>
    <tableColumn id="5" name="SubFunción" dataDxfId="41" totalsRowDxfId="40" dataCellStyle="Normal 2"/>
    <tableColumn id="6" name="claveprograma" dataDxfId="39" totalsRowDxfId="38"/>
    <tableColumn id="7" name="Proyecto" dataDxfId="37" totalsRowDxfId="36"/>
    <tableColumn id="8" name="descripción" dataDxfId="35" totalsRowDxfId="34"/>
    <tableColumn id="9" name="ObjGasto" dataDxfId="33" totalsRowDxfId="32"/>
    <tableColumn id="13" name="COG" dataDxfId="31" totalsRowDxfId="30">
      <calculatedColumnFormula>LEFT(Tabla32[[#This Row],[ObjGasto]],3)</calculatedColumnFormula>
    </tableColumn>
    <tableColumn id="10" name="Tipo" dataDxfId="29" totalsRowDxfId="28" dataCellStyle="Normal 2"/>
    <tableColumn id="11" name="Fuente" dataDxfId="27" totalsRowDxfId="26"/>
    <tableColumn id="12" name="Anual" totalsRowFunction="sum" dataDxfId="25" totalsRowDxfId="24" dataCellStyle="Moneda"/>
    <tableColumn id="16" name="ENERO" dataDxfId="23" totalsRowDxfId="22" dataCellStyle="Moneda">
      <calculatedColumnFormula>$M2/12</calculatedColumnFormula>
    </tableColumn>
    <tableColumn id="17" name="FEBRERO" dataDxfId="21" totalsRowDxfId="20">
      <calculatedColumnFormula>$M2/12</calculatedColumnFormula>
    </tableColumn>
    <tableColumn id="18" name="MARZO" dataDxfId="19" totalsRowDxfId="18">
      <calculatedColumnFormula>$M2/12</calculatedColumnFormula>
    </tableColumn>
    <tableColumn id="19" name="ABRIL" dataDxfId="17" totalsRowDxfId="16">
      <calculatedColumnFormula>$M2/12</calculatedColumnFormula>
    </tableColumn>
    <tableColumn id="20" name="MAYO" dataDxfId="15" totalsRowDxfId="14">
      <calculatedColumnFormula>$M2/12</calculatedColumnFormula>
    </tableColumn>
    <tableColumn id="21" name="JUNIO" dataDxfId="13" totalsRowDxfId="12">
      <calculatedColumnFormula>$M2/12</calculatedColumnFormula>
    </tableColumn>
    <tableColumn id="22" name="JULIO" dataDxfId="11" totalsRowDxfId="10">
      <calculatedColumnFormula>$M2/12</calculatedColumnFormula>
    </tableColumn>
    <tableColumn id="23" name="AGOSTO" dataDxfId="9" totalsRowDxfId="8">
      <calculatedColumnFormula>$M2/12</calculatedColumnFormula>
    </tableColumn>
    <tableColumn id="24" name="SEPTIEMBRE" dataDxfId="7" totalsRowDxfId="6">
      <calculatedColumnFormula>$M2/12</calculatedColumnFormula>
    </tableColumn>
    <tableColumn id="25" name="OCTUBRE" dataDxfId="5" totalsRowDxfId="4">
      <calculatedColumnFormula>$M2/12</calculatedColumnFormula>
    </tableColumn>
    <tableColumn id="26" name="NOVIEMBRE" dataDxfId="3" totalsRowDxfId="2">
      <calculatedColumnFormula>$M2/12</calculatedColumnFormula>
    </tableColumn>
    <tableColumn id="27" name="DICIEMBRE" dataDxfId="1" totalsRowDxfId="0">
      <calculatedColumnFormula>$M2/12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3"/>
  <sheetViews>
    <sheetView tabSelected="1" view="pageBreakPreview" zoomScale="70" zoomScaleNormal="70" zoomScaleSheetLayoutView="70" workbookViewId="0">
      <selection activeCell="F9" sqref="F9"/>
    </sheetView>
  </sheetViews>
  <sheetFormatPr baseColWidth="10" defaultRowHeight="14.4" x14ac:dyDescent="0.3"/>
  <cols>
    <col min="1" max="1" width="79.6640625" customWidth="1"/>
    <col min="2" max="2" width="22" bestFit="1" customWidth="1"/>
    <col min="3" max="14" width="16.109375" bestFit="1" customWidth="1"/>
  </cols>
  <sheetData>
    <row r="1" spans="1:14" ht="26.4" thickBot="1" x14ac:dyDescent="0.55000000000000004">
      <c r="A1" s="183" t="s">
        <v>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16.2" thickBot="1" x14ac:dyDescent="0.35">
      <c r="A2" s="184" t="s">
        <v>63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15" thickBot="1" x14ac:dyDescent="0.35">
      <c r="A3" s="6" t="s">
        <v>60</v>
      </c>
      <c r="B3" s="6" t="s">
        <v>59</v>
      </c>
      <c r="C3" s="5" t="s">
        <v>58</v>
      </c>
      <c r="D3" s="5" t="s">
        <v>57</v>
      </c>
      <c r="E3" s="5" t="s">
        <v>56</v>
      </c>
      <c r="F3" s="5" t="s">
        <v>55</v>
      </c>
      <c r="G3" s="5" t="s">
        <v>54</v>
      </c>
      <c r="H3" s="5" t="s">
        <v>53</v>
      </c>
      <c r="I3" s="5" t="s">
        <v>52</v>
      </c>
      <c r="J3" s="5" t="s">
        <v>51</v>
      </c>
      <c r="K3" s="5" t="s">
        <v>50</v>
      </c>
      <c r="L3" s="5" t="s">
        <v>49</v>
      </c>
      <c r="M3" s="5" t="s">
        <v>48</v>
      </c>
      <c r="N3" s="5" t="s">
        <v>47</v>
      </c>
    </row>
    <row r="4" spans="1:14" ht="15" thickBot="1" x14ac:dyDescent="0.35">
      <c r="A4" s="4" t="s">
        <v>46</v>
      </c>
      <c r="B4" s="174">
        <f t="shared" ref="B4:N4" si="0">B5+B13+B23+B33+B41+B50+B66</f>
        <v>27600628</v>
      </c>
      <c r="C4" s="174">
        <f t="shared" si="0"/>
        <v>2300052.3333333335</v>
      </c>
      <c r="D4" s="174">
        <f t="shared" si="0"/>
        <v>2300052.3333333335</v>
      </c>
      <c r="E4" s="174">
        <f t="shared" si="0"/>
        <v>2300052.3333333335</v>
      </c>
      <c r="F4" s="174">
        <f t="shared" si="0"/>
        <v>2300052.3333333335</v>
      </c>
      <c r="G4" s="174">
        <f t="shared" si="0"/>
        <v>2300052.3333333335</v>
      </c>
      <c r="H4" s="174">
        <f t="shared" si="0"/>
        <v>2300052.3333333335</v>
      </c>
      <c r="I4" s="174">
        <f t="shared" si="0"/>
        <v>2300052.3333333335</v>
      </c>
      <c r="J4" s="174">
        <f t="shared" si="0"/>
        <v>2300052.3333333335</v>
      </c>
      <c r="K4" s="174">
        <f t="shared" si="0"/>
        <v>2300052.3333333335</v>
      </c>
      <c r="L4" s="174">
        <f t="shared" si="0"/>
        <v>2300052.3333333335</v>
      </c>
      <c r="M4" s="174">
        <f t="shared" si="0"/>
        <v>2300052.3333333335</v>
      </c>
      <c r="N4" s="174">
        <f t="shared" si="0"/>
        <v>2300052.3333333335</v>
      </c>
    </row>
    <row r="5" spans="1:14" ht="15" thickBot="1" x14ac:dyDescent="0.35">
      <c r="A5" s="3" t="s">
        <v>45</v>
      </c>
      <c r="B5" s="175">
        <f>SUM(B6:B12)</f>
        <v>14298444</v>
      </c>
      <c r="C5" s="175">
        <f t="shared" ref="C5:N5" si="1">SUM(C6:C12)</f>
        <v>1191537</v>
      </c>
      <c r="D5" s="175">
        <f t="shared" si="1"/>
        <v>1191537</v>
      </c>
      <c r="E5" s="175">
        <f t="shared" si="1"/>
        <v>1191537</v>
      </c>
      <c r="F5" s="175">
        <f t="shared" si="1"/>
        <v>1191537</v>
      </c>
      <c r="G5" s="175">
        <f t="shared" si="1"/>
        <v>1191537</v>
      </c>
      <c r="H5" s="175">
        <f t="shared" si="1"/>
        <v>1191537</v>
      </c>
      <c r="I5" s="175">
        <f t="shared" si="1"/>
        <v>1191537</v>
      </c>
      <c r="J5" s="175">
        <f t="shared" si="1"/>
        <v>1191537</v>
      </c>
      <c r="K5" s="175">
        <f t="shared" si="1"/>
        <v>1191537</v>
      </c>
      <c r="L5" s="175">
        <f t="shared" si="1"/>
        <v>1191537</v>
      </c>
      <c r="M5" s="175">
        <f t="shared" si="1"/>
        <v>1191537</v>
      </c>
      <c r="N5" s="175">
        <f t="shared" si="1"/>
        <v>1191537</v>
      </c>
    </row>
    <row r="6" spans="1:14" ht="15" thickBot="1" x14ac:dyDescent="0.35">
      <c r="A6" s="1" t="s">
        <v>44</v>
      </c>
      <c r="B6" s="176">
        <v>11099500</v>
      </c>
      <c r="C6" s="177">
        <f t="shared" ref="C6:N18" si="2">$B6/12</f>
        <v>924958.33333333337</v>
      </c>
      <c r="D6" s="177">
        <f t="shared" si="2"/>
        <v>924958.33333333337</v>
      </c>
      <c r="E6" s="177">
        <f t="shared" si="2"/>
        <v>924958.33333333337</v>
      </c>
      <c r="F6" s="177">
        <f t="shared" si="2"/>
        <v>924958.33333333337</v>
      </c>
      <c r="G6" s="177">
        <f t="shared" si="2"/>
        <v>924958.33333333337</v>
      </c>
      <c r="H6" s="177">
        <f t="shared" si="2"/>
        <v>924958.33333333337</v>
      </c>
      <c r="I6" s="177">
        <f t="shared" si="2"/>
        <v>924958.33333333337</v>
      </c>
      <c r="J6" s="177">
        <f t="shared" si="2"/>
        <v>924958.33333333337</v>
      </c>
      <c r="K6" s="177">
        <f t="shared" si="2"/>
        <v>924958.33333333337</v>
      </c>
      <c r="L6" s="177">
        <f t="shared" si="2"/>
        <v>924958.33333333337</v>
      </c>
      <c r="M6" s="177">
        <f t="shared" si="2"/>
        <v>924958.33333333337</v>
      </c>
      <c r="N6" s="177">
        <f t="shared" si="2"/>
        <v>924958.33333333337</v>
      </c>
    </row>
    <row r="7" spans="1:14" ht="15" thickBot="1" x14ac:dyDescent="0.35">
      <c r="A7" s="1" t="s">
        <v>64</v>
      </c>
      <c r="B7" s="176">
        <v>0</v>
      </c>
      <c r="C7" s="176">
        <v>0</v>
      </c>
      <c r="D7" s="177">
        <f t="shared" si="2"/>
        <v>0</v>
      </c>
      <c r="E7" s="177">
        <f t="shared" si="2"/>
        <v>0</v>
      </c>
      <c r="F7" s="177">
        <f t="shared" si="2"/>
        <v>0</v>
      </c>
      <c r="G7" s="177">
        <f t="shared" si="2"/>
        <v>0</v>
      </c>
      <c r="H7" s="177">
        <f t="shared" si="2"/>
        <v>0</v>
      </c>
      <c r="I7" s="177">
        <f t="shared" si="2"/>
        <v>0</v>
      </c>
      <c r="J7" s="177">
        <f t="shared" si="2"/>
        <v>0</v>
      </c>
      <c r="K7" s="177">
        <f t="shared" si="2"/>
        <v>0</v>
      </c>
      <c r="L7" s="177">
        <f t="shared" si="2"/>
        <v>0</v>
      </c>
      <c r="M7" s="177">
        <f t="shared" si="2"/>
        <v>0</v>
      </c>
      <c r="N7" s="177">
        <f t="shared" si="2"/>
        <v>0</v>
      </c>
    </row>
    <row r="8" spans="1:14" ht="15" thickBot="1" x14ac:dyDescent="0.35">
      <c r="A8" s="1" t="s">
        <v>43</v>
      </c>
      <c r="B8" s="178">
        <v>1812944</v>
      </c>
      <c r="C8" s="177">
        <f t="shared" si="2"/>
        <v>151078.66666666666</v>
      </c>
      <c r="D8" s="177">
        <f t="shared" si="2"/>
        <v>151078.66666666666</v>
      </c>
      <c r="E8" s="177">
        <f t="shared" si="2"/>
        <v>151078.66666666666</v>
      </c>
      <c r="F8" s="177">
        <f t="shared" si="2"/>
        <v>151078.66666666666</v>
      </c>
      <c r="G8" s="177">
        <f t="shared" si="2"/>
        <v>151078.66666666666</v>
      </c>
      <c r="H8" s="177">
        <f t="shared" si="2"/>
        <v>151078.66666666666</v>
      </c>
      <c r="I8" s="177">
        <f t="shared" si="2"/>
        <v>151078.66666666666</v>
      </c>
      <c r="J8" s="177">
        <f t="shared" si="2"/>
        <v>151078.66666666666</v>
      </c>
      <c r="K8" s="177">
        <f t="shared" si="2"/>
        <v>151078.66666666666</v>
      </c>
      <c r="L8" s="177">
        <f t="shared" si="2"/>
        <v>151078.66666666666</v>
      </c>
      <c r="M8" s="177">
        <f t="shared" si="2"/>
        <v>151078.66666666666</v>
      </c>
      <c r="N8" s="177">
        <f t="shared" si="2"/>
        <v>151078.66666666666</v>
      </c>
    </row>
    <row r="9" spans="1:14" ht="15" thickBot="1" x14ac:dyDescent="0.35">
      <c r="A9" s="1" t="s">
        <v>42</v>
      </c>
      <c r="B9" s="179">
        <v>1325000</v>
      </c>
      <c r="C9" s="177">
        <f t="shared" si="2"/>
        <v>110416.66666666667</v>
      </c>
      <c r="D9" s="177">
        <f t="shared" si="2"/>
        <v>110416.66666666667</v>
      </c>
      <c r="E9" s="177">
        <f t="shared" si="2"/>
        <v>110416.66666666667</v>
      </c>
      <c r="F9" s="177">
        <f t="shared" si="2"/>
        <v>110416.66666666667</v>
      </c>
      <c r="G9" s="177">
        <f t="shared" si="2"/>
        <v>110416.66666666667</v>
      </c>
      <c r="H9" s="177">
        <f t="shared" si="2"/>
        <v>110416.66666666667</v>
      </c>
      <c r="I9" s="177">
        <f t="shared" si="2"/>
        <v>110416.66666666667</v>
      </c>
      <c r="J9" s="177">
        <f t="shared" si="2"/>
        <v>110416.66666666667</v>
      </c>
      <c r="K9" s="177">
        <f t="shared" si="2"/>
        <v>110416.66666666667</v>
      </c>
      <c r="L9" s="177">
        <f t="shared" si="2"/>
        <v>110416.66666666667</v>
      </c>
      <c r="M9" s="177">
        <f t="shared" si="2"/>
        <v>110416.66666666667</v>
      </c>
      <c r="N9" s="177">
        <f t="shared" si="2"/>
        <v>110416.66666666667</v>
      </c>
    </row>
    <row r="10" spans="1:14" ht="15" thickBot="1" x14ac:dyDescent="0.35">
      <c r="A10" s="1" t="s">
        <v>41</v>
      </c>
      <c r="B10" s="179">
        <v>61000</v>
      </c>
      <c r="C10" s="177">
        <f t="shared" si="2"/>
        <v>5083.333333333333</v>
      </c>
      <c r="D10" s="177">
        <f t="shared" si="2"/>
        <v>5083.333333333333</v>
      </c>
      <c r="E10" s="177">
        <f t="shared" si="2"/>
        <v>5083.333333333333</v>
      </c>
      <c r="F10" s="177">
        <f t="shared" si="2"/>
        <v>5083.333333333333</v>
      </c>
      <c r="G10" s="177">
        <f t="shared" si="2"/>
        <v>5083.333333333333</v>
      </c>
      <c r="H10" s="177">
        <f t="shared" si="2"/>
        <v>5083.333333333333</v>
      </c>
      <c r="I10" s="177">
        <f t="shared" si="2"/>
        <v>5083.333333333333</v>
      </c>
      <c r="J10" s="177">
        <f t="shared" si="2"/>
        <v>5083.333333333333</v>
      </c>
      <c r="K10" s="177">
        <f t="shared" si="2"/>
        <v>5083.333333333333</v>
      </c>
      <c r="L10" s="177">
        <f t="shared" si="2"/>
        <v>5083.333333333333</v>
      </c>
      <c r="M10" s="177">
        <f t="shared" si="2"/>
        <v>5083.333333333333</v>
      </c>
      <c r="N10" s="177">
        <f t="shared" si="2"/>
        <v>5083.333333333333</v>
      </c>
    </row>
    <row r="11" spans="1:14" ht="15" thickBot="1" x14ac:dyDescent="0.35">
      <c r="A11" s="1" t="s">
        <v>65</v>
      </c>
      <c r="B11" s="179">
        <v>0</v>
      </c>
      <c r="C11" s="177">
        <f t="shared" si="2"/>
        <v>0</v>
      </c>
      <c r="D11" s="177">
        <f t="shared" si="2"/>
        <v>0</v>
      </c>
      <c r="E11" s="177">
        <f t="shared" si="2"/>
        <v>0</v>
      </c>
      <c r="F11" s="177">
        <f t="shared" si="2"/>
        <v>0</v>
      </c>
      <c r="G11" s="177">
        <f t="shared" si="2"/>
        <v>0</v>
      </c>
      <c r="H11" s="177">
        <f t="shared" si="2"/>
        <v>0</v>
      </c>
      <c r="I11" s="177">
        <f t="shared" si="2"/>
        <v>0</v>
      </c>
      <c r="J11" s="177">
        <f t="shared" si="2"/>
        <v>0</v>
      </c>
      <c r="K11" s="177">
        <f t="shared" si="2"/>
        <v>0</v>
      </c>
      <c r="L11" s="177">
        <f t="shared" si="2"/>
        <v>0</v>
      </c>
      <c r="M11" s="177">
        <f t="shared" si="2"/>
        <v>0</v>
      </c>
      <c r="N11" s="177">
        <f t="shared" si="2"/>
        <v>0</v>
      </c>
    </row>
    <row r="12" spans="1:14" ht="15" thickBot="1" x14ac:dyDescent="0.35">
      <c r="A12" s="1" t="s">
        <v>66</v>
      </c>
      <c r="B12" s="179">
        <v>0</v>
      </c>
      <c r="C12" s="177">
        <f t="shared" si="2"/>
        <v>0</v>
      </c>
      <c r="D12" s="177">
        <f t="shared" si="2"/>
        <v>0</v>
      </c>
      <c r="E12" s="177">
        <f t="shared" si="2"/>
        <v>0</v>
      </c>
      <c r="F12" s="177">
        <f t="shared" si="2"/>
        <v>0</v>
      </c>
      <c r="G12" s="177">
        <f t="shared" si="2"/>
        <v>0</v>
      </c>
      <c r="H12" s="177">
        <f t="shared" si="2"/>
        <v>0</v>
      </c>
      <c r="I12" s="177">
        <f t="shared" si="2"/>
        <v>0</v>
      </c>
      <c r="J12" s="177">
        <f t="shared" si="2"/>
        <v>0</v>
      </c>
      <c r="K12" s="177">
        <f t="shared" si="2"/>
        <v>0</v>
      </c>
      <c r="L12" s="177">
        <f t="shared" si="2"/>
        <v>0</v>
      </c>
      <c r="M12" s="177">
        <f t="shared" si="2"/>
        <v>0</v>
      </c>
      <c r="N12" s="177">
        <f t="shared" si="2"/>
        <v>0</v>
      </c>
    </row>
    <row r="13" spans="1:14" ht="15" thickBot="1" x14ac:dyDescent="0.35">
      <c r="A13" s="3" t="s">
        <v>40</v>
      </c>
      <c r="B13" s="175">
        <f>SUM(B14:B22)</f>
        <v>3932884.36</v>
      </c>
      <c r="C13" s="175">
        <f t="shared" ref="C13:N13" si="3">SUM(C14:C22)</f>
        <v>327740.36333333334</v>
      </c>
      <c r="D13" s="175">
        <f t="shared" si="3"/>
        <v>327740.36333333334</v>
      </c>
      <c r="E13" s="175">
        <f t="shared" si="3"/>
        <v>327740.36333333334</v>
      </c>
      <c r="F13" s="175">
        <f t="shared" si="3"/>
        <v>327740.36333333334</v>
      </c>
      <c r="G13" s="175">
        <f t="shared" si="3"/>
        <v>327740.36333333334</v>
      </c>
      <c r="H13" s="175">
        <f t="shared" si="3"/>
        <v>327740.36333333334</v>
      </c>
      <c r="I13" s="175">
        <f t="shared" si="3"/>
        <v>327740.36333333334</v>
      </c>
      <c r="J13" s="175">
        <f t="shared" si="3"/>
        <v>327740.36333333334</v>
      </c>
      <c r="K13" s="175">
        <f t="shared" si="3"/>
        <v>327740.36333333334</v>
      </c>
      <c r="L13" s="175">
        <f t="shared" si="3"/>
        <v>327740.36333333334</v>
      </c>
      <c r="M13" s="175">
        <f t="shared" si="3"/>
        <v>327740.36333333334</v>
      </c>
      <c r="N13" s="175">
        <f t="shared" si="3"/>
        <v>327740.36333333334</v>
      </c>
    </row>
    <row r="14" spans="1:14" ht="15" thickBot="1" x14ac:dyDescent="0.35">
      <c r="A14" s="1" t="s">
        <v>39</v>
      </c>
      <c r="B14" s="176">
        <v>368500</v>
      </c>
      <c r="C14" s="177">
        <f t="shared" si="2"/>
        <v>30708.333333333332</v>
      </c>
      <c r="D14" s="177">
        <f t="shared" si="2"/>
        <v>30708.333333333332</v>
      </c>
      <c r="E14" s="177">
        <f t="shared" si="2"/>
        <v>30708.333333333332</v>
      </c>
      <c r="F14" s="177">
        <f t="shared" si="2"/>
        <v>30708.333333333332</v>
      </c>
      <c r="G14" s="177">
        <f t="shared" si="2"/>
        <v>30708.333333333332</v>
      </c>
      <c r="H14" s="177">
        <f t="shared" si="2"/>
        <v>30708.333333333332</v>
      </c>
      <c r="I14" s="177">
        <f t="shared" si="2"/>
        <v>30708.333333333332</v>
      </c>
      <c r="J14" s="177">
        <f t="shared" si="2"/>
        <v>30708.333333333332</v>
      </c>
      <c r="K14" s="177">
        <f t="shared" si="2"/>
        <v>30708.333333333332</v>
      </c>
      <c r="L14" s="177">
        <f t="shared" si="2"/>
        <v>30708.333333333332</v>
      </c>
      <c r="M14" s="177">
        <f t="shared" si="2"/>
        <v>30708.333333333332</v>
      </c>
      <c r="N14" s="177">
        <f t="shared" si="2"/>
        <v>30708.333333333332</v>
      </c>
    </row>
    <row r="15" spans="1:14" ht="15" thickBot="1" x14ac:dyDescent="0.35">
      <c r="A15" s="1" t="s">
        <v>38</v>
      </c>
      <c r="B15" s="178">
        <v>200000</v>
      </c>
      <c r="C15" s="177">
        <f t="shared" si="2"/>
        <v>16666.666666666668</v>
      </c>
      <c r="D15" s="177">
        <f t="shared" si="2"/>
        <v>16666.666666666668</v>
      </c>
      <c r="E15" s="177">
        <f t="shared" si="2"/>
        <v>16666.666666666668</v>
      </c>
      <c r="F15" s="177">
        <f t="shared" si="2"/>
        <v>16666.666666666668</v>
      </c>
      <c r="G15" s="177">
        <f t="shared" si="2"/>
        <v>16666.666666666668</v>
      </c>
      <c r="H15" s="177">
        <f t="shared" si="2"/>
        <v>16666.666666666668</v>
      </c>
      <c r="I15" s="177">
        <f t="shared" si="2"/>
        <v>16666.666666666668</v>
      </c>
      <c r="J15" s="177">
        <f t="shared" si="2"/>
        <v>16666.666666666668</v>
      </c>
      <c r="K15" s="177">
        <f t="shared" si="2"/>
        <v>16666.666666666668</v>
      </c>
      <c r="L15" s="177">
        <f t="shared" si="2"/>
        <v>16666.666666666668</v>
      </c>
      <c r="M15" s="177">
        <f t="shared" si="2"/>
        <v>16666.666666666668</v>
      </c>
      <c r="N15" s="177">
        <f t="shared" si="2"/>
        <v>16666.666666666668</v>
      </c>
    </row>
    <row r="16" spans="1:14" ht="15" thickBot="1" x14ac:dyDescent="0.35">
      <c r="A16" s="1" t="s">
        <v>62</v>
      </c>
      <c r="B16" s="178">
        <v>1000</v>
      </c>
      <c r="C16" s="177">
        <f t="shared" si="2"/>
        <v>83.333333333333329</v>
      </c>
      <c r="D16" s="177">
        <f t="shared" si="2"/>
        <v>83.333333333333329</v>
      </c>
      <c r="E16" s="177">
        <f t="shared" si="2"/>
        <v>83.333333333333329</v>
      </c>
      <c r="F16" s="177">
        <f t="shared" si="2"/>
        <v>83.333333333333329</v>
      </c>
      <c r="G16" s="177">
        <f t="shared" si="2"/>
        <v>83.333333333333329</v>
      </c>
      <c r="H16" s="177">
        <f t="shared" si="2"/>
        <v>83.333333333333329</v>
      </c>
      <c r="I16" s="177">
        <f t="shared" si="2"/>
        <v>83.333333333333329</v>
      </c>
      <c r="J16" s="177">
        <f t="shared" si="2"/>
        <v>83.333333333333329</v>
      </c>
      <c r="K16" s="177">
        <f t="shared" si="2"/>
        <v>83.333333333333329</v>
      </c>
      <c r="L16" s="177">
        <f t="shared" si="2"/>
        <v>83.333333333333329</v>
      </c>
      <c r="M16" s="177">
        <f t="shared" si="2"/>
        <v>83.333333333333329</v>
      </c>
      <c r="N16" s="177">
        <f t="shared" si="2"/>
        <v>83.333333333333329</v>
      </c>
    </row>
    <row r="17" spans="1:14" ht="15" thickBot="1" x14ac:dyDescent="0.35">
      <c r="A17" s="1" t="s">
        <v>37</v>
      </c>
      <c r="B17" s="176">
        <v>440700</v>
      </c>
      <c r="C17" s="177">
        <f t="shared" si="2"/>
        <v>36725</v>
      </c>
      <c r="D17" s="177">
        <f t="shared" si="2"/>
        <v>36725</v>
      </c>
      <c r="E17" s="177">
        <f t="shared" si="2"/>
        <v>36725</v>
      </c>
      <c r="F17" s="177">
        <f t="shared" si="2"/>
        <v>36725</v>
      </c>
      <c r="G17" s="177">
        <f t="shared" si="2"/>
        <v>36725</v>
      </c>
      <c r="H17" s="177">
        <f t="shared" si="2"/>
        <v>36725</v>
      </c>
      <c r="I17" s="177">
        <f t="shared" si="2"/>
        <v>36725</v>
      </c>
      <c r="J17" s="177">
        <f t="shared" si="2"/>
        <v>36725</v>
      </c>
      <c r="K17" s="177">
        <f t="shared" si="2"/>
        <v>36725</v>
      </c>
      <c r="L17" s="177">
        <f t="shared" si="2"/>
        <v>36725</v>
      </c>
      <c r="M17" s="177">
        <f t="shared" si="2"/>
        <v>36725</v>
      </c>
      <c r="N17" s="177">
        <f t="shared" si="2"/>
        <v>36725</v>
      </c>
    </row>
    <row r="18" spans="1:14" ht="15" thickBot="1" x14ac:dyDescent="0.35">
      <c r="A18" s="1" t="s">
        <v>36</v>
      </c>
      <c r="B18" s="176">
        <v>254584.36</v>
      </c>
      <c r="C18" s="177">
        <f t="shared" si="2"/>
        <v>21215.363333333331</v>
      </c>
      <c r="D18" s="177">
        <f t="shared" si="2"/>
        <v>21215.363333333331</v>
      </c>
      <c r="E18" s="177">
        <f t="shared" si="2"/>
        <v>21215.363333333331</v>
      </c>
      <c r="F18" s="177">
        <f t="shared" si="2"/>
        <v>21215.363333333331</v>
      </c>
      <c r="G18" s="177">
        <f t="shared" si="2"/>
        <v>21215.363333333331</v>
      </c>
      <c r="H18" s="177">
        <f t="shared" si="2"/>
        <v>21215.363333333331</v>
      </c>
      <c r="I18" s="177">
        <f t="shared" si="2"/>
        <v>21215.363333333331</v>
      </c>
      <c r="J18" s="177">
        <f t="shared" si="2"/>
        <v>21215.363333333331</v>
      </c>
      <c r="K18" s="177">
        <f t="shared" si="2"/>
        <v>21215.363333333331</v>
      </c>
      <c r="L18" s="177">
        <f t="shared" si="2"/>
        <v>21215.363333333331</v>
      </c>
      <c r="M18" s="177">
        <f t="shared" si="2"/>
        <v>21215.363333333331</v>
      </c>
      <c r="N18" s="177">
        <f t="shared" si="2"/>
        <v>21215.363333333331</v>
      </c>
    </row>
    <row r="19" spans="1:14" ht="15" thickBot="1" x14ac:dyDescent="0.35">
      <c r="A19" s="1" t="s">
        <v>35</v>
      </c>
      <c r="B19" s="179">
        <v>1824000</v>
      </c>
      <c r="C19" s="177">
        <f t="shared" ref="C19:N28" si="4">$B19/12</f>
        <v>152000</v>
      </c>
      <c r="D19" s="177">
        <f t="shared" si="4"/>
        <v>152000</v>
      </c>
      <c r="E19" s="177">
        <f t="shared" si="4"/>
        <v>152000</v>
      </c>
      <c r="F19" s="177">
        <f t="shared" si="4"/>
        <v>152000</v>
      </c>
      <c r="G19" s="177">
        <f t="shared" si="4"/>
        <v>152000</v>
      </c>
      <c r="H19" s="177">
        <f t="shared" si="4"/>
        <v>152000</v>
      </c>
      <c r="I19" s="177">
        <f t="shared" si="4"/>
        <v>152000</v>
      </c>
      <c r="J19" s="177">
        <f t="shared" si="4"/>
        <v>152000</v>
      </c>
      <c r="K19" s="177">
        <f t="shared" si="4"/>
        <v>152000</v>
      </c>
      <c r="L19" s="177">
        <f t="shared" si="4"/>
        <v>152000</v>
      </c>
      <c r="M19" s="177">
        <f t="shared" si="4"/>
        <v>152000</v>
      </c>
      <c r="N19" s="177">
        <f t="shared" si="4"/>
        <v>152000</v>
      </c>
    </row>
    <row r="20" spans="1:14" ht="15" thickBot="1" x14ac:dyDescent="0.35">
      <c r="A20" s="1" t="s">
        <v>34</v>
      </c>
      <c r="B20" s="176">
        <v>227000</v>
      </c>
      <c r="C20" s="177">
        <f t="shared" si="4"/>
        <v>18916.666666666668</v>
      </c>
      <c r="D20" s="177">
        <f t="shared" si="4"/>
        <v>18916.666666666668</v>
      </c>
      <c r="E20" s="177">
        <f t="shared" si="4"/>
        <v>18916.666666666668</v>
      </c>
      <c r="F20" s="177">
        <f t="shared" si="4"/>
        <v>18916.666666666668</v>
      </c>
      <c r="G20" s="177">
        <f t="shared" si="4"/>
        <v>18916.666666666668</v>
      </c>
      <c r="H20" s="177">
        <f t="shared" si="4"/>
        <v>18916.666666666668</v>
      </c>
      <c r="I20" s="177">
        <f t="shared" si="4"/>
        <v>18916.666666666668</v>
      </c>
      <c r="J20" s="177">
        <f t="shared" si="4"/>
        <v>18916.666666666668</v>
      </c>
      <c r="K20" s="177">
        <f t="shared" si="4"/>
        <v>18916.666666666668</v>
      </c>
      <c r="L20" s="177">
        <f t="shared" si="4"/>
        <v>18916.666666666668</v>
      </c>
      <c r="M20" s="177">
        <f t="shared" si="4"/>
        <v>18916.666666666668</v>
      </c>
      <c r="N20" s="177">
        <f t="shared" si="4"/>
        <v>18916.666666666668</v>
      </c>
    </row>
    <row r="21" spans="1:14" ht="15" thickBot="1" x14ac:dyDescent="0.35">
      <c r="A21" s="1" t="s">
        <v>33</v>
      </c>
      <c r="B21" s="179">
        <v>9000</v>
      </c>
      <c r="C21" s="177">
        <f t="shared" si="4"/>
        <v>750</v>
      </c>
      <c r="D21" s="177">
        <f t="shared" si="4"/>
        <v>750</v>
      </c>
      <c r="E21" s="177">
        <f t="shared" si="4"/>
        <v>750</v>
      </c>
      <c r="F21" s="177">
        <f t="shared" si="4"/>
        <v>750</v>
      </c>
      <c r="G21" s="177">
        <f t="shared" si="4"/>
        <v>750</v>
      </c>
      <c r="H21" s="177">
        <f t="shared" si="4"/>
        <v>750</v>
      </c>
      <c r="I21" s="177">
        <f t="shared" si="4"/>
        <v>750</v>
      </c>
      <c r="J21" s="177">
        <f t="shared" si="4"/>
        <v>750</v>
      </c>
      <c r="K21" s="177">
        <f t="shared" si="4"/>
        <v>750</v>
      </c>
      <c r="L21" s="177">
        <f t="shared" si="4"/>
        <v>750</v>
      </c>
      <c r="M21" s="177">
        <f t="shared" si="4"/>
        <v>750</v>
      </c>
      <c r="N21" s="177">
        <f t="shared" si="4"/>
        <v>750</v>
      </c>
    </row>
    <row r="22" spans="1:14" ht="15" thickBot="1" x14ac:dyDescent="0.35">
      <c r="A22" s="1" t="s">
        <v>32</v>
      </c>
      <c r="B22" s="176">
        <v>608100</v>
      </c>
      <c r="C22" s="177">
        <f t="shared" si="4"/>
        <v>50675</v>
      </c>
      <c r="D22" s="177">
        <f t="shared" si="4"/>
        <v>50675</v>
      </c>
      <c r="E22" s="177">
        <f t="shared" si="4"/>
        <v>50675</v>
      </c>
      <c r="F22" s="177">
        <f t="shared" si="4"/>
        <v>50675</v>
      </c>
      <c r="G22" s="177">
        <f t="shared" si="4"/>
        <v>50675</v>
      </c>
      <c r="H22" s="177">
        <f t="shared" si="4"/>
        <v>50675</v>
      </c>
      <c r="I22" s="177">
        <f t="shared" si="4"/>
        <v>50675</v>
      </c>
      <c r="J22" s="177">
        <f t="shared" si="4"/>
        <v>50675</v>
      </c>
      <c r="K22" s="177">
        <f t="shared" si="4"/>
        <v>50675</v>
      </c>
      <c r="L22" s="177">
        <f t="shared" si="4"/>
        <v>50675</v>
      </c>
      <c r="M22" s="177">
        <f t="shared" si="4"/>
        <v>50675</v>
      </c>
      <c r="N22" s="177">
        <f t="shared" si="4"/>
        <v>50675</v>
      </c>
    </row>
    <row r="23" spans="1:14" ht="15" thickBot="1" x14ac:dyDescent="0.35">
      <c r="A23" s="3" t="s">
        <v>31</v>
      </c>
      <c r="B23" s="175">
        <f>SUM(B24:B32)</f>
        <v>4549597</v>
      </c>
      <c r="C23" s="175">
        <f t="shared" ref="C23:N23" si="5">SUM(C24:C32)</f>
        <v>379133.08333333331</v>
      </c>
      <c r="D23" s="175">
        <f t="shared" si="5"/>
        <v>379133.08333333331</v>
      </c>
      <c r="E23" s="175">
        <f t="shared" si="5"/>
        <v>379133.08333333331</v>
      </c>
      <c r="F23" s="175">
        <f t="shared" si="5"/>
        <v>379133.08333333331</v>
      </c>
      <c r="G23" s="175">
        <f t="shared" si="5"/>
        <v>379133.08333333331</v>
      </c>
      <c r="H23" s="175">
        <f t="shared" si="5"/>
        <v>379133.08333333331</v>
      </c>
      <c r="I23" s="175">
        <f t="shared" si="5"/>
        <v>379133.08333333331</v>
      </c>
      <c r="J23" s="175">
        <f t="shared" si="5"/>
        <v>379133.08333333331</v>
      </c>
      <c r="K23" s="175">
        <f t="shared" si="5"/>
        <v>379133.08333333331</v>
      </c>
      <c r="L23" s="175">
        <f t="shared" si="5"/>
        <v>379133.08333333331</v>
      </c>
      <c r="M23" s="175">
        <f t="shared" si="5"/>
        <v>379133.08333333331</v>
      </c>
      <c r="N23" s="175">
        <f t="shared" si="5"/>
        <v>379133.08333333331</v>
      </c>
    </row>
    <row r="24" spans="1:14" ht="15" thickBot="1" x14ac:dyDescent="0.35">
      <c r="A24" s="1" t="s">
        <v>30</v>
      </c>
      <c r="B24" s="178">
        <v>2169300</v>
      </c>
      <c r="C24" s="177">
        <f t="shared" si="4"/>
        <v>180775</v>
      </c>
      <c r="D24" s="177">
        <f t="shared" si="4"/>
        <v>180775</v>
      </c>
      <c r="E24" s="177">
        <f t="shared" si="4"/>
        <v>180775</v>
      </c>
      <c r="F24" s="177">
        <f t="shared" si="4"/>
        <v>180775</v>
      </c>
      <c r="G24" s="177">
        <f t="shared" si="4"/>
        <v>180775</v>
      </c>
      <c r="H24" s="177">
        <f t="shared" si="4"/>
        <v>180775</v>
      </c>
      <c r="I24" s="177">
        <f t="shared" si="4"/>
        <v>180775</v>
      </c>
      <c r="J24" s="177">
        <f t="shared" si="4"/>
        <v>180775</v>
      </c>
      <c r="K24" s="177">
        <f t="shared" si="4"/>
        <v>180775</v>
      </c>
      <c r="L24" s="177">
        <f t="shared" si="4"/>
        <v>180775</v>
      </c>
      <c r="M24" s="177">
        <f t="shared" si="4"/>
        <v>180775</v>
      </c>
      <c r="N24" s="177">
        <f t="shared" si="4"/>
        <v>180775</v>
      </c>
    </row>
    <row r="25" spans="1:14" ht="15" thickBot="1" x14ac:dyDescent="0.35">
      <c r="A25" s="1" t="s">
        <v>29</v>
      </c>
      <c r="B25" s="178">
        <v>13000</v>
      </c>
      <c r="C25" s="177">
        <f t="shared" si="4"/>
        <v>1083.3333333333333</v>
      </c>
      <c r="D25" s="177">
        <f t="shared" si="4"/>
        <v>1083.3333333333333</v>
      </c>
      <c r="E25" s="177">
        <f t="shared" si="4"/>
        <v>1083.3333333333333</v>
      </c>
      <c r="F25" s="177">
        <f t="shared" si="4"/>
        <v>1083.3333333333333</v>
      </c>
      <c r="G25" s="177">
        <f t="shared" si="4"/>
        <v>1083.3333333333333</v>
      </c>
      <c r="H25" s="177">
        <f t="shared" si="4"/>
        <v>1083.3333333333333</v>
      </c>
      <c r="I25" s="177">
        <f t="shared" si="4"/>
        <v>1083.3333333333333</v>
      </c>
      <c r="J25" s="177">
        <f t="shared" si="4"/>
        <v>1083.3333333333333</v>
      </c>
      <c r="K25" s="177">
        <f t="shared" si="4"/>
        <v>1083.3333333333333</v>
      </c>
      <c r="L25" s="177">
        <f t="shared" si="4"/>
        <v>1083.3333333333333</v>
      </c>
      <c r="M25" s="177">
        <f t="shared" si="4"/>
        <v>1083.3333333333333</v>
      </c>
      <c r="N25" s="177">
        <f t="shared" si="4"/>
        <v>1083.3333333333333</v>
      </c>
    </row>
    <row r="26" spans="1:14" ht="15" thickBot="1" x14ac:dyDescent="0.35">
      <c r="A26" s="1" t="s">
        <v>28</v>
      </c>
      <c r="B26" s="176">
        <v>370000</v>
      </c>
      <c r="C26" s="177">
        <f t="shared" si="4"/>
        <v>30833.333333333332</v>
      </c>
      <c r="D26" s="177">
        <f t="shared" si="4"/>
        <v>30833.333333333332</v>
      </c>
      <c r="E26" s="177">
        <f t="shared" si="4"/>
        <v>30833.333333333332</v>
      </c>
      <c r="F26" s="177">
        <f t="shared" si="4"/>
        <v>30833.333333333332</v>
      </c>
      <c r="G26" s="177">
        <f t="shared" si="4"/>
        <v>30833.333333333332</v>
      </c>
      <c r="H26" s="177">
        <f t="shared" si="4"/>
        <v>30833.333333333332</v>
      </c>
      <c r="I26" s="177">
        <f t="shared" si="4"/>
        <v>30833.333333333332</v>
      </c>
      <c r="J26" s="177">
        <f t="shared" si="4"/>
        <v>30833.333333333332</v>
      </c>
      <c r="K26" s="177">
        <f t="shared" si="4"/>
        <v>30833.333333333332</v>
      </c>
      <c r="L26" s="177">
        <f t="shared" si="4"/>
        <v>30833.333333333332</v>
      </c>
      <c r="M26" s="177">
        <f t="shared" si="4"/>
        <v>30833.333333333332</v>
      </c>
      <c r="N26" s="177">
        <f t="shared" si="4"/>
        <v>30833.333333333332</v>
      </c>
    </row>
    <row r="27" spans="1:14" ht="15" thickBot="1" x14ac:dyDescent="0.35">
      <c r="A27" s="1" t="s">
        <v>27</v>
      </c>
      <c r="B27" s="176">
        <v>58000</v>
      </c>
      <c r="C27" s="177">
        <f t="shared" si="4"/>
        <v>4833.333333333333</v>
      </c>
      <c r="D27" s="177">
        <f t="shared" si="4"/>
        <v>4833.333333333333</v>
      </c>
      <c r="E27" s="177">
        <f t="shared" si="4"/>
        <v>4833.333333333333</v>
      </c>
      <c r="F27" s="177">
        <f t="shared" si="4"/>
        <v>4833.333333333333</v>
      </c>
      <c r="G27" s="177">
        <f t="shared" si="4"/>
        <v>4833.333333333333</v>
      </c>
      <c r="H27" s="177">
        <f t="shared" si="4"/>
        <v>4833.333333333333</v>
      </c>
      <c r="I27" s="177">
        <f t="shared" si="4"/>
        <v>4833.333333333333</v>
      </c>
      <c r="J27" s="177">
        <f t="shared" si="4"/>
        <v>4833.333333333333</v>
      </c>
      <c r="K27" s="177">
        <f t="shared" si="4"/>
        <v>4833.333333333333</v>
      </c>
      <c r="L27" s="177">
        <f t="shared" si="4"/>
        <v>4833.333333333333</v>
      </c>
      <c r="M27" s="177">
        <f t="shared" si="4"/>
        <v>4833.333333333333</v>
      </c>
      <c r="N27" s="177">
        <f t="shared" si="4"/>
        <v>4833.333333333333</v>
      </c>
    </row>
    <row r="28" spans="1:14" ht="15" thickBot="1" x14ac:dyDescent="0.35">
      <c r="A28" s="1" t="s">
        <v>26</v>
      </c>
      <c r="B28" s="176">
        <v>364300</v>
      </c>
      <c r="C28" s="177">
        <f t="shared" si="4"/>
        <v>30358.333333333332</v>
      </c>
      <c r="D28" s="177">
        <f t="shared" si="4"/>
        <v>30358.333333333332</v>
      </c>
      <c r="E28" s="177">
        <f t="shared" si="4"/>
        <v>30358.333333333332</v>
      </c>
      <c r="F28" s="177">
        <f t="shared" si="4"/>
        <v>30358.333333333332</v>
      </c>
      <c r="G28" s="177">
        <f t="shared" si="4"/>
        <v>30358.333333333332</v>
      </c>
      <c r="H28" s="177">
        <f t="shared" si="4"/>
        <v>30358.333333333332</v>
      </c>
      <c r="I28" s="177">
        <f t="shared" si="4"/>
        <v>30358.333333333332</v>
      </c>
      <c r="J28" s="177">
        <f t="shared" si="4"/>
        <v>30358.333333333332</v>
      </c>
      <c r="K28" s="177">
        <f t="shared" si="4"/>
        <v>30358.333333333332</v>
      </c>
      <c r="L28" s="177">
        <f t="shared" si="4"/>
        <v>30358.333333333332</v>
      </c>
      <c r="M28" s="177">
        <f t="shared" si="4"/>
        <v>30358.333333333332</v>
      </c>
      <c r="N28" s="177">
        <f t="shared" si="4"/>
        <v>30358.333333333332</v>
      </c>
    </row>
    <row r="29" spans="1:14" ht="15" thickBot="1" x14ac:dyDescent="0.35">
      <c r="A29" s="1" t="s">
        <v>25</v>
      </c>
      <c r="B29" s="176">
        <v>95000</v>
      </c>
      <c r="C29" s="177">
        <f t="shared" ref="C29:N40" si="6">$B29/12</f>
        <v>7916.666666666667</v>
      </c>
      <c r="D29" s="177">
        <f t="shared" si="6"/>
        <v>7916.666666666667</v>
      </c>
      <c r="E29" s="177">
        <f t="shared" si="6"/>
        <v>7916.666666666667</v>
      </c>
      <c r="F29" s="177">
        <f t="shared" si="6"/>
        <v>7916.666666666667</v>
      </c>
      <c r="G29" s="177">
        <f t="shared" si="6"/>
        <v>7916.666666666667</v>
      </c>
      <c r="H29" s="177">
        <f t="shared" si="6"/>
        <v>7916.666666666667</v>
      </c>
      <c r="I29" s="177">
        <f t="shared" si="6"/>
        <v>7916.666666666667</v>
      </c>
      <c r="J29" s="177">
        <f t="shared" si="6"/>
        <v>7916.666666666667</v>
      </c>
      <c r="K29" s="177">
        <f t="shared" si="6"/>
        <v>7916.666666666667</v>
      </c>
      <c r="L29" s="177">
        <f t="shared" si="6"/>
        <v>7916.666666666667</v>
      </c>
      <c r="M29" s="177">
        <f t="shared" si="6"/>
        <v>7916.666666666667</v>
      </c>
      <c r="N29" s="177">
        <f t="shared" si="6"/>
        <v>7916.666666666667</v>
      </c>
    </row>
    <row r="30" spans="1:14" ht="15" thickBot="1" x14ac:dyDescent="0.35">
      <c r="A30" s="1" t="s">
        <v>24</v>
      </c>
      <c r="B30" s="178">
        <v>330000</v>
      </c>
      <c r="C30" s="177">
        <f t="shared" si="6"/>
        <v>27500</v>
      </c>
      <c r="D30" s="177">
        <f t="shared" si="6"/>
        <v>27500</v>
      </c>
      <c r="E30" s="177">
        <f t="shared" si="6"/>
        <v>27500</v>
      </c>
      <c r="F30" s="177">
        <f t="shared" si="6"/>
        <v>27500</v>
      </c>
      <c r="G30" s="177">
        <f t="shared" si="6"/>
        <v>27500</v>
      </c>
      <c r="H30" s="177">
        <f t="shared" si="6"/>
        <v>27500</v>
      </c>
      <c r="I30" s="177">
        <f t="shared" si="6"/>
        <v>27500</v>
      </c>
      <c r="J30" s="177">
        <f t="shared" si="6"/>
        <v>27500</v>
      </c>
      <c r="K30" s="177">
        <f t="shared" si="6"/>
        <v>27500</v>
      </c>
      <c r="L30" s="177">
        <f t="shared" si="6"/>
        <v>27500</v>
      </c>
      <c r="M30" s="177">
        <f t="shared" si="6"/>
        <v>27500</v>
      </c>
      <c r="N30" s="177">
        <f t="shared" si="6"/>
        <v>27500</v>
      </c>
    </row>
    <row r="31" spans="1:14" ht="15" thickBot="1" x14ac:dyDescent="0.35">
      <c r="A31" s="1" t="s">
        <v>23</v>
      </c>
      <c r="B31" s="178">
        <v>690000</v>
      </c>
      <c r="C31" s="177">
        <f t="shared" si="6"/>
        <v>57500</v>
      </c>
      <c r="D31" s="177">
        <f t="shared" si="6"/>
        <v>57500</v>
      </c>
      <c r="E31" s="177">
        <f t="shared" si="6"/>
        <v>57500</v>
      </c>
      <c r="F31" s="177">
        <f t="shared" si="6"/>
        <v>57500</v>
      </c>
      <c r="G31" s="177">
        <f t="shared" si="6"/>
        <v>57500</v>
      </c>
      <c r="H31" s="177">
        <f t="shared" si="6"/>
        <v>57500</v>
      </c>
      <c r="I31" s="177">
        <f t="shared" si="6"/>
        <v>57500</v>
      </c>
      <c r="J31" s="177">
        <f t="shared" si="6"/>
        <v>57500</v>
      </c>
      <c r="K31" s="177">
        <f t="shared" si="6"/>
        <v>57500</v>
      </c>
      <c r="L31" s="177">
        <f t="shared" si="6"/>
        <v>57500</v>
      </c>
      <c r="M31" s="177">
        <f t="shared" si="6"/>
        <v>57500</v>
      </c>
      <c r="N31" s="177">
        <f t="shared" si="6"/>
        <v>57500</v>
      </c>
    </row>
    <row r="32" spans="1:14" ht="15" thickBot="1" x14ac:dyDescent="0.35">
      <c r="A32" s="1" t="s">
        <v>22</v>
      </c>
      <c r="B32" s="178">
        <v>459997</v>
      </c>
      <c r="C32" s="177">
        <f t="shared" si="6"/>
        <v>38333.083333333336</v>
      </c>
      <c r="D32" s="177">
        <f t="shared" si="6"/>
        <v>38333.083333333336</v>
      </c>
      <c r="E32" s="177">
        <f t="shared" si="6"/>
        <v>38333.083333333336</v>
      </c>
      <c r="F32" s="177">
        <f t="shared" si="6"/>
        <v>38333.083333333336</v>
      </c>
      <c r="G32" s="177">
        <f t="shared" si="6"/>
        <v>38333.083333333336</v>
      </c>
      <c r="H32" s="177">
        <f t="shared" si="6"/>
        <v>38333.083333333336</v>
      </c>
      <c r="I32" s="177">
        <f t="shared" si="6"/>
        <v>38333.083333333336</v>
      </c>
      <c r="J32" s="177">
        <f t="shared" si="6"/>
        <v>38333.083333333336</v>
      </c>
      <c r="K32" s="177">
        <f t="shared" si="6"/>
        <v>38333.083333333336</v>
      </c>
      <c r="L32" s="177">
        <f t="shared" si="6"/>
        <v>38333.083333333336</v>
      </c>
      <c r="M32" s="177">
        <f t="shared" si="6"/>
        <v>38333.083333333336</v>
      </c>
      <c r="N32" s="177">
        <f t="shared" si="6"/>
        <v>38333.083333333336</v>
      </c>
    </row>
    <row r="33" spans="1:14" ht="15" thickBot="1" x14ac:dyDescent="0.35">
      <c r="A33" s="3" t="s">
        <v>21</v>
      </c>
      <c r="B33" s="180">
        <f>SUM(B34:B40)</f>
        <v>1760003</v>
      </c>
      <c r="C33" s="180">
        <f t="shared" ref="C33:N33" si="7">SUM(C34:C40)</f>
        <v>146666.91666666666</v>
      </c>
      <c r="D33" s="180">
        <f t="shared" si="7"/>
        <v>146666.91666666666</v>
      </c>
      <c r="E33" s="180">
        <f t="shared" si="7"/>
        <v>146666.91666666666</v>
      </c>
      <c r="F33" s="180">
        <f t="shared" si="7"/>
        <v>146666.91666666666</v>
      </c>
      <c r="G33" s="180">
        <f t="shared" si="7"/>
        <v>146666.91666666666</v>
      </c>
      <c r="H33" s="180">
        <f t="shared" si="7"/>
        <v>146666.91666666666</v>
      </c>
      <c r="I33" s="180">
        <f t="shared" si="7"/>
        <v>146666.91666666666</v>
      </c>
      <c r="J33" s="180">
        <f t="shared" si="7"/>
        <v>146666.91666666666</v>
      </c>
      <c r="K33" s="180">
        <f t="shared" si="7"/>
        <v>146666.91666666666</v>
      </c>
      <c r="L33" s="180">
        <f t="shared" si="7"/>
        <v>146666.91666666666</v>
      </c>
      <c r="M33" s="180">
        <f t="shared" si="7"/>
        <v>146666.91666666666</v>
      </c>
      <c r="N33" s="180">
        <f t="shared" si="7"/>
        <v>146666.91666666666</v>
      </c>
    </row>
    <row r="34" spans="1:14" s="7" customFormat="1" ht="15" thickBot="1" x14ac:dyDescent="0.35">
      <c r="A34" s="1" t="s">
        <v>67</v>
      </c>
      <c r="B34" s="176">
        <v>0</v>
      </c>
      <c r="C34" s="177">
        <f t="shared" si="6"/>
        <v>0</v>
      </c>
      <c r="D34" s="177">
        <f t="shared" si="6"/>
        <v>0</v>
      </c>
      <c r="E34" s="177">
        <f t="shared" si="6"/>
        <v>0</v>
      </c>
      <c r="F34" s="177">
        <f t="shared" si="6"/>
        <v>0</v>
      </c>
      <c r="G34" s="177">
        <f t="shared" si="6"/>
        <v>0</v>
      </c>
      <c r="H34" s="177">
        <f t="shared" si="6"/>
        <v>0</v>
      </c>
      <c r="I34" s="177">
        <f t="shared" si="6"/>
        <v>0</v>
      </c>
      <c r="J34" s="177">
        <f t="shared" si="6"/>
        <v>0</v>
      </c>
      <c r="K34" s="177">
        <f t="shared" si="6"/>
        <v>0</v>
      </c>
      <c r="L34" s="177">
        <f t="shared" si="6"/>
        <v>0</v>
      </c>
      <c r="M34" s="177">
        <f t="shared" si="6"/>
        <v>0</v>
      </c>
      <c r="N34" s="177">
        <f t="shared" si="6"/>
        <v>0</v>
      </c>
    </row>
    <row r="35" spans="1:14" s="7" customFormat="1" ht="15" thickBot="1" x14ac:dyDescent="0.35">
      <c r="A35" s="1" t="s">
        <v>68</v>
      </c>
      <c r="B35" s="176">
        <v>0</v>
      </c>
      <c r="C35" s="177">
        <f t="shared" si="6"/>
        <v>0</v>
      </c>
      <c r="D35" s="177">
        <f t="shared" si="6"/>
        <v>0</v>
      </c>
      <c r="E35" s="177">
        <f t="shared" si="6"/>
        <v>0</v>
      </c>
      <c r="F35" s="177">
        <f t="shared" si="6"/>
        <v>0</v>
      </c>
      <c r="G35" s="177">
        <f t="shared" si="6"/>
        <v>0</v>
      </c>
      <c r="H35" s="177">
        <f t="shared" si="6"/>
        <v>0</v>
      </c>
      <c r="I35" s="177">
        <f t="shared" si="6"/>
        <v>0</v>
      </c>
      <c r="J35" s="177">
        <f t="shared" si="6"/>
        <v>0</v>
      </c>
      <c r="K35" s="177">
        <f t="shared" si="6"/>
        <v>0</v>
      </c>
      <c r="L35" s="177">
        <f t="shared" si="6"/>
        <v>0</v>
      </c>
      <c r="M35" s="177">
        <f t="shared" si="6"/>
        <v>0</v>
      </c>
      <c r="N35" s="177">
        <f t="shared" si="6"/>
        <v>0</v>
      </c>
    </row>
    <row r="36" spans="1:14" ht="15" thickBot="1" x14ac:dyDescent="0.35">
      <c r="A36" s="1" t="s">
        <v>20</v>
      </c>
      <c r="B36" s="178">
        <v>615000</v>
      </c>
      <c r="C36" s="177">
        <f t="shared" si="6"/>
        <v>51250</v>
      </c>
      <c r="D36" s="177">
        <f t="shared" si="6"/>
        <v>51250</v>
      </c>
      <c r="E36" s="177">
        <f t="shared" si="6"/>
        <v>51250</v>
      </c>
      <c r="F36" s="177">
        <f t="shared" si="6"/>
        <v>51250</v>
      </c>
      <c r="G36" s="177">
        <f t="shared" si="6"/>
        <v>51250</v>
      </c>
      <c r="H36" s="177">
        <f t="shared" si="6"/>
        <v>51250</v>
      </c>
      <c r="I36" s="177">
        <f t="shared" si="6"/>
        <v>51250</v>
      </c>
      <c r="J36" s="177">
        <f t="shared" si="6"/>
        <v>51250</v>
      </c>
      <c r="K36" s="177">
        <f t="shared" si="6"/>
        <v>51250</v>
      </c>
      <c r="L36" s="177">
        <f t="shared" si="6"/>
        <v>51250</v>
      </c>
      <c r="M36" s="177">
        <f t="shared" si="6"/>
        <v>51250</v>
      </c>
      <c r="N36" s="177">
        <f t="shared" si="6"/>
        <v>51250</v>
      </c>
    </row>
    <row r="37" spans="1:14" ht="15" thickBot="1" x14ac:dyDescent="0.35">
      <c r="A37" s="1" t="s">
        <v>19</v>
      </c>
      <c r="B37" s="178">
        <v>910003</v>
      </c>
      <c r="C37" s="177">
        <f t="shared" si="6"/>
        <v>75833.583333333328</v>
      </c>
      <c r="D37" s="177">
        <f t="shared" si="6"/>
        <v>75833.583333333328</v>
      </c>
      <c r="E37" s="177">
        <f t="shared" si="6"/>
        <v>75833.583333333328</v>
      </c>
      <c r="F37" s="177">
        <f t="shared" si="6"/>
        <v>75833.583333333328</v>
      </c>
      <c r="G37" s="177">
        <f t="shared" si="6"/>
        <v>75833.583333333328</v>
      </c>
      <c r="H37" s="177">
        <f t="shared" si="6"/>
        <v>75833.583333333328</v>
      </c>
      <c r="I37" s="177">
        <f t="shared" si="6"/>
        <v>75833.583333333328</v>
      </c>
      <c r="J37" s="177">
        <f t="shared" si="6"/>
        <v>75833.583333333328</v>
      </c>
      <c r="K37" s="177">
        <f t="shared" si="6"/>
        <v>75833.583333333328</v>
      </c>
      <c r="L37" s="177">
        <f t="shared" si="6"/>
        <v>75833.583333333328</v>
      </c>
      <c r="M37" s="177">
        <f t="shared" si="6"/>
        <v>75833.583333333328</v>
      </c>
      <c r="N37" s="177">
        <f t="shared" si="6"/>
        <v>75833.583333333328</v>
      </c>
    </row>
    <row r="38" spans="1:14" ht="15" thickBot="1" x14ac:dyDescent="0.35">
      <c r="A38" s="1" t="s">
        <v>18</v>
      </c>
      <c r="B38" s="179">
        <v>225000</v>
      </c>
      <c r="C38" s="177">
        <f t="shared" si="6"/>
        <v>18750</v>
      </c>
      <c r="D38" s="177">
        <f t="shared" si="6"/>
        <v>18750</v>
      </c>
      <c r="E38" s="177">
        <f t="shared" si="6"/>
        <v>18750</v>
      </c>
      <c r="F38" s="177">
        <f t="shared" si="6"/>
        <v>18750</v>
      </c>
      <c r="G38" s="177">
        <f t="shared" si="6"/>
        <v>18750</v>
      </c>
      <c r="H38" s="177">
        <f t="shared" si="6"/>
        <v>18750</v>
      </c>
      <c r="I38" s="177">
        <f t="shared" si="6"/>
        <v>18750</v>
      </c>
      <c r="J38" s="177">
        <f t="shared" si="6"/>
        <v>18750</v>
      </c>
      <c r="K38" s="177">
        <f t="shared" si="6"/>
        <v>18750</v>
      </c>
      <c r="L38" s="177">
        <f t="shared" si="6"/>
        <v>18750</v>
      </c>
      <c r="M38" s="177">
        <f t="shared" si="6"/>
        <v>18750</v>
      </c>
      <c r="N38" s="177">
        <f t="shared" si="6"/>
        <v>18750</v>
      </c>
    </row>
    <row r="39" spans="1:14" ht="15" thickBot="1" x14ac:dyDescent="0.35">
      <c r="A39" s="1" t="s">
        <v>17</v>
      </c>
      <c r="B39" s="179">
        <v>10000</v>
      </c>
      <c r="C39" s="177">
        <f t="shared" si="6"/>
        <v>833.33333333333337</v>
      </c>
      <c r="D39" s="177">
        <f t="shared" si="6"/>
        <v>833.33333333333337</v>
      </c>
      <c r="E39" s="177">
        <f t="shared" si="6"/>
        <v>833.33333333333337</v>
      </c>
      <c r="F39" s="177">
        <f t="shared" si="6"/>
        <v>833.33333333333337</v>
      </c>
      <c r="G39" s="177">
        <f t="shared" si="6"/>
        <v>833.33333333333337</v>
      </c>
      <c r="H39" s="177">
        <f t="shared" si="6"/>
        <v>833.33333333333337</v>
      </c>
      <c r="I39" s="177">
        <f t="shared" si="6"/>
        <v>833.33333333333337</v>
      </c>
      <c r="J39" s="177">
        <f t="shared" si="6"/>
        <v>833.33333333333337</v>
      </c>
      <c r="K39" s="177">
        <f t="shared" si="6"/>
        <v>833.33333333333337</v>
      </c>
      <c r="L39" s="177">
        <f t="shared" si="6"/>
        <v>833.33333333333337</v>
      </c>
      <c r="M39" s="177">
        <f t="shared" si="6"/>
        <v>833.33333333333337</v>
      </c>
      <c r="N39" s="177">
        <f t="shared" si="6"/>
        <v>833.33333333333337</v>
      </c>
    </row>
    <row r="40" spans="1:14" ht="15" thickBot="1" x14ac:dyDescent="0.35">
      <c r="A40" s="1" t="s">
        <v>69</v>
      </c>
      <c r="B40" s="179">
        <v>0</v>
      </c>
      <c r="C40" s="177">
        <f t="shared" si="6"/>
        <v>0</v>
      </c>
      <c r="D40" s="177">
        <f t="shared" si="6"/>
        <v>0</v>
      </c>
      <c r="E40" s="177">
        <f t="shared" si="6"/>
        <v>0</v>
      </c>
      <c r="F40" s="177">
        <f t="shared" si="6"/>
        <v>0</v>
      </c>
      <c r="G40" s="177">
        <f t="shared" si="6"/>
        <v>0</v>
      </c>
      <c r="H40" s="177">
        <f t="shared" si="6"/>
        <v>0</v>
      </c>
      <c r="I40" s="177">
        <f t="shared" si="6"/>
        <v>0</v>
      </c>
      <c r="J40" s="177">
        <f t="shared" si="6"/>
        <v>0</v>
      </c>
      <c r="K40" s="177">
        <f t="shared" si="6"/>
        <v>0</v>
      </c>
      <c r="L40" s="177">
        <f t="shared" si="6"/>
        <v>0</v>
      </c>
      <c r="M40" s="177">
        <f t="shared" si="6"/>
        <v>0</v>
      </c>
      <c r="N40" s="177">
        <f t="shared" si="6"/>
        <v>0</v>
      </c>
    </row>
    <row r="41" spans="1:14" ht="15" thickBot="1" x14ac:dyDescent="0.35">
      <c r="A41" s="3" t="s">
        <v>16</v>
      </c>
      <c r="B41" s="175">
        <f>SUM(B42:B49)</f>
        <v>986100</v>
      </c>
      <c r="C41" s="175">
        <f t="shared" ref="C41:M41" si="8">SUM(C42:C49)</f>
        <v>82175</v>
      </c>
      <c r="D41" s="175">
        <f t="shared" si="8"/>
        <v>82175</v>
      </c>
      <c r="E41" s="175">
        <f t="shared" si="8"/>
        <v>82175</v>
      </c>
      <c r="F41" s="175">
        <f t="shared" si="8"/>
        <v>82175</v>
      </c>
      <c r="G41" s="175">
        <f t="shared" si="8"/>
        <v>82175</v>
      </c>
      <c r="H41" s="175">
        <f t="shared" si="8"/>
        <v>82175</v>
      </c>
      <c r="I41" s="175">
        <f t="shared" si="8"/>
        <v>82175</v>
      </c>
      <c r="J41" s="175">
        <f t="shared" si="8"/>
        <v>82175</v>
      </c>
      <c r="K41" s="175">
        <f t="shared" si="8"/>
        <v>82175</v>
      </c>
      <c r="L41" s="175">
        <f t="shared" si="8"/>
        <v>82175</v>
      </c>
      <c r="M41" s="175">
        <f t="shared" si="8"/>
        <v>82175</v>
      </c>
      <c r="N41" s="175">
        <f>SUM(N42:N49)</f>
        <v>82175</v>
      </c>
    </row>
    <row r="42" spans="1:14" ht="15" thickBot="1" x14ac:dyDescent="0.35">
      <c r="A42" s="1" t="s">
        <v>15</v>
      </c>
      <c r="B42" s="178">
        <v>230500</v>
      </c>
      <c r="C42" s="177">
        <f t="shared" ref="C42:N49" si="9">$B42/12</f>
        <v>19208.333333333332</v>
      </c>
      <c r="D42" s="177">
        <f t="shared" si="9"/>
        <v>19208.333333333332</v>
      </c>
      <c r="E42" s="177">
        <f t="shared" si="9"/>
        <v>19208.333333333332</v>
      </c>
      <c r="F42" s="177">
        <f t="shared" si="9"/>
        <v>19208.333333333332</v>
      </c>
      <c r="G42" s="177">
        <f t="shared" si="9"/>
        <v>19208.333333333332</v>
      </c>
      <c r="H42" s="177">
        <f t="shared" si="9"/>
        <v>19208.333333333332</v>
      </c>
      <c r="I42" s="177">
        <f t="shared" si="9"/>
        <v>19208.333333333332</v>
      </c>
      <c r="J42" s="177">
        <f t="shared" si="9"/>
        <v>19208.333333333332</v>
      </c>
      <c r="K42" s="177">
        <f t="shared" si="9"/>
        <v>19208.333333333332</v>
      </c>
      <c r="L42" s="177">
        <f t="shared" si="9"/>
        <v>19208.333333333332</v>
      </c>
      <c r="M42" s="177">
        <f t="shared" si="9"/>
        <v>19208.333333333332</v>
      </c>
      <c r="N42" s="177">
        <f t="shared" si="9"/>
        <v>19208.333333333332</v>
      </c>
    </row>
    <row r="43" spans="1:14" ht="15" thickBot="1" x14ac:dyDescent="0.35">
      <c r="A43" s="1" t="s">
        <v>14</v>
      </c>
      <c r="B43" s="176">
        <v>17100</v>
      </c>
      <c r="C43" s="177">
        <f t="shared" si="9"/>
        <v>1425</v>
      </c>
      <c r="D43" s="177">
        <f t="shared" si="9"/>
        <v>1425</v>
      </c>
      <c r="E43" s="177">
        <f t="shared" si="9"/>
        <v>1425</v>
      </c>
      <c r="F43" s="177">
        <f t="shared" si="9"/>
        <v>1425</v>
      </c>
      <c r="G43" s="177">
        <f t="shared" si="9"/>
        <v>1425</v>
      </c>
      <c r="H43" s="177">
        <f t="shared" si="9"/>
        <v>1425</v>
      </c>
      <c r="I43" s="177">
        <f t="shared" si="9"/>
        <v>1425</v>
      </c>
      <c r="J43" s="177">
        <f t="shared" si="9"/>
        <v>1425</v>
      </c>
      <c r="K43" s="177">
        <f t="shared" si="9"/>
        <v>1425</v>
      </c>
      <c r="L43" s="177">
        <f t="shared" si="9"/>
        <v>1425</v>
      </c>
      <c r="M43" s="177">
        <f t="shared" si="9"/>
        <v>1425</v>
      </c>
      <c r="N43" s="177">
        <f t="shared" si="9"/>
        <v>1425</v>
      </c>
    </row>
    <row r="44" spans="1:14" ht="15" thickBot="1" x14ac:dyDescent="0.35">
      <c r="A44" s="1" t="s">
        <v>70</v>
      </c>
      <c r="B44" s="176">
        <v>0</v>
      </c>
      <c r="C44" s="177">
        <f t="shared" si="9"/>
        <v>0</v>
      </c>
      <c r="D44" s="177">
        <f t="shared" si="9"/>
        <v>0</v>
      </c>
      <c r="E44" s="177">
        <f t="shared" si="9"/>
        <v>0</v>
      </c>
      <c r="F44" s="177">
        <f t="shared" si="9"/>
        <v>0</v>
      </c>
      <c r="G44" s="177">
        <f t="shared" si="9"/>
        <v>0</v>
      </c>
      <c r="H44" s="177">
        <f t="shared" si="9"/>
        <v>0</v>
      </c>
      <c r="I44" s="177">
        <f t="shared" si="9"/>
        <v>0</v>
      </c>
      <c r="J44" s="177">
        <f t="shared" si="9"/>
        <v>0</v>
      </c>
      <c r="K44" s="177">
        <f t="shared" si="9"/>
        <v>0</v>
      </c>
      <c r="L44" s="177">
        <f t="shared" si="9"/>
        <v>0</v>
      </c>
      <c r="M44" s="177">
        <f t="shared" si="9"/>
        <v>0</v>
      </c>
      <c r="N44" s="177">
        <f t="shared" si="9"/>
        <v>0</v>
      </c>
    </row>
    <row r="45" spans="1:14" ht="15" thickBot="1" x14ac:dyDescent="0.35">
      <c r="A45" s="1" t="s">
        <v>13</v>
      </c>
      <c r="B45" s="178">
        <v>428500</v>
      </c>
      <c r="C45" s="177">
        <f t="shared" si="9"/>
        <v>35708.333333333336</v>
      </c>
      <c r="D45" s="177">
        <f t="shared" si="9"/>
        <v>35708.333333333336</v>
      </c>
      <c r="E45" s="177">
        <f t="shared" si="9"/>
        <v>35708.333333333336</v>
      </c>
      <c r="F45" s="177">
        <f t="shared" si="9"/>
        <v>35708.333333333336</v>
      </c>
      <c r="G45" s="177">
        <f t="shared" si="9"/>
        <v>35708.333333333336</v>
      </c>
      <c r="H45" s="177">
        <f t="shared" si="9"/>
        <v>35708.333333333336</v>
      </c>
      <c r="I45" s="177">
        <f t="shared" si="9"/>
        <v>35708.333333333336</v>
      </c>
      <c r="J45" s="177">
        <f t="shared" si="9"/>
        <v>35708.333333333336</v>
      </c>
      <c r="K45" s="177">
        <f t="shared" si="9"/>
        <v>35708.333333333336</v>
      </c>
      <c r="L45" s="177">
        <f t="shared" si="9"/>
        <v>35708.333333333336</v>
      </c>
      <c r="M45" s="177">
        <f t="shared" si="9"/>
        <v>35708.333333333336</v>
      </c>
      <c r="N45" s="177">
        <f t="shared" si="9"/>
        <v>35708.333333333336</v>
      </c>
    </row>
    <row r="46" spans="1:14" ht="15" thickBot="1" x14ac:dyDescent="0.35">
      <c r="A46" s="1" t="s">
        <v>12</v>
      </c>
      <c r="B46" s="178">
        <v>309000</v>
      </c>
      <c r="C46" s="177">
        <f t="shared" si="9"/>
        <v>25750</v>
      </c>
      <c r="D46" s="177">
        <f t="shared" si="9"/>
        <v>25750</v>
      </c>
      <c r="E46" s="177">
        <f t="shared" si="9"/>
        <v>25750</v>
      </c>
      <c r="F46" s="177">
        <f t="shared" si="9"/>
        <v>25750</v>
      </c>
      <c r="G46" s="177">
        <f t="shared" si="9"/>
        <v>25750</v>
      </c>
      <c r="H46" s="177">
        <f t="shared" si="9"/>
        <v>25750</v>
      </c>
      <c r="I46" s="177">
        <f t="shared" si="9"/>
        <v>25750</v>
      </c>
      <c r="J46" s="177">
        <f t="shared" si="9"/>
        <v>25750</v>
      </c>
      <c r="K46" s="177">
        <f t="shared" si="9"/>
        <v>25750</v>
      </c>
      <c r="L46" s="177">
        <f t="shared" si="9"/>
        <v>25750</v>
      </c>
      <c r="M46" s="177">
        <f t="shared" si="9"/>
        <v>25750</v>
      </c>
      <c r="N46" s="177">
        <f t="shared" si="9"/>
        <v>25750</v>
      </c>
    </row>
    <row r="47" spans="1:14" ht="15" thickBot="1" x14ac:dyDescent="0.35">
      <c r="A47" s="1" t="s">
        <v>71</v>
      </c>
      <c r="B47" s="178">
        <v>0</v>
      </c>
      <c r="C47" s="177">
        <f t="shared" si="9"/>
        <v>0</v>
      </c>
      <c r="D47" s="177">
        <f t="shared" si="9"/>
        <v>0</v>
      </c>
      <c r="E47" s="177">
        <f t="shared" si="9"/>
        <v>0</v>
      </c>
      <c r="F47" s="177">
        <f t="shared" si="9"/>
        <v>0</v>
      </c>
      <c r="G47" s="177">
        <f t="shared" si="9"/>
        <v>0</v>
      </c>
      <c r="H47" s="177">
        <f t="shared" si="9"/>
        <v>0</v>
      </c>
      <c r="I47" s="177">
        <f t="shared" si="9"/>
        <v>0</v>
      </c>
      <c r="J47" s="177">
        <f t="shared" si="9"/>
        <v>0</v>
      </c>
      <c r="K47" s="177">
        <f t="shared" si="9"/>
        <v>0</v>
      </c>
      <c r="L47" s="177">
        <f t="shared" si="9"/>
        <v>0</v>
      </c>
      <c r="M47" s="177">
        <f t="shared" si="9"/>
        <v>0</v>
      </c>
      <c r="N47" s="177">
        <f t="shared" si="9"/>
        <v>0</v>
      </c>
    </row>
    <row r="48" spans="1:14" ht="15" thickBot="1" x14ac:dyDescent="0.35">
      <c r="A48" s="1" t="s">
        <v>11</v>
      </c>
      <c r="B48" s="178">
        <v>1000</v>
      </c>
      <c r="C48" s="177">
        <f t="shared" si="9"/>
        <v>83.333333333333329</v>
      </c>
      <c r="D48" s="177">
        <f t="shared" si="9"/>
        <v>83.333333333333329</v>
      </c>
      <c r="E48" s="177">
        <f t="shared" si="9"/>
        <v>83.333333333333329</v>
      </c>
      <c r="F48" s="177">
        <f t="shared" si="9"/>
        <v>83.333333333333329</v>
      </c>
      <c r="G48" s="177">
        <f t="shared" si="9"/>
        <v>83.333333333333329</v>
      </c>
      <c r="H48" s="177">
        <f t="shared" si="9"/>
        <v>83.333333333333329</v>
      </c>
      <c r="I48" s="177">
        <f t="shared" si="9"/>
        <v>83.333333333333329</v>
      </c>
      <c r="J48" s="177">
        <f t="shared" si="9"/>
        <v>83.333333333333329</v>
      </c>
      <c r="K48" s="177">
        <f t="shared" si="9"/>
        <v>83.333333333333329</v>
      </c>
      <c r="L48" s="177">
        <f t="shared" si="9"/>
        <v>83.333333333333329</v>
      </c>
      <c r="M48" s="177">
        <f t="shared" si="9"/>
        <v>83.333333333333329</v>
      </c>
      <c r="N48" s="177">
        <f t="shared" si="9"/>
        <v>83.333333333333329</v>
      </c>
    </row>
    <row r="49" spans="1:14" ht="15" thickBot="1" x14ac:dyDescent="0.35">
      <c r="A49" s="1" t="s">
        <v>72</v>
      </c>
      <c r="B49" s="178">
        <v>0</v>
      </c>
      <c r="C49" s="177">
        <f t="shared" si="9"/>
        <v>0</v>
      </c>
      <c r="D49" s="177">
        <f t="shared" si="9"/>
        <v>0</v>
      </c>
      <c r="E49" s="177">
        <f t="shared" si="9"/>
        <v>0</v>
      </c>
      <c r="F49" s="177">
        <f t="shared" si="9"/>
        <v>0</v>
      </c>
      <c r="G49" s="177">
        <f t="shared" si="9"/>
        <v>0</v>
      </c>
      <c r="H49" s="177">
        <f t="shared" si="9"/>
        <v>0</v>
      </c>
      <c r="I49" s="177">
        <f t="shared" si="9"/>
        <v>0</v>
      </c>
      <c r="J49" s="177">
        <f t="shared" si="9"/>
        <v>0</v>
      </c>
      <c r="K49" s="177">
        <f t="shared" si="9"/>
        <v>0</v>
      </c>
      <c r="L49" s="177">
        <f t="shared" si="9"/>
        <v>0</v>
      </c>
      <c r="M49" s="177">
        <f t="shared" si="9"/>
        <v>0</v>
      </c>
      <c r="N49" s="177">
        <f t="shared" si="9"/>
        <v>0</v>
      </c>
    </row>
    <row r="50" spans="1:14" ht="15" thickBot="1" x14ac:dyDescent="0.35">
      <c r="A50" s="3" t="s">
        <v>10</v>
      </c>
      <c r="B50" s="175">
        <f>SUM(B51:B53)</f>
        <v>1973599.6400000001</v>
      </c>
      <c r="C50" s="175">
        <f t="shared" ref="C50:N50" si="10">SUM(C51:C53)</f>
        <v>164466.63666666669</v>
      </c>
      <c r="D50" s="175">
        <f t="shared" si="10"/>
        <v>164466.63666666669</v>
      </c>
      <c r="E50" s="175">
        <f t="shared" si="10"/>
        <v>164466.63666666669</v>
      </c>
      <c r="F50" s="175">
        <f t="shared" si="10"/>
        <v>164466.63666666669</v>
      </c>
      <c r="G50" s="175">
        <f t="shared" si="10"/>
        <v>164466.63666666669</v>
      </c>
      <c r="H50" s="175">
        <f t="shared" si="10"/>
        <v>164466.63666666669</v>
      </c>
      <c r="I50" s="175">
        <f t="shared" si="10"/>
        <v>164466.63666666669</v>
      </c>
      <c r="J50" s="175">
        <f t="shared" si="10"/>
        <v>164466.63666666669</v>
      </c>
      <c r="K50" s="175">
        <f t="shared" si="10"/>
        <v>164466.63666666669</v>
      </c>
      <c r="L50" s="175">
        <f t="shared" si="10"/>
        <v>164466.63666666669</v>
      </c>
      <c r="M50" s="175">
        <f t="shared" si="10"/>
        <v>164466.63666666669</v>
      </c>
      <c r="N50" s="175">
        <f t="shared" si="10"/>
        <v>164466.63666666669</v>
      </c>
    </row>
    <row r="51" spans="1:14" ht="15" thickBot="1" x14ac:dyDescent="0.35">
      <c r="A51" s="1" t="s">
        <v>9</v>
      </c>
      <c r="B51" s="179">
        <v>1600000</v>
      </c>
      <c r="C51" s="177">
        <f t="shared" ref="C51:N53" si="11">$B51/12</f>
        <v>133333.33333333334</v>
      </c>
      <c r="D51" s="177">
        <f t="shared" si="11"/>
        <v>133333.33333333334</v>
      </c>
      <c r="E51" s="177">
        <f t="shared" si="11"/>
        <v>133333.33333333334</v>
      </c>
      <c r="F51" s="177">
        <f t="shared" si="11"/>
        <v>133333.33333333334</v>
      </c>
      <c r="G51" s="177">
        <f t="shared" si="11"/>
        <v>133333.33333333334</v>
      </c>
      <c r="H51" s="177">
        <f t="shared" si="11"/>
        <v>133333.33333333334</v>
      </c>
      <c r="I51" s="177">
        <f t="shared" si="11"/>
        <v>133333.33333333334</v>
      </c>
      <c r="J51" s="177">
        <f t="shared" si="11"/>
        <v>133333.33333333334</v>
      </c>
      <c r="K51" s="177">
        <f t="shared" si="11"/>
        <v>133333.33333333334</v>
      </c>
      <c r="L51" s="177">
        <f t="shared" si="11"/>
        <v>133333.33333333334</v>
      </c>
      <c r="M51" s="177">
        <f t="shared" si="11"/>
        <v>133333.33333333334</v>
      </c>
      <c r="N51" s="177">
        <f t="shared" si="11"/>
        <v>133333.33333333334</v>
      </c>
    </row>
    <row r="52" spans="1:14" ht="15" thickBot="1" x14ac:dyDescent="0.35">
      <c r="A52" s="1" t="s">
        <v>8</v>
      </c>
      <c r="B52" s="179">
        <v>373599.64</v>
      </c>
      <c r="C52" s="177">
        <f t="shared" si="11"/>
        <v>31133.303333333333</v>
      </c>
      <c r="D52" s="177">
        <f t="shared" si="11"/>
        <v>31133.303333333333</v>
      </c>
      <c r="E52" s="177">
        <f t="shared" si="11"/>
        <v>31133.303333333333</v>
      </c>
      <c r="F52" s="177">
        <f t="shared" si="11"/>
        <v>31133.303333333333</v>
      </c>
      <c r="G52" s="177">
        <f t="shared" si="11"/>
        <v>31133.303333333333</v>
      </c>
      <c r="H52" s="177">
        <f t="shared" si="11"/>
        <v>31133.303333333333</v>
      </c>
      <c r="I52" s="177">
        <f t="shared" si="11"/>
        <v>31133.303333333333</v>
      </c>
      <c r="J52" s="177">
        <f t="shared" si="11"/>
        <v>31133.303333333333</v>
      </c>
      <c r="K52" s="177">
        <f t="shared" si="11"/>
        <v>31133.303333333333</v>
      </c>
      <c r="L52" s="177">
        <f t="shared" si="11"/>
        <v>31133.303333333333</v>
      </c>
      <c r="M52" s="177">
        <f t="shared" si="11"/>
        <v>31133.303333333333</v>
      </c>
      <c r="N52" s="177">
        <f t="shared" si="11"/>
        <v>31133.303333333333</v>
      </c>
    </row>
    <row r="53" spans="1:14" ht="15" thickBot="1" x14ac:dyDescent="0.35">
      <c r="A53" s="1" t="s">
        <v>73</v>
      </c>
      <c r="B53" s="179">
        <v>0</v>
      </c>
      <c r="C53" s="177">
        <f t="shared" si="11"/>
        <v>0</v>
      </c>
      <c r="D53" s="177">
        <f t="shared" si="11"/>
        <v>0</v>
      </c>
      <c r="E53" s="177">
        <f t="shared" si="11"/>
        <v>0</v>
      </c>
      <c r="F53" s="177">
        <f t="shared" si="11"/>
        <v>0</v>
      </c>
      <c r="G53" s="177">
        <f t="shared" si="11"/>
        <v>0</v>
      </c>
      <c r="H53" s="177">
        <f t="shared" si="11"/>
        <v>0</v>
      </c>
      <c r="I53" s="177">
        <f t="shared" si="11"/>
        <v>0</v>
      </c>
      <c r="J53" s="177">
        <f t="shared" si="11"/>
        <v>0</v>
      </c>
      <c r="K53" s="177">
        <f t="shared" si="11"/>
        <v>0</v>
      </c>
      <c r="L53" s="177">
        <f t="shared" si="11"/>
        <v>0</v>
      </c>
      <c r="M53" s="177">
        <f t="shared" si="11"/>
        <v>0</v>
      </c>
      <c r="N53" s="177">
        <f t="shared" si="11"/>
        <v>0</v>
      </c>
    </row>
    <row r="54" spans="1:14" ht="15" thickBot="1" x14ac:dyDescent="0.35">
      <c r="A54" s="8" t="s">
        <v>82</v>
      </c>
      <c r="B54" s="181">
        <f>SUM(B55:B61)</f>
        <v>0</v>
      </c>
      <c r="C54" s="181">
        <f t="shared" ref="C54:N54" si="12">SUM(C55:C61)</f>
        <v>0</v>
      </c>
      <c r="D54" s="181">
        <f t="shared" si="12"/>
        <v>0</v>
      </c>
      <c r="E54" s="181">
        <f t="shared" si="12"/>
        <v>0</v>
      </c>
      <c r="F54" s="181">
        <f t="shared" si="12"/>
        <v>0</v>
      </c>
      <c r="G54" s="181">
        <f t="shared" si="12"/>
        <v>0</v>
      </c>
      <c r="H54" s="181">
        <f t="shared" si="12"/>
        <v>0</v>
      </c>
      <c r="I54" s="181">
        <f t="shared" si="12"/>
        <v>0</v>
      </c>
      <c r="J54" s="181">
        <f t="shared" si="12"/>
        <v>0</v>
      </c>
      <c r="K54" s="181">
        <f t="shared" si="12"/>
        <v>0</v>
      </c>
      <c r="L54" s="181">
        <f t="shared" si="12"/>
        <v>0</v>
      </c>
      <c r="M54" s="181">
        <f t="shared" si="12"/>
        <v>0</v>
      </c>
      <c r="N54" s="181">
        <f t="shared" si="12"/>
        <v>0</v>
      </c>
    </row>
    <row r="55" spans="1:14" ht="15" thickBot="1" x14ac:dyDescent="0.35">
      <c r="A55" s="137" t="s">
        <v>83</v>
      </c>
      <c r="B55" s="179">
        <v>0</v>
      </c>
      <c r="C55" s="177">
        <f>$B55/12</f>
        <v>0</v>
      </c>
      <c r="D55" s="177">
        <f t="shared" ref="D55:N55" si="13">$B55/12</f>
        <v>0</v>
      </c>
      <c r="E55" s="177">
        <f t="shared" si="13"/>
        <v>0</v>
      </c>
      <c r="F55" s="177">
        <f t="shared" si="13"/>
        <v>0</v>
      </c>
      <c r="G55" s="177">
        <f t="shared" si="13"/>
        <v>0</v>
      </c>
      <c r="H55" s="177">
        <f t="shared" si="13"/>
        <v>0</v>
      </c>
      <c r="I55" s="177">
        <f t="shared" si="13"/>
        <v>0</v>
      </c>
      <c r="J55" s="177">
        <f t="shared" si="13"/>
        <v>0</v>
      </c>
      <c r="K55" s="177">
        <f t="shared" si="13"/>
        <v>0</v>
      </c>
      <c r="L55" s="177">
        <f t="shared" si="13"/>
        <v>0</v>
      </c>
      <c r="M55" s="177">
        <f t="shared" si="13"/>
        <v>0</v>
      </c>
      <c r="N55" s="177">
        <f t="shared" si="13"/>
        <v>0</v>
      </c>
    </row>
    <row r="56" spans="1:14" ht="15" thickBot="1" x14ac:dyDescent="0.35">
      <c r="A56" s="137" t="s">
        <v>84</v>
      </c>
      <c r="B56" s="179">
        <v>0</v>
      </c>
      <c r="C56" s="177">
        <f t="shared" ref="C56:N61" si="14">$B56/12</f>
        <v>0</v>
      </c>
      <c r="D56" s="177">
        <f t="shared" si="14"/>
        <v>0</v>
      </c>
      <c r="E56" s="177">
        <f t="shared" si="14"/>
        <v>0</v>
      </c>
      <c r="F56" s="177">
        <f t="shared" si="14"/>
        <v>0</v>
      </c>
      <c r="G56" s="177">
        <f t="shared" si="14"/>
        <v>0</v>
      </c>
      <c r="H56" s="177">
        <f t="shared" si="14"/>
        <v>0</v>
      </c>
      <c r="I56" s="177">
        <f t="shared" si="14"/>
        <v>0</v>
      </c>
      <c r="J56" s="177">
        <f t="shared" si="14"/>
        <v>0</v>
      </c>
      <c r="K56" s="177">
        <f t="shared" si="14"/>
        <v>0</v>
      </c>
      <c r="L56" s="177">
        <f t="shared" si="14"/>
        <v>0</v>
      </c>
      <c r="M56" s="177">
        <f t="shared" si="14"/>
        <v>0</v>
      </c>
      <c r="N56" s="177">
        <f t="shared" si="14"/>
        <v>0</v>
      </c>
    </row>
    <row r="57" spans="1:14" ht="15" thickBot="1" x14ac:dyDescent="0.35">
      <c r="A57" s="137" t="s">
        <v>85</v>
      </c>
      <c r="B57" s="179">
        <v>0</v>
      </c>
      <c r="C57" s="177">
        <f t="shared" si="14"/>
        <v>0</v>
      </c>
      <c r="D57" s="177">
        <f t="shared" si="14"/>
        <v>0</v>
      </c>
      <c r="E57" s="177">
        <f t="shared" si="14"/>
        <v>0</v>
      </c>
      <c r="F57" s="177">
        <f t="shared" si="14"/>
        <v>0</v>
      </c>
      <c r="G57" s="177">
        <f t="shared" si="14"/>
        <v>0</v>
      </c>
      <c r="H57" s="177">
        <f t="shared" si="14"/>
        <v>0</v>
      </c>
      <c r="I57" s="177">
        <f t="shared" si="14"/>
        <v>0</v>
      </c>
      <c r="J57" s="177">
        <f t="shared" si="14"/>
        <v>0</v>
      </c>
      <c r="K57" s="177">
        <f t="shared" si="14"/>
        <v>0</v>
      </c>
      <c r="L57" s="177">
        <f t="shared" si="14"/>
        <v>0</v>
      </c>
      <c r="M57" s="177">
        <f t="shared" si="14"/>
        <v>0</v>
      </c>
      <c r="N57" s="177">
        <f t="shared" si="14"/>
        <v>0</v>
      </c>
    </row>
    <row r="58" spans="1:14" ht="15" thickBot="1" x14ac:dyDescent="0.35">
      <c r="A58" s="137" t="s">
        <v>86</v>
      </c>
      <c r="B58" s="179">
        <v>0</v>
      </c>
      <c r="C58" s="177">
        <f t="shared" si="14"/>
        <v>0</v>
      </c>
      <c r="D58" s="177">
        <f t="shared" si="14"/>
        <v>0</v>
      </c>
      <c r="E58" s="177">
        <f t="shared" si="14"/>
        <v>0</v>
      </c>
      <c r="F58" s="177">
        <f t="shared" si="14"/>
        <v>0</v>
      </c>
      <c r="G58" s="177">
        <f t="shared" si="14"/>
        <v>0</v>
      </c>
      <c r="H58" s="177">
        <f t="shared" si="14"/>
        <v>0</v>
      </c>
      <c r="I58" s="177">
        <f t="shared" si="14"/>
        <v>0</v>
      </c>
      <c r="J58" s="177">
        <f t="shared" si="14"/>
        <v>0</v>
      </c>
      <c r="K58" s="177">
        <f t="shared" si="14"/>
        <v>0</v>
      </c>
      <c r="L58" s="177">
        <f t="shared" si="14"/>
        <v>0</v>
      </c>
      <c r="M58" s="177">
        <f t="shared" si="14"/>
        <v>0</v>
      </c>
      <c r="N58" s="177">
        <f t="shared" si="14"/>
        <v>0</v>
      </c>
    </row>
    <row r="59" spans="1:14" ht="15" thickBot="1" x14ac:dyDescent="0.35">
      <c r="A59" s="137" t="s">
        <v>87</v>
      </c>
      <c r="B59" s="179">
        <v>0</v>
      </c>
      <c r="C59" s="177">
        <f t="shared" si="14"/>
        <v>0</v>
      </c>
      <c r="D59" s="177">
        <f t="shared" si="14"/>
        <v>0</v>
      </c>
      <c r="E59" s="177">
        <f t="shared" si="14"/>
        <v>0</v>
      </c>
      <c r="F59" s="177">
        <f t="shared" si="14"/>
        <v>0</v>
      </c>
      <c r="G59" s="177">
        <f t="shared" si="14"/>
        <v>0</v>
      </c>
      <c r="H59" s="177">
        <f t="shared" si="14"/>
        <v>0</v>
      </c>
      <c r="I59" s="177">
        <f t="shared" si="14"/>
        <v>0</v>
      </c>
      <c r="J59" s="177">
        <f t="shared" si="14"/>
        <v>0</v>
      </c>
      <c r="K59" s="177">
        <f t="shared" si="14"/>
        <v>0</v>
      </c>
      <c r="L59" s="177">
        <f t="shared" si="14"/>
        <v>0</v>
      </c>
      <c r="M59" s="177">
        <f t="shared" si="14"/>
        <v>0</v>
      </c>
      <c r="N59" s="177">
        <f t="shared" si="14"/>
        <v>0</v>
      </c>
    </row>
    <row r="60" spans="1:14" ht="15" thickBot="1" x14ac:dyDescent="0.35">
      <c r="A60" s="137" t="s">
        <v>88</v>
      </c>
      <c r="B60" s="179">
        <v>0</v>
      </c>
      <c r="C60" s="177">
        <f t="shared" si="14"/>
        <v>0</v>
      </c>
      <c r="D60" s="177">
        <f t="shared" si="14"/>
        <v>0</v>
      </c>
      <c r="E60" s="177">
        <f t="shared" si="14"/>
        <v>0</v>
      </c>
      <c r="F60" s="177">
        <f t="shared" si="14"/>
        <v>0</v>
      </c>
      <c r="G60" s="177">
        <f t="shared" si="14"/>
        <v>0</v>
      </c>
      <c r="H60" s="177">
        <f t="shared" si="14"/>
        <v>0</v>
      </c>
      <c r="I60" s="177">
        <f t="shared" si="14"/>
        <v>0</v>
      </c>
      <c r="J60" s="177">
        <f t="shared" si="14"/>
        <v>0</v>
      </c>
      <c r="K60" s="177">
        <f t="shared" si="14"/>
        <v>0</v>
      </c>
      <c r="L60" s="177">
        <f t="shared" si="14"/>
        <v>0</v>
      </c>
      <c r="M60" s="177">
        <f t="shared" si="14"/>
        <v>0</v>
      </c>
      <c r="N60" s="177">
        <f t="shared" si="14"/>
        <v>0</v>
      </c>
    </row>
    <row r="61" spans="1:14" ht="15" thickBot="1" x14ac:dyDescent="0.35">
      <c r="A61" s="137" t="s">
        <v>89</v>
      </c>
      <c r="B61" s="179">
        <v>0</v>
      </c>
      <c r="C61" s="177">
        <f t="shared" si="14"/>
        <v>0</v>
      </c>
      <c r="D61" s="177">
        <f t="shared" si="14"/>
        <v>0</v>
      </c>
      <c r="E61" s="177">
        <f t="shared" si="14"/>
        <v>0</v>
      </c>
      <c r="F61" s="177">
        <f t="shared" si="14"/>
        <v>0</v>
      </c>
      <c r="G61" s="177">
        <f t="shared" si="14"/>
        <v>0</v>
      </c>
      <c r="H61" s="177">
        <f t="shared" si="14"/>
        <v>0</v>
      </c>
      <c r="I61" s="177">
        <f t="shared" si="14"/>
        <v>0</v>
      </c>
      <c r="J61" s="177">
        <f t="shared" si="14"/>
        <v>0</v>
      </c>
      <c r="K61" s="177">
        <f t="shared" si="14"/>
        <v>0</v>
      </c>
      <c r="L61" s="177">
        <f t="shared" si="14"/>
        <v>0</v>
      </c>
      <c r="M61" s="177">
        <f t="shared" si="14"/>
        <v>0</v>
      </c>
      <c r="N61" s="177">
        <f t="shared" si="14"/>
        <v>0</v>
      </c>
    </row>
    <row r="62" spans="1:14" ht="15" thickBot="1" x14ac:dyDescent="0.35">
      <c r="A62" s="8" t="s">
        <v>97</v>
      </c>
      <c r="B62" s="181">
        <f>SUM(B63:B65)</f>
        <v>0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</row>
    <row r="63" spans="1:14" ht="15" thickBot="1" x14ac:dyDescent="0.35">
      <c r="A63" s="137" t="s">
        <v>94</v>
      </c>
      <c r="B63" s="179">
        <v>0</v>
      </c>
      <c r="C63" s="177">
        <f>$B63/12</f>
        <v>0</v>
      </c>
      <c r="D63" s="177">
        <f t="shared" ref="D63:N63" si="15">$B63/12</f>
        <v>0</v>
      </c>
      <c r="E63" s="177">
        <f t="shared" si="15"/>
        <v>0</v>
      </c>
      <c r="F63" s="177">
        <f t="shared" si="15"/>
        <v>0</v>
      </c>
      <c r="G63" s="177">
        <f t="shared" si="15"/>
        <v>0</v>
      </c>
      <c r="H63" s="177">
        <f t="shared" si="15"/>
        <v>0</v>
      </c>
      <c r="I63" s="177">
        <f t="shared" si="15"/>
        <v>0</v>
      </c>
      <c r="J63" s="177">
        <f t="shared" si="15"/>
        <v>0</v>
      </c>
      <c r="K63" s="177">
        <f t="shared" si="15"/>
        <v>0</v>
      </c>
      <c r="L63" s="177">
        <f t="shared" si="15"/>
        <v>0</v>
      </c>
      <c r="M63" s="177">
        <f t="shared" si="15"/>
        <v>0</v>
      </c>
      <c r="N63" s="177">
        <f t="shared" si="15"/>
        <v>0</v>
      </c>
    </row>
    <row r="64" spans="1:14" ht="15" thickBot="1" x14ac:dyDescent="0.35">
      <c r="A64" s="137" t="s">
        <v>95</v>
      </c>
      <c r="B64" s="179">
        <v>0</v>
      </c>
      <c r="C64" s="177">
        <f t="shared" ref="C64:N65" si="16">$B64/12</f>
        <v>0</v>
      </c>
      <c r="D64" s="177">
        <f t="shared" si="16"/>
        <v>0</v>
      </c>
      <c r="E64" s="177">
        <f t="shared" si="16"/>
        <v>0</v>
      </c>
      <c r="F64" s="177">
        <f t="shared" si="16"/>
        <v>0</v>
      </c>
      <c r="G64" s="177">
        <f t="shared" si="16"/>
        <v>0</v>
      </c>
      <c r="H64" s="177">
        <f t="shared" si="16"/>
        <v>0</v>
      </c>
      <c r="I64" s="177">
        <f t="shared" si="16"/>
        <v>0</v>
      </c>
      <c r="J64" s="177">
        <f t="shared" si="16"/>
        <v>0</v>
      </c>
      <c r="K64" s="177">
        <f t="shared" si="16"/>
        <v>0</v>
      </c>
      <c r="L64" s="177">
        <f t="shared" si="16"/>
        <v>0</v>
      </c>
      <c r="M64" s="177">
        <f t="shared" si="16"/>
        <v>0</v>
      </c>
      <c r="N64" s="177">
        <f t="shared" si="16"/>
        <v>0</v>
      </c>
    </row>
    <row r="65" spans="1:14" ht="15" thickBot="1" x14ac:dyDescent="0.35">
      <c r="A65" s="137" t="s">
        <v>96</v>
      </c>
      <c r="B65" s="179">
        <v>0</v>
      </c>
      <c r="C65" s="177">
        <f t="shared" si="16"/>
        <v>0</v>
      </c>
      <c r="D65" s="177">
        <f t="shared" si="16"/>
        <v>0</v>
      </c>
      <c r="E65" s="177">
        <f t="shared" si="16"/>
        <v>0</v>
      </c>
      <c r="F65" s="177">
        <f t="shared" si="16"/>
        <v>0</v>
      </c>
      <c r="G65" s="177">
        <f t="shared" si="16"/>
        <v>0</v>
      </c>
      <c r="H65" s="177">
        <f t="shared" si="16"/>
        <v>0</v>
      </c>
      <c r="I65" s="177">
        <f t="shared" si="16"/>
        <v>0</v>
      </c>
      <c r="J65" s="177">
        <f t="shared" si="16"/>
        <v>0</v>
      </c>
      <c r="K65" s="177">
        <f t="shared" si="16"/>
        <v>0</v>
      </c>
      <c r="L65" s="177">
        <f t="shared" si="16"/>
        <v>0</v>
      </c>
      <c r="M65" s="177">
        <f t="shared" si="16"/>
        <v>0</v>
      </c>
      <c r="N65" s="177">
        <f t="shared" si="16"/>
        <v>0</v>
      </c>
    </row>
    <row r="66" spans="1:14" ht="15" thickBot="1" x14ac:dyDescent="0.35">
      <c r="A66" s="3" t="s">
        <v>7</v>
      </c>
      <c r="B66" s="175">
        <f>SUM(B67:B73)</f>
        <v>100000</v>
      </c>
      <c r="C66" s="175">
        <f t="shared" ref="C66:N66" si="17">SUM(C67:C73)</f>
        <v>8333.3333333333339</v>
      </c>
      <c r="D66" s="175">
        <f t="shared" si="17"/>
        <v>8333.3333333333339</v>
      </c>
      <c r="E66" s="175">
        <f t="shared" si="17"/>
        <v>8333.3333333333339</v>
      </c>
      <c r="F66" s="175">
        <f t="shared" si="17"/>
        <v>8333.3333333333339</v>
      </c>
      <c r="G66" s="175">
        <f t="shared" si="17"/>
        <v>8333.3333333333339</v>
      </c>
      <c r="H66" s="175">
        <f t="shared" si="17"/>
        <v>8333.3333333333339</v>
      </c>
      <c r="I66" s="175">
        <f t="shared" si="17"/>
        <v>8333.3333333333339</v>
      </c>
      <c r="J66" s="175">
        <f t="shared" si="17"/>
        <v>8333.3333333333339</v>
      </c>
      <c r="K66" s="175">
        <f t="shared" si="17"/>
        <v>8333.3333333333339</v>
      </c>
      <c r="L66" s="175">
        <f t="shared" si="17"/>
        <v>8333.3333333333339</v>
      </c>
      <c r="M66" s="175">
        <f t="shared" si="17"/>
        <v>8333.3333333333339</v>
      </c>
      <c r="N66" s="175">
        <f t="shared" si="17"/>
        <v>8333.3333333333339</v>
      </c>
    </row>
    <row r="67" spans="1:14" ht="15" thickBot="1" x14ac:dyDescent="0.35">
      <c r="A67" s="1" t="s">
        <v>6</v>
      </c>
      <c r="B67" s="179">
        <v>100000</v>
      </c>
      <c r="C67" s="177">
        <f t="shared" ref="C67:N67" si="18">$B67/12</f>
        <v>8333.3333333333339</v>
      </c>
      <c r="D67" s="177">
        <f t="shared" si="18"/>
        <v>8333.3333333333339</v>
      </c>
      <c r="E67" s="177">
        <f t="shared" si="18"/>
        <v>8333.3333333333339</v>
      </c>
      <c r="F67" s="177">
        <f t="shared" si="18"/>
        <v>8333.3333333333339</v>
      </c>
      <c r="G67" s="177">
        <f t="shared" si="18"/>
        <v>8333.3333333333339</v>
      </c>
      <c r="H67" s="177">
        <f t="shared" si="18"/>
        <v>8333.3333333333339</v>
      </c>
      <c r="I67" s="177">
        <f t="shared" si="18"/>
        <v>8333.3333333333339</v>
      </c>
      <c r="J67" s="177">
        <f t="shared" si="18"/>
        <v>8333.3333333333339</v>
      </c>
      <c r="K67" s="177">
        <f t="shared" si="18"/>
        <v>8333.3333333333339</v>
      </c>
      <c r="L67" s="177">
        <f t="shared" si="18"/>
        <v>8333.3333333333339</v>
      </c>
      <c r="M67" s="177">
        <f t="shared" si="18"/>
        <v>8333.3333333333339</v>
      </c>
      <c r="N67" s="177">
        <f t="shared" si="18"/>
        <v>8333.3333333333339</v>
      </c>
    </row>
    <row r="68" spans="1:14" ht="15" thickBot="1" x14ac:dyDescent="0.35">
      <c r="A68" s="1" t="s">
        <v>5</v>
      </c>
      <c r="B68" s="178">
        <v>0</v>
      </c>
      <c r="C68" s="177">
        <f t="shared" ref="C68:N73" si="19">$B68/12</f>
        <v>0</v>
      </c>
      <c r="D68" s="177">
        <f t="shared" si="19"/>
        <v>0</v>
      </c>
      <c r="E68" s="177">
        <f t="shared" si="19"/>
        <v>0</v>
      </c>
      <c r="F68" s="177">
        <f t="shared" si="19"/>
        <v>0</v>
      </c>
      <c r="G68" s="177">
        <f t="shared" si="19"/>
        <v>0</v>
      </c>
      <c r="H68" s="177">
        <f t="shared" si="19"/>
        <v>0</v>
      </c>
      <c r="I68" s="177">
        <f t="shared" si="19"/>
        <v>0</v>
      </c>
      <c r="J68" s="177">
        <f t="shared" si="19"/>
        <v>0</v>
      </c>
      <c r="K68" s="177">
        <f t="shared" si="19"/>
        <v>0</v>
      </c>
      <c r="L68" s="177">
        <f t="shared" si="19"/>
        <v>0</v>
      </c>
      <c r="M68" s="177">
        <f t="shared" si="19"/>
        <v>0</v>
      </c>
      <c r="N68" s="177">
        <f t="shared" si="19"/>
        <v>0</v>
      </c>
    </row>
    <row r="69" spans="1:14" ht="15" thickBot="1" x14ac:dyDescent="0.35">
      <c r="A69" s="2" t="s">
        <v>4</v>
      </c>
      <c r="B69" s="178">
        <v>0</v>
      </c>
      <c r="C69" s="177">
        <f t="shared" si="19"/>
        <v>0</v>
      </c>
      <c r="D69" s="177">
        <f t="shared" si="19"/>
        <v>0</v>
      </c>
      <c r="E69" s="177">
        <f t="shared" si="19"/>
        <v>0</v>
      </c>
      <c r="F69" s="177">
        <f t="shared" si="19"/>
        <v>0</v>
      </c>
      <c r="G69" s="177">
        <f t="shared" si="19"/>
        <v>0</v>
      </c>
      <c r="H69" s="177">
        <f t="shared" si="19"/>
        <v>0</v>
      </c>
      <c r="I69" s="177">
        <f t="shared" si="19"/>
        <v>0</v>
      </c>
      <c r="J69" s="177">
        <f t="shared" si="19"/>
        <v>0</v>
      </c>
      <c r="K69" s="177">
        <f t="shared" si="19"/>
        <v>0</v>
      </c>
      <c r="L69" s="177">
        <f t="shared" si="19"/>
        <v>0</v>
      </c>
      <c r="M69" s="177">
        <f t="shared" si="19"/>
        <v>0</v>
      </c>
      <c r="N69" s="177">
        <f t="shared" si="19"/>
        <v>0</v>
      </c>
    </row>
    <row r="70" spans="1:14" ht="15" thickBot="1" x14ac:dyDescent="0.35">
      <c r="A70" s="2" t="s">
        <v>3</v>
      </c>
      <c r="B70" s="178">
        <v>0</v>
      </c>
      <c r="C70" s="177">
        <f t="shared" si="19"/>
        <v>0</v>
      </c>
      <c r="D70" s="177">
        <f t="shared" si="19"/>
        <v>0</v>
      </c>
      <c r="E70" s="177">
        <f t="shared" si="19"/>
        <v>0</v>
      </c>
      <c r="F70" s="177">
        <f t="shared" si="19"/>
        <v>0</v>
      </c>
      <c r="G70" s="177">
        <f t="shared" si="19"/>
        <v>0</v>
      </c>
      <c r="H70" s="177">
        <f t="shared" si="19"/>
        <v>0</v>
      </c>
      <c r="I70" s="177">
        <f t="shared" si="19"/>
        <v>0</v>
      </c>
      <c r="J70" s="177">
        <f t="shared" si="19"/>
        <v>0</v>
      </c>
      <c r="K70" s="177">
        <f t="shared" si="19"/>
        <v>0</v>
      </c>
      <c r="L70" s="177">
        <f t="shared" si="19"/>
        <v>0</v>
      </c>
      <c r="M70" s="177">
        <f t="shared" si="19"/>
        <v>0</v>
      </c>
      <c r="N70" s="177">
        <f t="shared" si="19"/>
        <v>0</v>
      </c>
    </row>
    <row r="71" spans="1:14" ht="15" thickBot="1" x14ac:dyDescent="0.35">
      <c r="A71" s="1" t="s">
        <v>2</v>
      </c>
      <c r="B71" s="178">
        <v>0</v>
      </c>
      <c r="C71" s="177">
        <f t="shared" si="19"/>
        <v>0</v>
      </c>
      <c r="D71" s="177">
        <f t="shared" si="19"/>
        <v>0</v>
      </c>
      <c r="E71" s="177">
        <f t="shared" si="19"/>
        <v>0</v>
      </c>
      <c r="F71" s="177">
        <f t="shared" si="19"/>
        <v>0</v>
      </c>
      <c r="G71" s="177">
        <f t="shared" si="19"/>
        <v>0</v>
      </c>
      <c r="H71" s="177">
        <f t="shared" si="19"/>
        <v>0</v>
      </c>
      <c r="I71" s="177">
        <f t="shared" si="19"/>
        <v>0</v>
      </c>
      <c r="J71" s="177">
        <f t="shared" si="19"/>
        <v>0</v>
      </c>
      <c r="K71" s="177">
        <f t="shared" si="19"/>
        <v>0</v>
      </c>
      <c r="L71" s="177">
        <f t="shared" si="19"/>
        <v>0</v>
      </c>
      <c r="M71" s="177">
        <f t="shared" si="19"/>
        <v>0</v>
      </c>
      <c r="N71" s="177">
        <f t="shared" si="19"/>
        <v>0</v>
      </c>
    </row>
    <row r="72" spans="1:14" ht="15" thickBot="1" x14ac:dyDescent="0.35">
      <c r="A72" s="1" t="s">
        <v>1</v>
      </c>
      <c r="B72" s="178">
        <v>0</v>
      </c>
      <c r="C72" s="177">
        <f t="shared" si="19"/>
        <v>0</v>
      </c>
      <c r="D72" s="177">
        <f t="shared" si="19"/>
        <v>0</v>
      </c>
      <c r="E72" s="177">
        <f t="shared" si="19"/>
        <v>0</v>
      </c>
      <c r="F72" s="177">
        <f t="shared" si="19"/>
        <v>0</v>
      </c>
      <c r="G72" s="177">
        <f t="shared" si="19"/>
        <v>0</v>
      </c>
      <c r="H72" s="177">
        <f t="shared" si="19"/>
        <v>0</v>
      </c>
      <c r="I72" s="177">
        <f t="shared" si="19"/>
        <v>0</v>
      </c>
      <c r="J72" s="177">
        <f t="shared" si="19"/>
        <v>0</v>
      </c>
      <c r="K72" s="177">
        <f t="shared" si="19"/>
        <v>0</v>
      </c>
      <c r="L72" s="177">
        <f t="shared" si="19"/>
        <v>0</v>
      </c>
      <c r="M72" s="177">
        <f t="shared" si="19"/>
        <v>0</v>
      </c>
      <c r="N72" s="177">
        <f t="shared" si="19"/>
        <v>0</v>
      </c>
    </row>
    <row r="73" spans="1:14" ht="15" thickBot="1" x14ac:dyDescent="0.35">
      <c r="A73" s="1" t="s">
        <v>0</v>
      </c>
      <c r="B73" s="178">
        <v>0</v>
      </c>
      <c r="C73" s="177">
        <f t="shared" si="19"/>
        <v>0</v>
      </c>
      <c r="D73" s="177">
        <f t="shared" si="19"/>
        <v>0</v>
      </c>
      <c r="E73" s="177">
        <f t="shared" si="19"/>
        <v>0</v>
      </c>
      <c r="F73" s="177">
        <f t="shared" si="19"/>
        <v>0</v>
      </c>
      <c r="G73" s="177">
        <f t="shared" si="19"/>
        <v>0</v>
      </c>
      <c r="H73" s="177">
        <f t="shared" si="19"/>
        <v>0</v>
      </c>
      <c r="I73" s="177">
        <f t="shared" si="19"/>
        <v>0</v>
      </c>
      <c r="J73" s="177">
        <f t="shared" si="19"/>
        <v>0</v>
      </c>
      <c r="K73" s="177">
        <f t="shared" si="19"/>
        <v>0</v>
      </c>
      <c r="L73" s="177">
        <f t="shared" si="19"/>
        <v>0</v>
      </c>
      <c r="M73" s="177">
        <f t="shared" si="19"/>
        <v>0</v>
      </c>
      <c r="N73" s="177">
        <f t="shared" si="19"/>
        <v>0</v>
      </c>
    </row>
  </sheetData>
  <mergeCells count="2">
    <mergeCell ref="A1:N1"/>
    <mergeCell ref="A2:N2"/>
  </mergeCells>
  <pageMargins left="0.25" right="0.25" top="0.75" bottom="0.75" header="0.3" footer="0.3"/>
  <pageSetup paperSize="5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B1" sqref="B1"/>
    </sheetView>
  </sheetViews>
  <sheetFormatPr baseColWidth="10" defaultRowHeight="14.4" x14ac:dyDescent="0.3"/>
  <cols>
    <col min="1" max="1" width="11.44140625" style="73"/>
    <col min="2" max="2" width="102.109375" bestFit="1" customWidth="1"/>
    <col min="3" max="3" width="15.109375" style="43" bestFit="1" customWidth="1"/>
  </cols>
  <sheetData>
    <row r="1" spans="1:3" x14ac:dyDescent="0.3">
      <c r="A1" s="73" t="s">
        <v>208</v>
      </c>
      <c r="B1" t="s">
        <v>1156</v>
      </c>
      <c r="C1" s="43" t="s">
        <v>1157</v>
      </c>
    </row>
    <row r="2" spans="1:3" x14ac:dyDescent="0.3">
      <c r="A2" s="73" t="s">
        <v>1158</v>
      </c>
      <c r="B2" t="s">
        <v>219</v>
      </c>
      <c r="C2" s="43">
        <v>11099500</v>
      </c>
    </row>
    <row r="3" spans="1:3" x14ac:dyDescent="0.3">
      <c r="A3" s="73" t="s">
        <v>1159</v>
      </c>
      <c r="B3" t="s">
        <v>266</v>
      </c>
      <c r="C3" s="43">
        <v>1484944</v>
      </c>
    </row>
    <row r="4" spans="1:3" x14ac:dyDescent="0.3">
      <c r="A4" s="73" t="s">
        <v>1160</v>
      </c>
      <c r="B4" t="s">
        <v>270</v>
      </c>
      <c r="C4" s="43">
        <v>328000</v>
      </c>
    </row>
    <row r="5" spans="1:3" x14ac:dyDescent="0.3">
      <c r="A5" s="73" t="s">
        <v>1161</v>
      </c>
      <c r="B5" t="s">
        <v>297</v>
      </c>
      <c r="C5" s="43">
        <v>1325000</v>
      </c>
    </row>
    <row r="6" spans="1:3" x14ac:dyDescent="0.3">
      <c r="A6" s="73" t="s">
        <v>1162</v>
      </c>
      <c r="B6" t="s">
        <v>326</v>
      </c>
      <c r="C6" s="43">
        <v>61000</v>
      </c>
    </row>
    <row r="7" spans="1:3" x14ac:dyDescent="0.3">
      <c r="A7" s="73" t="s">
        <v>1163</v>
      </c>
      <c r="B7" t="s">
        <v>395</v>
      </c>
      <c r="C7" s="43">
        <v>181500</v>
      </c>
    </row>
    <row r="8" spans="1:3" x14ac:dyDescent="0.3">
      <c r="A8" s="73" t="s">
        <v>1164</v>
      </c>
      <c r="B8" t="s">
        <v>398</v>
      </c>
      <c r="C8" s="43">
        <v>80000</v>
      </c>
    </row>
    <row r="9" spans="1:3" x14ac:dyDescent="0.3">
      <c r="A9" s="73" t="s">
        <v>1165</v>
      </c>
      <c r="B9" t="s">
        <v>399</v>
      </c>
      <c r="C9" s="43">
        <v>2000</v>
      </c>
    </row>
    <row r="10" spans="1:3" x14ac:dyDescent="0.3">
      <c r="A10" s="73" t="s">
        <v>1166</v>
      </c>
      <c r="B10" t="s">
        <v>400</v>
      </c>
      <c r="C10" s="43">
        <v>11000</v>
      </c>
    </row>
    <row r="11" spans="1:3" x14ac:dyDescent="0.3">
      <c r="A11" s="73" t="s">
        <v>1167</v>
      </c>
      <c r="B11" t="s">
        <v>402</v>
      </c>
      <c r="C11" s="43">
        <v>34000</v>
      </c>
    </row>
    <row r="12" spans="1:3" x14ac:dyDescent="0.3">
      <c r="A12" s="73" t="s">
        <v>1168</v>
      </c>
      <c r="B12" t="s">
        <v>406</v>
      </c>
      <c r="C12" s="43">
        <v>60000</v>
      </c>
    </row>
    <row r="13" spans="1:3" x14ac:dyDescent="0.3">
      <c r="A13" s="73" t="s">
        <v>1169</v>
      </c>
      <c r="B13" t="s">
        <v>413</v>
      </c>
      <c r="C13" s="43">
        <v>196500</v>
      </c>
    </row>
    <row r="14" spans="1:3" x14ac:dyDescent="0.3">
      <c r="A14" s="73" t="s">
        <v>1170</v>
      </c>
      <c r="B14" t="s">
        <v>421</v>
      </c>
      <c r="C14" s="43">
        <v>3500</v>
      </c>
    </row>
    <row r="15" spans="1:3" x14ac:dyDescent="0.3">
      <c r="A15" s="73" t="s">
        <v>1171</v>
      </c>
      <c r="B15" t="s">
        <v>430</v>
      </c>
      <c r="C15" s="43">
        <v>1000</v>
      </c>
    </row>
    <row r="16" spans="1:3" x14ac:dyDescent="0.3">
      <c r="A16" s="73" t="s">
        <v>1172</v>
      </c>
      <c r="B16" t="s">
        <v>436</v>
      </c>
      <c r="C16" s="43">
        <v>5000</v>
      </c>
    </row>
    <row r="17" spans="1:3" x14ac:dyDescent="0.3">
      <c r="A17" s="73" t="s">
        <v>1173</v>
      </c>
      <c r="B17" t="s">
        <v>437</v>
      </c>
      <c r="C17" s="43">
        <v>7000</v>
      </c>
    </row>
    <row r="18" spans="1:3" x14ac:dyDescent="0.3">
      <c r="A18" s="73" t="s">
        <v>1174</v>
      </c>
      <c r="B18" t="s">
        <v>438</v>
      </c>
      <c r="C18" s="43">
        <v>1500</v>
      </c>
    </row>
    <row r="19" spans="1:3" x14ac:dyDescent="0.3">
      <c r="A19" s="73" t="s">
        <v>1175</v>
      </c>
      <c r="B19" t="s">
        <v>439</v>
      </c>
      <c r="C19" s="43">
        <v>9200</v>
      </c>
    </row>
    <row r="20" spans="1:3" x14ac:dyDescent="0.3">
      <c r="A20" s="73" t="s">
        <v>1176</v>
      </c>
      <c r="B20" t="s">
        <v>440</v>
      </c>
      <c r="C20" s="43">
        <v>5500</v>
      </c>
    </row>
    <row r="21" spans="1:3" x14ac:dyDescent="0.3">
      <c r="A21" s="73" t="s">
        <v>1177</v>
      </c>
      <c r="B21" t="s">
        <v>441</v>
      </c>
      <c r="C21" s="43">
        <v>138500</v>
      </c>
    </row>
    <row r="22" spans="1:3" x14ac:dyDescent="0.3">
      <c r="A22" s="73" t="s">
        <v>1178</v>
      </c>
      <c r="B22" t="s">
        <v>442</v>
      </c>
      <c r="C22" s="43">
        <v>67000</v>
      </c>
    </row>
    <row r="23" spans="1:3" x14ac:dyDescent="0.3">
      <c r="A23" s="73" t="s">
        <v>1179</v>
      </c>
      <c r="B23" t="s">
        <v>443</v>
      </c>
      <c r="C23" s="43">
        <v>6000</v>
      </c>
    </row>
    <row r="24" spans="1:3" x14ac:dyDescent="0.3">
      <c r="A24" s="73" t="s">
        <v>1180</v>
      </c>
      <c r="B24" t="s">
        <v>445</v>
      </c>
      <c r="C24" s="43">
        <v>201000</v>
      </c>
    </row>
    <row r="25" spans="1:3" x14ac:dyDescent="0.3">
      <c r="A25" s="73" t="s">
        <v>1181</v>
      </c>
      <c r="B25" t="s">
        <v>447</v>
      </c>
      <c r="C25" s="43">
        <v>4000</v>
      </c>
    </row>
    <row r="26" spans="1:3" x14ac:dyDescent="0.3">
      <c r="A26" s="73" t="s">
        <v>1182</v>
      </c>
      <c r="B26" t="s">
        <v>450</v>
      </c>
      <c r="C26" s="43">
        <v>1000</v>
      </c>
    </row>
    <row r="27" spans="1:3" x14ac:dyDescent="0.3">
      <c r="A27" s="73" t="s">
        <v>1183</v>
      </c>
      <c r="B27" t="s">
        <v>452</v>
      </c>
      <c r="C27" s="43">
        <v>12500</v>
      </c>
    </row>
    <row r="28" spans="1:3" x14ac:dyDescent="0.3">
      <c r="A28" s="73" t="s">
        <v>1184</v>
      </c>
      <c r="B28" t="s">
        <v>456</v>
      </c>
      <c r="C28" s="43">
        <v>81584.36</v>
      </c>
    </row>
    <row r="29" spans="1:3" x14ac:dyDescent="0.3">
      <c r="A29" s="73" t="s">
        <v>1185</v>
      </c>
      <c r="B29" t="s">
        <v>458</v>
      </c>
      <c r="C29" s="43">
        <v>155500</v>
      </c>
    </row>
    <row r="30" spans="1:3" x14ac:dyDescent="0.3">
      <c r="A30" s="73" t="s">
        <v>1186</v>
      </c>
      <c r="B30" t="s">
        <v>460</v>
      </c>
      <c r="C30" s="43">
        <v>1824000</v>
      </c>
    </row>
    <row r="31" spans="1:3" x14ac:dyDescent="0.3">
      <c r="A31" s="73" t="s">
        <v>1187</v>
      </c>
      <c r="B31" t="s">
        <v>471</v>
      </c>
      <c r="C31" s="43">
        <v>184000</v>
      </c>
    </row>
    <row r="32" spans="1:3" x14ac:dyDescent="0.3">
      <c r="A32" s="73" t="s">
        <v>1188</v>
      </c>
      <c r="B32" t="s">
        <v>473</v>
      </c>
      <c r="C32" s="43">
        <v>13000</v>
      </c>
    </row>
    <row r="33" spans="1:3" x14ac:dyDescent="0.3">
      <c r="A33" s="73" t="s">
        <v>1189</v>
      </c>
      <c r="B33" t="s">
        <v>475</v>
      </c>
      <c r="C33" s="43">
        <v>30000</v>
      </c>
    </row>
    <row r="34" spans="1:3" x14ac:dyDescent="0.3">
      <c r="A34" s="73" t="s">
        <v>1190</v>
      </c>
      <c r="B34" t="s">
        <v>482</v>
      </c>
      <c r="C34" s="43">
        <v>9000</v>
      </c>
    </row>
    <row r="35" spans="1:3" x14ac:dyDescent="0.3">
      <c r="A35" s="73" t="s">
        <v>1191</v>
      </c>
      <c r="B35" t="s">
        <v>489</v>
      </c>
      <c r="C35" s="43">
        <v>54500</v>
      </c>
    </row>
    <row r="36" spans="1:3" x14ac:dyDescent="0.3">
      <c r="A36" s="73" t="s">
        <v>1192</v>
      </c>
      <c r="B36" t="s">
        <v>490</v>
      </c>
      <c r="C36" s="43">
        <v>17900</v>
      </c>
    </row>
    <row r="37" spans="1:3" x14ac:dyDescent="0.3">
      <c r="A37" s="73" t="s">
        <v>1193</v>
      </c>
      <c r="B37" t="s">
        <v>491</v>
      </c>
      <c r="C37" s="43">
        <v>4000</v>
      </c>
    </row>
    <row r="38" spans="1:3" x14ac:dyDescent="0.3">
      <c r="A38" s="73" t="s">
        <v>1194</v>
      </c>
      <c r="B38" t="s">
        <v>493</v>
      </c>
      <c r="C38" s="43">
        <v>11500</v>
      </c>
    </row>
    <row r="39" spans="1:3" x14ac:dyDescent="0.3">
      <c r="A39" s="73" t="s">
        <v>1195</v>
      </c>
      <c r="B39" t="s">
        <v>497</v>
      </c>
      <c r="C39" s="43">
        <v>458000</v>
      </c>
    </row>
    <row r="40" spans="1:3" x14ac:dyDescent="0.3">
      <c r="A40" s="73" t="s">
        <v>1196</v>
      </c>
      <c r="B40" t="s">
        <v>500</v>
      </c>
      <c r="C40" s="43">
        <v>40500</v>
      </c>
    </row>
    <row r="41" spans="1:3" x14ac:dyDescent="0.3">
      <c r="A41" s="73" t="s">
        <v>1197</v>
      </c>
      <c r="B41" t="s">
        <v>501</v>
      </c>
      <c r="C41" s="43">
        <v>21700</v>
      </c>
    </row>
    <row r="42" spans="1:3" x14ac:dyDescent="0.3">
      <c r="A42" s="73" t="s">
        <v>1198</v>
      </c>
      <c r="B42" t="s">
        <v>504</v>
      </c>
      <c r="C42" s="43">
        <v>2100000</v>
      </c>
    </row>
    <row r="43" spans="1:3" x14ac:dyDescent="0.3">
      <c r="A43" s="73" t="s">
        <v>1199</v>
      </c>
      <c r="B43" t="s">
        <v>510</v>
      </c>
      <c r="C43" s="43">
        <v>52000</v>
      </c>
    </row>
    <row r="44" spans="1:3" x14ac:dyDescent="0.3">
      <c r="A44" s="73" t="s">
        <v>1200</v>
      </c>
      <c r="B44" t="s">
        <v>512</v>
      </c>
      <c r="C44" s="43">
        <v>13600</v>
      </c>
    </row>
    <row r="45" spans="1:3" x14ac:dyDescent="0.3">
      <c r="A45" s="73" t="s">
        <v>1201</v>
      </c>
      <c r="B45" t="s">
        <v>517</v>
      </c>
      <c r="C45" s="43">
        <v>2500</v>
      </c>
    </row>
    <row r="46" spans="1:3" x14ac:dyDescent="0.3">
      <c r="A46" s="73" t="s">
        <v>1202</v>
      </c>
      <c r="B46" t="s">
        <v>519</v>
      </c>
      <c r="C46" s="43">
        <v>1200</v>
      </c>
    </row>
    <row r="47" spans="1:3" x14ac:dyDescent="0.3">
      <c r="A47" s="73" t="s">
        <v>1203</v>
      </c>
      <c r="B47" t="s">
        <v>535</v>
      </c>
      <c r="C47" s="43">
        <v>5000</v>
      </c>
    </row>
    <row r="48" spans="1:3" x14ac:dyDescent="0.3">
      <c r="A48" s="73" t="s">
        <v>1204</v>
      </c>
      <c r="B48" t="s">
        <v>541</v>
      </c>
      <c r="C48" s="43">
        <v>7000</v>
      </c>
    </row>
    <row r="49" spans="1:3" x14ac:dyDescent="0.3">
      <c r="A49" s="73" t="s">
        <v>1205</v>
      </c>
      <c r="B49" t="s">
        <v>547</v>
      </c>
      <c r="C49" s="43">
        <v>1000</v>
      </c>
    </row>
    <row r="50" spans="1:3" x14ac:dyDescent="0.3">
      <c r="A50" s="73" t="s">
        <v>1206</v>
      </c>
      <c r="B50" t="s">
        <v>552</v>
      </c>
      <c r="C50" s="43">
        <v>165000</v>
      </c>
    </row>
    <row r="51" spans="1:3" x14ac:dyDescent="0.3">
      <c r="A51" s="73" t="s">
        <v>1207</v>
      </c>
      <c r="B51" t="s">
        <v>562</v>
      </c>
      <c r="C51" s="43">
        <v>17500</v>
      </c>
    </row>
    <row r="52" spans="1:3" x14ac:dyDescent="0.3">
      <c r="A52" s="73" t="s">
        <v>1208</v>
      </c>
      <c r="B52" t="s">
        <v>565</v>
      </c>
      <c r="C52" s="43">
        <v>121000</v>
      </c>
    </row>
    <row r="53" spans="1:3" x14ac:dyDescent="0.3">
      <c r="A53" s="73" t="s">
        <v>1209</v>
      </c>
      <c r="B53" t="s">
        <v>569</v>
      </c>
      <c r="C53" s="43">
        <v>17000</v>
      </c>
    </row>
    <row r="54" spans="1:3" x14ac:dyDescent="0.3">
      <c r="A54" s="73" t="s">
        <v>1210</v>
      </c>
      <c r="B54" t="s">
        <v>572</v>
      </c>
      <c r="C54" s="43">
        <v>11500</v>
      </c>
    </row>
    <row r="55" spans="1:3" x14ac:dyDescent="0.3">
      <c r="A55" s="73" t="s">
        <v>1211</v>
      </c>
      <c r="B55" t="s">
        <v>576</v>
      </c>
      <c r="C55" s="43">
        <v>37000</v>
      </c>
    </row>
    <row r="56" spans="1:3" x14ac:dyDescent="0.3">
      <c r="A56" s="73" t="s">
        <v>1212</v>
      </c>
      <c r="B56" t="s">
        <v>586</v>
      </c>
      <c r="C56" s="43">
        <v>1000</v>
      </c>
    </row>
    <row r="57" spans="1:3" x14ac:dyDescent="0.3">
      <c r="A57" s="73" t="s">
        <v>1213</v>
      </c>
      <c r="B57" t="s">
        <v>592</v>
      </c>
      <c r="C57" s="43">
        <v>30000</v>
      </c>
    </row>
    <row r="58" spans="1:3" x14ac:dyDescent="0.3">
      <c r="A58" s="73" t="s">
        <v>1214</v>
      </c>
      <c r="B58" t="s">
        <v>601</v>
      </c>
      <c r="C58" s="43">
        <v>17500</v>
      </c>
    </row>
    <row r="59" spans="1:3" x14ac:dyDescent="0.3">
      <c r="A59" s="73" t="s">
        <v>1215</v>
      </c>
      <c r="B59" t="s">
        <v>603</v>
      </c>
      <c r="C59" s="43">
        <v>2000</v>
      </c>
    </row>
    <row r="60" spans="1:3" x14ac:dyDescent="0.3">
      <c r="A60" s="73" t="s">
        <v>1216</v>
      </c>
      <c r="B60" t="s">
        <v>605</v>
      </c>
      <c r="C60" s="43">
        <v>8500</v>
      </c>
    </row>
    <row r="61" spans="1:3" x14ac:dyDescent="0.3">
      <c r="A61" s="73" t="s">
        <v>1217</v>
      </c>
      <c r="B61" t="s">
        <v>610</v>
      </c>
      <c r="C61" s="43">
        <v>111300</v>
      </c>
    </row>
    <row r="62" spans="1:3" x14ac:dyDescent="0.3">
      <c r="A62" s="73" t="s">
        <v>1218</v>
      </c>
      <c r="B62" t="s">
        <v>613</v>
      </c>
      <c r="C62" s="43">
        <v>7000</v>
      </c>
    </row>
    <row r="63" spans="1:3" x14ac:dyDescent="0.3">
      <c r="A63" s="73" t="s">
        <v>1219</v>
      </c>
      <c r="B63" t="s">
        <v>615</v>
      </c>
      <c r="C63" s="43">
        <v>1000</v>
      </c>
    </row>
    <row r="64" spans="1:3" x14ac:dyDescent="0.3">
      <c r="A64" s="73" t="s">
        <v>1220</v>
      </c>
      <c r="B64" t="s">
        <v>618</v>
      </c>
      <c r="C64" s="43">
        <v>94000</v>
      </c>
    </row>
    <row r="65" spans="1:3" x14ac:dyDescent="0.3">
      <c r="A65" s="73" t="s">
        <v>1221</v>
      </c>
      <c r="B65" t="s">
        <v>621</v>
      </c>
      <c r="C65" s="43">
        <v>39000</v>
      </c>
    </row>
    <row r="66" spans="1:3" x14ac:dyDescent="0.3">
      <c r="A66" s="73" t="s">
        <v>1222</v>
      </c>
      <c r="B66" t="s">
        <v>627</v>
      </c>
      <c r="C66" s="43">
        <v>112000</v>
      </c>
    </row>
    <row r="67" spans="1:3" x14ac:dyDescent="0.3">
      <c r="A67" s="73" t="s">
        <v>1223</v>
      </c>
      <c r="B67" t="s">
        <v>634</v>
      </c>
      <c r="C67" s="43">
        <v>90000</v>
      </c>
    </row>
    <row r="68" spans="1:3" x14ac:dyDescent="0.3">
      <c r="A68" s="73" t="s">
        <v>1224</v>
      </c>
      <c r="B68" t="s">
        <v>639</v>
      </c>
      <c r="C68" s="43">
        <v>2000</v>
      </c>
    </row>
    <row r="69" spans="1:3" x14ac:dyDescent="0.3">
      <c r="A69" s="73" t="s">
        <v>1225</v>
      </c>
      <c r="B69" t="s">
        <v>640</v>
      </c>
      <c r="C69" s="43">
        <v>2000</v>
      </c>
    </row>
    <row r="70" spans="1:3" x14ac:dyDescent="0.3">
      <c r="A70" s="73" t="s">
        <v>1226</v>
      </c>
      <c r="B70" t="s">
        <v>644</v>
      </c>
      <c r="C70" s="43">
        <v>1000</v>
      </c>
    </row>
    <row r="71" spans="1:3" x14ac:dyDescent="0.3">
      <c r="A71" s="73" t="s">
        <v>1227</v>
      </c>
      <c r="B71" t="s">
        <v>649</v>
      </c>
      <c r="C71" s="43">
        <v>1000</v>
      </c>
    </row>
    <row r="72" spans="1:3" x14ac:dyDescent="0.3">
      <c r="A72" s="73" t="s">
        <v>1228</v>
      </c>
      <c r="B72" t="s">
        <v>656</v>
      </c>
      <c r="C72" s="43">
        <v>1000</v>
      </c>
    </row>
    <row r="73" spans="1:3" x14ac:dyDescent="0.3">
      <c r="A73" s="73" t="s">
        <v>1229</v>
      </c>
      <c r="B73" t="s">
        <v>666</v>
      </c>
      <c r="C73" s="43">
        <v>328000</v>
      </c>
    </row>
    <row r="74" spans="1:3" x14ac:dyDescent="0.3">
      <c r="A74" s="73" t="s">
        <v>1230</v>
      </c>
      <c r="B74" t="s">
        <v>686</v>
      </c>
      <c r="C74" s="43">
        <v>685500</v>
      </c>
    </row>
    <row r="75" spans="1:3" x14ac:dyDescent="0.3">
      <c r="A75" s="73" t="s">
        <v>1231</v>
      </c>
      <c r="B75" t="s">
        <v>692</v>
      </c>
      <c r="C75" s="43">
        <v>4500</v>
      </c>
    </row>
    <row r="76" spans="1:3" x14ac:dyDescent="0.3">
      <c r="A76" s="73" t="s">
        <v>1232</v>
      </c>
      <c r="B76" t="s">
        <v>698</v>
      </c>
      <c r="C76" s="43">
        <v>5000</v>
      </c>
    </row>
    <row r="77" spans="1:3" x14ac:dyDescent="0.3">
      <c r="A77" s="73" t="s">
        <v>1233</v>
      </c>
      <c r="B77" t="s">
        <v>700</v>
      </c>
      <c r="C77" s="43">
        <v>301000</v>
      </c>
    </row>
    <row r="78" spans="1:3" x14ac:dyDescent="0.3">
      <c r="A78" s="73" t="s">
        <v>1234</v>
      </c>
      <c r="B78" t="s">
        <v>704</v>
      </c>
      <c r="C78" s="43">
        <v>2500</v>
      </c>
    </row>
    <row r="79" spans="1:3" x14ac:dyDescent="0.3">
      <c r="A79" s="73" t="s">
        <v>1235</v>
      </c>
      <c r="B79" t="s">
        <v>709</v>
      </c>
      <c r="C79" s="43">
        <v>8000</v>
      </c>
    </row>
    <row r="80" spans="1:3" x14ac:dyDescent="0.3">
      <c r="A80" s="73" t="s">
        <v>1236</v>
      </c>
      <c r="B80" t="s">
        <v>389</v>
      </c>
      <c r="C80" s="43">
        <v>120000</v>
      </c>
    </row>
    <row r="81" spans="1:3" x14ac:dyDescent="0.3">
      <c r="A81" s="73" t="s">
        <v>1237</v>
      </c>
      <c r="B81" t="s">
        <v>697</v>
      </c>
      <c r="C81" s="43">
        <v>23497</v>
      </c>
    </row>
    <row r="82" spans="1:3" x14ac:dyDescent="0.3">
      <c r="A82" s="73" t="s">
        <v>1238</v>
      </c>
      <c r="B82" t="s">
        <v>776</v>
      </c>
      <c r="C82" s="43">
        <v>115000</v>
      </c>
    </row>
    <row r="83" spans="1:3" x14ac:dyDescent="0.3">
      <c r="A83" s="73" t="s">
        <v>1239</v>
      </c>
      <c r="B83" t="s">
        <v>787</v>
      </c>
      <c r="C83" s="43">
        <v>500000</v>
      </c>
    </row>
    <row r="84" spans="1:3" x14ac:dyDescent="0.3">
      <c r="A84" s="73" t="s">
        <v>1240</v>
      </c>
      <c r="B84" t="s">
        <v>793</v>
      </c>
      <c r="C84" s="43">
        <v>819003</v>
      </c>
    </row>
    <row r="85" spans="1:3" x14ac:dyDescent="0.3">
      <c r="A85" s="73" t="s">
        <v>1241</v>
      </c>
      <c r="B85" t="s">
        <v>812</v>
      </c>
      <c r="C85" s="43">
        <v>90000</v>
      </c>
    </row>
    <row r="86" spans="1:3" x14ac:dyDescent="0.3">
      <c r="A86" s="73" t="s">
        <v>1242</v>
      </c>
      <c r="B86" t="s">
        <v>823</v>
      </c>
      <c r="C86" s="43">
        <v>1000</v>
      </c>
    </row>
    <row r="87" spans="1:3" x14ac:dyDescent="0.3">
      <c r="A87" s="73" t="s">
        <v>1243</v>
      </c>
      <c r="B87" t="s">
        <v>826</v>
      </c>
      <c r="C87" s="43">
        <v>225000</v>
      </c>
    </row>
    <row r="88" spans="1:3" x14ac:dyDescent="0.3">
      <c r="A88" s="73" t="s">
        <v>1244</v>
      </c>
      <c r="B88" t="s">
        <v>872</v>
      </c>
      <c r="C88" s="43">
        <v>10000</v>
      </c>
    </row>
    <row r="89" spans="1:3" x14ac:dyDescent="0.3">
      <c r="A89" s="73" t="s">
        <v>1245</v>
      </c>
      <c r="B89" t="s">
        <v>884</v>
      </c>
      <c r="C89" s="43">
        <v>59000</v>
      </c>
    </row>
    <row r="90" spans="1:3" x14ac:dyDescent="0.3">
      <c r="A90" s="73" t="s">
        <v>1246</v>
      </c>
      <c r="B90" t="s">
        <v>886</v>
      </c>
      <c r="C90" s="43">
        <v>50000</v>
      </c>
    </row>
    <row r="91" spans="1:3" x14ac:dyDescent="0.3">
      <c r="A91" s="73" t="s">
        <v>1247</v>
      </c>
      <c r="B91" t="s">
        <v>890</v>
      </c>
      <c r="C91" s="43">
        <v>71000</v>
      </c>
    </row>
    <row r="92" spans="1:3" x14ac:dyDescent="0.3">
      <c r="A92" s="73" t="s">
        <v>1248</v>
      </c>
      <c r="B92" t="s">
        <v>892</v>
      </c>
      <c r="C92" s="43">
        <v>50500</v>
      </c>
    </row>
    <row r="93" spans="1:3" x14ac:dyDescent="0.3">
      <c r="A93" s="73" t="s">
        <v>1249</v>
      </c>
      <c r="B93" t="s">
        <v>896</v>
      </c>
      <c r="C93" s="43">
        <v>6000</v>
      </c>
    </row>
    <row r="94" spans="1:3" x14ac:dyDescent="0.3">
      <c r="A94" s="73" t="s">
        <v>1250</v>
      </c>
      <c r="B94" t="s">
        <v>898</v>
      </c>
      <c r="C94" s="43">
        <v>6100</v>
      </c>
    </row>
    <row r="95" spans="1:3" x14ac:dyDescent="0.3">
      <c r="A95" s="73" t="s">
        <v>1251</v>
      </c>
      <c r="B95" t="s">
        <v>899</v>
      </c>
      <c r="C95" s="43">
        <v>5000</v>
      </c>
    </row>
    <row r="96" spans="1:3" x14ac:dyDescent="0.3">
      <c r="A96" s="73" t="s">
        <v>1252</v>
      </c>
      <c r="B96" t="s">
        <v>906</v>
      </c>
      <c r="C96" s="43">
        <v>408500</v>
      </c>
    </row>
    <row r="97" spans="1:3" x14ac:dyDescent="0.3">
      <c r="A97" s="73" t="s">
        <v>1253</v>
      </c>
      <c r="B97" t="s">
        <v>919</v>
      </c>
      <c r="C97" s="43">
        <v>10000</v>
      </c>
    </row>
    <row r="98" spans="1:3" x14ac:dyDescent="0.3">
      <c r="A98" s="73" t="s">
        <v>1254</v>
      </c>
      <c r="B98" t="s">
        <v>923</v>
      </c>
      <c r="C98" s="43">
        <v>10000</v>
      </c>
    </row>
    <row r="99" spans="1:3" x14ac:dyDescent="0.3">
      <c r="A99" s="73" t="s">
        <v>1255</v>
      </c>
      <c r="B99" t="s">
        <v>929</v>
      </c>
      <c r="C99" s="43">
        <v>105000</v>
      </c>
    </row>
    <row r="100" spans="1:3" x14ac:dyDescent="0.3">
      <c r="A100" s="73" t="s">
        <v>1256</v>
      </c>
      <c r="B100" t="s">
        <v>930</v>
      </c>
      <c r="C100" s="43">
        <v>10000</v>
      </c>
    </row>
    <row r="101" spans="1:3" x14ac:dyDescent="0.3">
      <c r="A101" s="73" t="s">
        <v>1257</v>
      </c>
      <c r="B101" t="s">
        <v>932</v>
      </c>
      <c r="C101" s="43">
        <v>41500</v>
      </c>
    </row>
    <row r="102" spans="1:3" x14ac:dyDescent="0.3">
      <c r="A102" s="73" t="s">
        <v>1258</v>
      </c>
      <c r="B102" t="s">
        <v>933</v>
      </c>
      <c r="C102" s="43">
        <v>39000</v>
      </c>
    </row>
    <row r="103" spans="1:3" x14ac:dyDescent="0.3">
      <c r="A103" s="73" t="s">
        <v>1259</v>
      </c>
      <c r="B103" t="s">
        <v>935</v>
      </c>
      <c r="C103" s="43">
        <v>88000</v>
      </c>
    </row>
    <row r="104" spans="1:3" x14ac:dyDescent="0.3">
      <c r="A104" s="73" t="s">
        <v>1260</v>
      </c>
      <c r="B104" t="s">
        <v>937</v>
      </c>
      <c r="C104" s="43">
        <v>24500</v>
      </c>
    </row>
    <row r="105" spans="1:3" x14ac:dyDescent="0.3">
      <c r="A105" s="73" t="s">
        <v>1261</v>
      </c>
      <c r="B105" t="s">
        <v>938</v>
      </c>
      <c r="C105" s="43">
        <v>1000</v>
      </c>
    </row>
    <row r="106" spans="1:3" x14ac:dyDescent="0.3">
      <c r="A106" s="73" t="s">
        <v>1262</v>
      </c>
      <c r="B106" t="s">
        <v>956</v>
      </c>
      <c r="C106" s="43">
        <v>1000</v>
      </c>
    </row>
    <row r="107" spans="1:3" x14ac:dyDescent="0.3">
      <c r="A107" s="73" t="s">
        <v>1263</v>
      </c>
      <c r="B107" t="s">
        <v>990</v>
      </c>
      <c r="C107" s="43">
        <v>1300000</v>
      </c>
    </row>
    <row r="108" spans="1:3" x14ac:dyDescent="0.3">
      <c r="A108" s="73" t="s">
        <v>1264</v>
      </c>
      <c r="B108" t="s">
        <v>996</v>
      </c>
      <c r="C108" s="43">
        <v>300000</v>
      </c>
    </row>
    <row r="109" spans="1:3" x14ac:dyDescent="0.3">
      <c r="A109" s="73" t="s">
        <v>1265</v>
      </c>
      <c r="B109" t="s">
        <v>990</v>
      </c>
      <c r="C109" s="43">
        <v>1000</v>
      </c>
    </row>
    <row r="110" spans="1:3" x14ac:dyDescent="0.3">
      <c r="A110" s="73" t="s">
        <v>1266</v>
      </c>
      <c r="B110" t="s">
        <v>996</v>
      </c>
      <c r="C110" s="43">
        <v>372599.64</v>
      </c>
    </row>
    <row r="111" spans="1:3" x14ac:dyDescent="0.3">
      <c r="A111" s="73" t="s">
        <v>1267</v>
      </c>
      <c r="B111" t="s">
        <v>1108</v>
      </c>
      <c r="C111" s="43">
        <v>100000</v>
      </c>
    </row>
    <row r="112" spans="1:3" x14ac:dyDescent="0.3">
      <c r="A112" s="95"/>
      <c r="B112" s="93"/>
      <c r="C112" s="94">
        <f>SUBTOTAL(109,Tabla5[MONTO])</f>
        <v>27600628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"/>
  <sheetViews>
    <sheetView topLeftCell="E1" workbookViewId="0">
      <selection activeCell="E14" sqref="E14"/>
    </sheetView>
  </sheetViews>
  <sheetFormatPr baseColWidth="10" defaultRowHeight="14.4" x14ac:dyDescent="0.3"/>
  <cols>
    <col min="1" max="1" width="0" hidden="1" customWidth="1"/>
    <col min="2" max="2" width="24.44140625" style="74" customWidth="1"/>
    <col min="3" max="3" width="12.109375" style="74" hidden="1" customWidth="1"/>
    <col min="4" max="4" width="55.6640625" hidden="1" customWidth="1"/>
    <col min="5" max="5" width="114.33203125" customWidth="1"/>
    <col min="6" max="6" width="26.88671875" style="43" bestFit="1" customWidth="1"/>
  </cols>
  <sheetData>
    <row r="1" spans="1:6" x14ac:dyDescent="0.3">
      <c r="A1" t="s">
        <v>208</v>
      </c>
      <c r="B1" s="74" t="s">
        <v>1269</v>
      </c>
      <c r="C1" s="74" t="s">
        <v>207</v>
      </c>
      <c r="D1" t="s">
        <v>1156</v>
      </c>
      <c r="E1" t="s">
        <v>1270</v>
      </c>
      <c r="F1" s="43" t="s">
        <v>1268</v>
      </c>
    </row>
    <row r="2" spans="1:6" x14ac:dyDescent="0.3">
      <c r="A2" s="75">
        <v>100</v>
      </c>
      <c r="B2" s="74" t="str">
        <f>CONCATENATE(Tabla6[[#This Row],[COG]])</f>
        <v>100</v>
      </c>
      <c r="C2" s="74" t="str">
        <f>CONCATENATE(Tabla6[[#This Row],[PARTIDA]],"00")</f>
        <v>10000</v>
      </c>
      <c r="D2" s="74" t="str">
        <f>VLOOKUP(Tabla6[[#This Row],[PARTIDA]],Tabla1[#All],3,FALSE)</f>
        <v>SERVICIOS PERSONALES</v>
      </c>
      <c r="E2" s="74" t="str">
        <f>CONCATENATE(Tabla6[[#This Row],[Columna1]]," - ",Tabla6[[#This Row],[DESCRIPCION]])</f>
        <v>10000 - SERVICIOS PERSONALES</v>
      </c>
      <c r="F2" s="43">
        <f>IFERROR( VLOOKUP(Tabla6[[#This Row],[PARTIDA]],Tabla5[#All],3,FALSE),0)</f>
        <v>0</v>
      </c>
    </row>
    <row r="3" spans="1:6" x14ac:dyDescent="0.3">
      <c r="A3" s="75">
        <v>110</v>
      </c>
      <c r="B3" s="74" t="str">
        <f>CONCATENATE(Tabla6[[#This Row],[COG]])</f>
        <v>110</v>
      </c>
      <c r="C3" s="74" t="str">
        <f>CONCATENATE(Tabla6[[#This Row],[PARTIDA]],"00")</f>
        <v>11000</v>
      </c>
      <c r="D3" s="74" t="str">
        <f>VLOOKUP(Tabla6[[#This Row],[PARTIDA]],Tabla1[#All],3,FALSE)</f>
        <v>REMUNERACIONES AL PERSONAL DE CARÁCTER PERMANENTE</v>
      </c>
      <c r="E3" s="74" t="str">
        <f>CONCATENATE(Tabla6[[#This Row],[Columna1]]," - ",Tabla6[[#This Row],[DESCRIPCION]])</f>
        <v>11000 - REMUNERACIONES AL PERSONAL DE CARÁCTER PERMANENTE</v>
      </c>
      <c r="F3" s="43">
        <f>IFERROR( VLOOKUP(Tabla6[[#This Row],[PARTIDA]],Tabla5[#All],3,FALSE),0)</f>
        <v>0</v>
      </c>
    </row>
    <row r="4" spans="1:6" x14ac:dyDescent="0.3">
      <c r="A4" s="75">
        <v>111</v>
      </c>
      <c r="B4" s="74" t="str">
        <f>CONCATENATE(Tabla6[[#This Row],[COG]])</f>
        <v>111</v>
      </c>
      <c r="C4" s="74" t="str">
        <f>CONCATENATE(Tabla6[[#This Row],[PARTIDA]],"00")</f>
        <v>11100</v>
      </c>
      <c r="D4" s="74" t="str">
        <f>VLOOKUP(Tabla6[[#This Row],[PARTIDA]],Tabla1[#All],3,FALSE)</f>
        <v>DIETAS</v>
      </c>
      <c r="E4" s="74" t="str">
        <f>CONCATENATE(Tabla6[[#This Row],[Columna1]]," - ",Tabla6[[#This Row],[DESCRIPCION]])</f>
        <v>11100 - DIETAS</v>
      </c>
      <c r="F4" s="43">
        <f>IFERROR( VLOOKUP(Tabla6[[#This Row],[PARTIDA]],Tabla5[#All],3,FALSE),0)</f>
        <v>0</v>
      </c>
    </row>
    <row r="5" spans="1:6" x14ac:dyDescent="0.3">
      <c r="A5" s="75">
        <v>112</v>
      </c>
      <c r="B5" s="74" t="str">
        <f>CONCATENATE(Tabla6[[#This Row],[COG]])</f>
        <v>112</v>
      </c>
      <c r="C5" s="74" t="str">
        <f>CONCATENATE(Tabla6[[#This Row],[PARTIDA]],"00")</f>
        <v>11200</v>
      </c>
      <c r="D5" s="74" t="str">
        <f>VLOOKUP(Tabla6[[#This Row],[PARTIDA]],Tabla1[#All],3,FALSE)</f>
        <v>HABERES</v>
      </c>
      <c r="E5" s="74" t="str">
        <f>CONCATENATE(Tabla6[[#This Row],[Columna1]]," - ",Tabla6[[#This Row],[DESCRIPCION]])</f>
        <v>11200 - HABERES</v>
      </c>
      <c r="F5" s="43">
        <f>IFERROR( VLOOKUP(Tabla6[[#This Row],[PARTIDA]],Tabla5[#All],3,FALSE),0)</f>
        <v>0</v>
      </c>
    </row>
    <row r="6" spans="1:6" x14ac:dyDescent="0.3">
      <c r="A6" s="75">
        <v>113</v>
      </c>
      <c r="B6" s="74" t="str">
        <f>CONCATENATE(Tabla6[[#This Row],[COG]])</f>
        <v>113</v>
      </c>
      <c r="C6" s="74" t="str">
        <f>CONCATENATE(Tabla6[[#This Row],[PARTIDA]],"00")</f>
        <v>11300</v>
      </c>
      <c r="D6" s="74" t="str">
        <f>VLOOKUP(Tabla6[[#This Row],[PARTIDA]],Tabla1[#All],3,FALSE)</f>
        <v>SUELDOS BASE AL PERSONAL PERMANENTE</v>
      </c>
      <c r="E6" s="74" t="str">
        <f>CONCATENATE(Tabla6[[#This Row],[Columna1]]," - ",Tabla6[[#This Row],[DESCRIPCION]])</f>
        <v>11300 - SUELDOS BASE AL PERSONAL PERMANENTE</v>
      </c>
      <c r="F6" s="43">
        <f>IFERROR( VLOOKUP(Tabla6[[#This Row],[PARTIDA]],Tabla5[#All],3,FALSE),0)</f>
        <v>11099500</v>
      </c>
    </row>
    <row r="7" spans="1:6" x14ac:dyDescent="0.3">
      <c r="A7" s="75">
        <v>114</v>
      </c>
      <c r="B7" s="74" t="str">
        <f>CONCATENATE(Tabla6[[#This Row],[COG]])</f>
        <v>114</v>
      </c>
      <c r="C7" s="74" t="str">
        <f>CONCATENATE(Tabla6[[#This Row],[PARTIDA]],"00")</f>
        <v>11400</v>
      </c>
      <c r="D7" s="74" t="str">
        <f>VLOOKUP(Tabla6[[#This Row],[PARTIDA]],Tabla1[#All],3,FALSE)</f>
        <v>REMUNERACIONES POR ADSCRIPCIÓN LABORAL EN EL EXTRANJERO</v>
      </c>
      <c r="E7" s="74" t="str">
        <f>CONCATENATE(Tabla6[[#This Row],[Columna1]]," - ",Tabla6[[#This Row],[DESCRIPCION]])</f>
        <v>11400 - REMUNERACIONES POR ADSCRIPCIÓN LABORAL EN EL EXTRANJERO</v>
      </c>
      <c r="F7" s="43">
        <f>IFERROR( VLOOKUP(Tabla6[[#This Row],[PARTIDA]],Tabla5[#All],3,FALSE),0)</f>
        <v>0</v>
      </c>
    </row>
    <row r="8" spans="1:6" x14ac:dyDescent="0.3">
      <c r="A8" s="75">
        <v>120</v>
      </c>
      <c r="B8" s="74" t="str">
        <f>CONCATENATE(Tabla6[[#This Row],[COG]])</f>
        <v>120</v>
      </c>
      <c r="C8" s="74" t="str">
        <f>CONCATENATE(Tabla6[[#This Row],[PARTIDA]],"00")</f>
        <v>12000</v>
      </c>
      <c r="D8" s="74" t="str">
        <f>VLOOKUP(Tabla6[[#This Row],[PARTIDA]],Tabla1[#All],3,FALSE)</f>
        <v>REMUNERACIONES AL PERSONAL DE CARÁCTER TRANSITORIO</v>
      </c>
      <c r="E8" s="74" t="str">
        <f>CONCATENATE(Tabla6[[#This Row],[Columna1]]," - ",Tabla6[[#This Row],[DESCRIPCION]])</f>
        <v>12000 - REMUNERACIONES AL PERSONAL DE CARÁCTER TRANSITORIO</v>
      </c>
      <c r="F8" s="43">
        <f>IFERROR( VLOOKUP(Tabla6[[#This Row],[PARTIDA]],Tabla5[#All],3,FALSE),0)</f>
        <v>0</v>
      </c>
    </row>
    <row r="9" spans="1:6" x14ac:dyDescent="0.3">
      <c r="A9" s="75">
        <v>121</v>
      </c>
      <c r="B9" s="74" t="str">
        <f>CONCATENATE(Tabla6[[#This Row],[COG]])</f>
        <v>121</v>
      </c>
      <c r="C9" s="74" t="str">
        <f>CONCATENATE(Tabla6[[#This Row],[PARTIDA]],"00")</f>
        <v>12100</v>
      </c>
      <c r="D9" s="74" t="str">
        <f>VLOOKUP(Tabla6[[#This Row],[PARTIDA]],Tabla1[#All],3,FALSE)</f>
        <v>HONORARIOS ASIMILABLES A SALARIOS</v>
      </c>
      <c r="E9" s="74" t="str">
        <f>CONCATENATE(Tabla6[[#This Row],[Columna1]]," - ",Tabla6[[#This Row],[DESCRIPCION]])</f>
        <v>12100 - HONORARIOS ASIMILABLES A SALARIOS</v>
      </c>
      <c r="F9" s="43">
        <f>IFERROR( VLOOKUP(Tabla6[[#This Row],[PARTIDA]],Tabla5[#All],3,FALSE),0)</f>
        <v>0</v>
      </c>
    </row>
    <row r="10" spans="1:6" x14ac:dyDescent="0.3">
      <c r="A10" s="75">
        <v>122</v>
      </c>
      <c r="B10" s="74" t="str">
        <f>CONCATENATE(Tabla6[[#This Row],[COG]])</f>
        <v>122</v>
      </c>
      <c r="C10" s="74" t="str">
        <f>CONCATENATE(Tabla6[[#This Row],[PARTIDA]],"00")</f>
        <v>12200</v>
      </c>
      <c r="D10" s="74" t="str">
        <f>VLOOKUP(Tabla6[[#This Row],[PARTIDA]],Tabla1[#All],3,FALSE)</f>
        <v>SUELDOS BASE AL PERSONAL EVENTUAL</v>
      </c>
      <c r="E10" s="74" t="str">
        <f>CONCATENATE(Tabla6[[#This Row],[Columna1]]," - ",Tabla6[[#This Row],[DESCRIPCION]])</f>
        <v>12200 - SUELDOS BASE AL PERSONAL EVENTUAL</v>
      </c>
      <c r="F10" s="43">
        <f>IFERROR( VLOOKUP(Tabla6[[#This Row],[PARTIDA]],Tabla5[#All],3,FALSE),0)</f>
        <v>0</v>
      </c>
    </row>
    <row r="11" spans="1:6" x14ac:dyDescent="0.3">
      <c r="A11" s="75">
        <v>123</v>
      </c>
      <c r="B11" s="74" t="str">
        <f>CONCATENATE(Tabla6[[#This Row],[COG]])</f>
        <v>123</v>
      </c>
      <c r="C11" s="74" t="str">
        <f>CONCATENATE(Tabla6[[#This Row],[PARTIDA]],"00")</f>
        <v>12300</v>
      </c>
      <c r="D11" s="74" t="str">
        <f>VLOOKUP(Tabla6[[#This Row],[PARTIDA]],Tabla1[#All],3,FALSE)</f>
        <v>RETRIBUCIONES POR SERVICIOS DE CARÁCTER SOCIAL</v>
      </c>
      <c r="E11" s="74" t="str">
        <f>CONCATENATE(Tabla6[[#This Row],[Columna1]]," - ",Tabla6[[#This Row],[DESCRIPCION]])</f>
        <v>12300 - RETRIBUCIONES POR SERVICIOS DE CARÁCTER SOCIAL</v>
      </c>
      <c r="F11" s="43">
        <f>IFERROR( VLOOKUP(Tabla6[[#This Row],[PARTIDA]],Tabla5[#All],3,FALSE),0)</f>
        <v>0</v>
      </c>
    </row>
    <row r="12" spans="1:6" x14ac:dyDescent="0.3">
      <c r="A12" s="75">
        <v>124</v>
      </c>
      <c r="B12" s="74" t="str">
        <f>CONCATENATE(Tabla6[[#This Row],[COG]])</f>
        <v>124</v>
      </c>
      <c r="C12" s="74" t="str">
        <f>CONCATENATE(Tabla6[[#This Row],[PARTIDA]],"00")</f>
        <v>12400</v>
      </c>
      <c r="D12" s="74" t="str">
        <f>VLOOKUP(Tabla6[[#This Row],[PARTIDA]],Tabla1[#All],3,FALSE)</f>
        <v>RETRIBUCIÓN A LOS REPRESENTANTES DE LOS TRABAJADORES Y DE LOS PATRONES EN LA JUNTA DE CONCILIACIÓN Y ARBITRAJE</v>
      </c>
      <c r="E12" s="74" t="str">
        <f>CONCATENATE(Tabla6[[#This Row],[Columna1]]," - ",Tabla6[[#This Row],[DESCRIPCION]])</f>
        <v>12400 - RETRIBUCIÓN A LOS REPRESENTANTES DE LOS TRABAJADORES Y DE LOS PATRONES EN LA JUNTA DE CONCILIACIÓN Y ARBITRAJE</v>
      </c>
      <c r="F12" s="43">
        <f>IFERROR( VLOOKUP(Tabla6[[#This Row],[PARTIDA]],Tabla5[#All],3,FALSE),0)</f>
        <v>0</v>
      </c>
    </row>
    <row r="13" spans="1:6" x14ac:dyDescent="0.3">
      <c r="A13" s="75">
        <v>130</v>
      </c>
      <c r="B13" s="74" t="str">
        <f>CONCATENATE(Tabla6[[#This Row],[COG]])</f>
        <v>130</v>
      </c>
      <c r="C13" s="74" t="str">
        <f>CONCATENATE(Tabla6[[#This Row],[PARTIDA]],"00")</f>
        <v>13000</v>
      </c>
      <c r="D13" s="74" t="str">
        <f>VLOOKUP(Tabla6[[#This Row],[PARTIDA]],Tabla1[#All],3,FALSE)</f>
        <v>REMUNERACIONES ADICIONALES Y ESPECIALES</v>
      </c>
      <c r="E13" s="74" t="str">
        <f>CONCATENATE(Tabla6[[#This Row],[Columna1]]," - ",Tabla6[[#This Row],[DESCRIPCION]])</f>
        <v>13000 - REMUNERACIONES ADICIONALES Y ESPECIALES</v>
      </c>
      <c r="F13" s="43">
        <f>IFERROR( VLOOKUP(Tabla6[[#This Row],[PARTIDA]],Tabla5[#All],3,FALSE),0)</f>
        <v>0</v>
      </c>
    </row>
    <row r="14" spans="1:6" x14ac:dyDescent="0.3">
      <c r="A14" s="75">
        <v>131</v>
      </c>
      <c r="B14" s="74" t="str">
        <f>CONCATENATE(Tabla6[[#This Row],[COG]])</f>
        <v>131</v>
      </c>
      <c r="C14" s="74" t="str">
        <f>CONCATENATE(Tabla6[[#This Row],[PARTIDA]],"00")</f>
        <v>13100</v>
      </c>
      <c r="D14" s="74" t="str">
        <f>VLOOKUP(Tabla6[[#This Row],[PARTIDA]],Tabla1[#All],3,FALSE)</f>
        <v>PRIMAS POR AÑOS DE SERVICIOS EFECTIVOS PRESTADOS</v>
      </c>
      <c r="E14" s="74" t="str">
        <f>CONCATENATE(Tabla6[[#This Row],[Columna1]]," - ",Tabla6[[#This Row],[DESCRIPCION]])</f>
        <v>13100 - PRIMAS POR AÑOS DE SERVICIOS EFECTIVOS PRESTADOS</v>
      </c>
      <c r="F14" s="43">
        <f>IFERROR( VLOOKUP(Tabla6[[#This Row],[PARTIDA]],Tabla5[#All],3,FALSE),0)</f>
        <v>0</v>
      </c>
    </row>
    <row r="15" spans="1:6" x14ac:dyDescent="0.3">
      <c r="A15" s="75">
        <v>132</v>
      </c>
      <c r="B15" s="74" t="str">
        <f>CONCATENATE(Tabla6[[#This Row],[COG]])</f>
        <v>132</v>
      </c>
      <c r="C15" s="74" t="str">
        <f>CONCATENATE(Tabla6[[#This Row],[PARTIDA]],"00")</f>
        <v>13200</v>
      </c>
      <c r="D15" s="74" t="str">
        <f>VLOOKUP(Tabla6[[#This Row],[PARTIDA]],Tabla1[#All],3,FALSE)</f>
        <v>PRIMAS DE VACACIONES, DOMINICAL Y GRATIFICACIÓN DE FIN DE AÑO</v>
      </c>
      <c r="E15" s="74" t="str">
        <f>CONCATENATE(Tabla6[[#This Row],[Columna1]]," - ",Tabla6[[#This Row],[DESCRIPCION]])</f>
        <v>13200 - PRIMAS DE VACACIONES, DOMINICAL Y GRATIFICACIÓN DE FIN DE AÑO</v>
      </c>
      <c r="F15" s="43">
        <f>IFERROR( VLOOKUP(Tabla6[[#This Row],[PARTIDA]],Tabla5[#All],3,FALSE),0)</f>
        <v>1484944</v>
      </c>
    </row>
    <row r="16" spans="1:6" x14ac:dyDescent="0.3">
      <c r="A16" s="75">
        <v>133</v>
      </c>
      <c r="B16" s="74" t="str">
        <f>CONCATENATE(Tabla6[[#This Row],[COG]])</f>
        <v>133</v>
      </c>
      <c r="C16" s="74" t="str">
        <f>CONCATENATE(Tabla6[[#This Row],[PARTIDA]],"00")</f>
        <v>13300</v>
      </c>
      <c r="D16" s="74" t="str">
        <f>VLOOKUP(Tabla6[[#This Row],[PARTIDA]],Tabla1[#All],3,FALSE)</f>
        <v>HORAS EXTRAORDINARIAS</v>
      </c>
      <c r="E16" s="74" t="str">
        <f>CONCATENATE(Tabla6[[#This Row],[Columna1]]," - ",Tabla6[[#This Row],[DESCRIPCION]])</f>
        <v>13300 - HORAS EXTRAORDINARIAS</v>
      </c>
      <c r="F16" s="43">
        <f>IFERROR( VLOOKUP(Tabla6[[#This Row],[PARTIDA]],Tabla5[#All],3,FALSE),0)</f>
        <v>328000</v>
      </c>
    </row>
    <row r="17" spans="1:6" x14ac:dyDescent="0.3">
      <c r="A17" s="75">
        <v>134</v>
      </c>
      <c r="B17" s="74" t="str">
        <f>CONCATENATE(Tabla6[[#This Row],[COG]])</f>
        <v>134</v>
      </c>
      <c r="C17" s="74" t="str">
        <f>CONCATENATE(Tabla6[[#This Row],[PARTIDA]],"00")</f>
        <v>13400</v>
      </c>
      <c r="D17" s="74" t="str">
        <f>VLOOKUP(Tabla6[[#This Row],[PARTIDA]],Tabla1[#All],3,FALSE)</f>
        <v>COMPENSACIONES</v>
      </c>
      <c r="E17" s="74" t="str">
        <f>CONCATENATE(Tabla6[[#This Row],[Columna1]]," - ",Tabla6[[#This Row],[DESCRIPCION]])</f>
        <v>13400 - COMPENSACIONES</v>
      </c>
      <c r="F17" s="43">
        <f>IFERROR( VLOOKUP(Tabla6[[#This Row],[PARTIDA]],Tabla5[#All],3,FALSE),0)</f>
        <v>0</v>
      </c>
    </row>
    <row r="18" spans="1:6" x14ac:dyDescent="0.3">
      <c r="A18" s="75">
        <v>135</v>
      </c>
      <c r="B18" s="74" t="str">
        <f>CONCATENATE(Tabla6[[#This Row],[COG]])</f>
        <v>135</v>
      </c>
      <c r="C18" s="74" t="str">
        <f>CONCATENATE(Tabla6[[#This Row],[PARTIDA]],"00")</f>
        <v>13500</v>
      </c>
      <c r="D18" s="74" t="str">
        <f>VLOOKUP(Tabla6[[#This Row],[PARTIDA]],Tabla1[#All],3,FALSE)</f>
        <v>SOBREHABERES</v>
      </c>
      <c r="E18" s="74" t="str">
        <f>CONCATENATE(Tabla6[[#This Row],[Columna1]]," - ",Tabla6[[#This Row],[DESCRIPCION]])</f>
        <v>13500 - SOBREHABERES</v>
      </c>
      <c r="F18" s="43">
        <f>IFERROR( VLOOKUP(Tabla6[[#This Row],[PARTIDA]],Tabla5[#All],3,FALSE),0)</f>
        <v>0</v>
      </c>
    </row>
    <row r="19" spans="1:6" x14ac:dyDescent="0.3">
      <c r="A19" s="75">
        <v>136</v>
      </c>
      <c r="B19" s="74" t="str">
        <f>CONCATENATE(Tabla6[[#This Row],[COG]])</f>
        <v>136</v>
      </c>
      <c r="C19" s="74" t="str">
        <f>CONCATENATE(Tabla6[[#This Row],[PARTIDA]],"00")</f>
        <v>13600</v>
      </c>
      <c r="D19" s="74" t="str">
        <f>VLOOKUP(Tabla6[[#This Row],[PARTIDA]],Tabla1[#All],3,FALSE)</f>
        <v>ASIGNACIONES DE TÉCNICO, DE MANDO, POR COMISIÓN, DE VUELO Y DE TÉCNICO ESPECIAL</v>
      </c>
      <c r="E19" s="74" t="str">
        <f>CONCATENATE(Tabla6[[#This Row],[Columna1]]," - ",Tabla6[[#This Row],[DESCRIPCION]])</f>
        <v>13600 - ASIGNACIONES DE TÉCNICO, DE MANDO, POR COMISIÓN, DE VUELO Y DE TÉCNICO ESPECIAL</v>
      </c>
      <c r="F19" s="43">
        <f>IFERROR( VLOOKUP(Tabla6[[#This Row],[PARTIDA]],Tabla5[#All],3,FALSE),0)</f>
        <v>0</v>
      </c>
    </row>
    <row r="20" spans="1:6" x14ac:dyDescent="0.3">
      <c r="A20" s="75">
        <v>137</v>
      </c>
      <c r="B20" s="74" t="str">
        <f>CONCATENATE(Tabla6[[#This Row],[COG]])</f>
        <v>137</v>
      </c>
      <c r="C20" s="74" t="str">
        <f>CONCATENATE(Tabla6[[#This Row],[PARTIDA]],"00")</f>
        <v>13700</v>
      </c>
      <c r="D20" s="74" t="str">
        <f>VLOOKUP(Tabla6[[#This Row],[PARTIDA]],Tabla1[#All],3,FALSE)</f>
        <v>HONORARIOS ESPECIALES</v>
      </c>
      <c r="E20" s="74" t="str">
        <f>CONCATENATE(Tabla6[[#This Row],[Columna1]]," - ",Tabla6[[#This Row],[DESCRIPCION]])</f>
        <v>13700 - HONORARIOS ESPECIALES</v>
      </c>
      <c r="F20" s="43">
        <f>IFERROR( VLOOKUP(Tabla6[[#This Row],[PARTIDA]],Tabla5[#All],3,FALSE),0)</f>
        <v>0</v>
      </c>
    </row>
    <row r="21" spans="1:6" x14ac:dyDescent="0.3">
      <c r="A21" s="75">
        <v>138</v>
      </c>
      <c r="B21" s="74" t="str">
        <f>CONCATENATE(Tabla6[[#This Row],[COG]])</f>
        <v>138</v>
      </c>
      <c r="C21" s="74" t="str">
        <f>CONCATENATE(Tabla6[[#This Row],[PARTIDA]],"00")</f>
        <v>13800</v>
      </c>
      <c r="D21" s="74" t="str">
        <f>VLOOKUP(Tabla6[[#This Row],[PARTIDA]],Tabla1[#All],3,FALSE)</f>
        <v>PARTICIPACIONES POR VIGILANCIA EN EL CUMPLIMIENTO DE LAS LEYES Y CUSTODIA DE VALORES</v>
      </c>
      <c r="E21" s="74" t="str">
        <f>CONCATENATE(Tabla6[[#This Row],[Columna1]]," - ",Tabla6[[#This Row],[DESCRIPCION]])</f>
        <v>13800 - PARTICIPACIONES POR VIGILANCIA EN EL CUMPLIMIENTO DE LAS LEYES Y CUSTODIA DE VALORES</v>
      </c>
      <c r="F21" s="43">
        <f>IFERROR( VLOOKUP(Tabla6[[#This Row],[PARTIDA]],Tabla5[#All],3,FALSE),0)</f>
        <v>0</v>
      </c>
    </row>
    <row r="22" spans="1:6" x14ac:dyDescent="0.3">
      <c r="A22" s="75">
        <v>140</v>
      </c>
      <c r="B22" s="74" t="str">
        <f>CONCATENATE(Tabla6[[#This Row],[COG]])</f>
        <v>140</v>
      </c>
      <c r="C22" s="74" t="str">
        <f>CONCATENATE(Tabla6[[#This Row],[PARTIDA]],"00")</f>
        <v>14000</v>
      </c>
      <c r="D22" s="74" t="str">
        <f>VLOOKUP(Tabla6[[#This Row],[PARTIDA]],Tabla1[#All],3,FALSE)</f>
        <v>SEGURIDAD SOCIAL</v>
      </c>
      <c r="E22" s="74" t="str">
        <f>CONCATENATE(Tabla6[[#This Row],[Columna1]]," - ",Tabla6[[#This Row],[DESCRIPCION]])</f>
        <v>14000 - SEGURIDAD SOCIAL</v>
      </c>
      <c r="F22" s="43">
        <f>IFERROR( VLOOKUP(Tabla6[[#This Row],[PARTIDA]],Tabla5[#All],3,FALSE),0)</f>
        <v>0</v>
      </c>
    </row>
    <row r="23" spans="1:6" x14ac:dyDescent="0.3">
      <c r="A23" s="75">
        <v>141</v>
      </c>
      <c r="B23" s="74" t="str">
        <f>CONCATENATE(Tabla6[[#This Row],[COG]])</f>
        <v>141</v>
      </c>
      <c r="C23" s="74" t="str">
        <f>CONCATENATE(Tabla6[[#This Row],[PARTIDA]],"00")</f>
        <v>14100</v>
      </c>
      <c r="D23" s="74" t="str">
        <f>VLOOKUP(Tabla6[[#This Row],[PARTIDA]],Tabla1[#All],3,FALSE)</f>
        <v>APORTACIONES DE SEGURIDAD SOCIAL</v>
      </c>
      <c r="E23" s="74" t="str">
        <f>CONCATENATE(Tabla6[[#This Row],[Columna1]]," - ",Tabla6[[#This Row],[DESCRIPCION]])</f>
        <v>14100 - APORTACIONES DE SEGURIDAD SOCIAL</v>
      </c>
      <c r="F23" s="43">
        <f>IFERROR( VLOOKUP(Tabla6[[#This Row],[PARTIDA]],Tabla5[#All],3,FALSE),0)</f>
        <v>1325000</v>
      </c>
    </row>
    <row r="24" spans="1:6" x14ac:dyDescent="0.3">
      <c r="A24" s="75">
        <v>142</v>
      </c>
      <c r="B24" s="74" t="str">
        <f>CONCATENATE(Tabla6[[#This Row],[COG]])</f>
        <v>142</v>
      </c>
      <c r="C24" s="74" t="str">
        <f>CONCATENATE(Tabla6[[#This Row],[PARTIDA]],"00")</f>
        <v>14200</v>
      </c>
      <c r="D24" s="74" t="str">
        <f>VLOOKUP(Tabla6[[#This Row],[PARTIDA]],Tabla1[#All],3,FALSE)</f>
        <v>APORTACIONES A FONDOS DE VIVIENDA</v>
      </c>
      <c r="E24" s="74" t="str">
        <f>CONCATENATE(Tabla6[[#This Row],[Columna1]]," - ",Tabla6[[#This Row],[DESCRIPCION]])</f>
        <v>14200 - APORTACIONES A FONDOS DE VIVIENDA</v>
      </c>
      <c r="F24" s="43">
        <f>IFERROR( VLOOKUP(Tabla6[[#This Row],[PARTIDA]],Tabla5[#All],3,FALSE),0)</f>
        <v>0</v>
      </c>
    </row>
    <row r="25" spans="1:6" x14ac:dyDescent="0.3">
      <c r="A25" s="75">
        <v>143</v>
      </c>
      <c r="B25" s="74" t="str">
        <f>CONCATENATE(Tabla6[[#This Row],[COG]])</f>
        <v>143</v>
      </c>
      <c r="C25" s="74" t="str">
        <f>CONCATENATE(Tabla6[[#This Row],[PARTIDA]],"00")</f>
        <v>14300</v>
      </c>
      <c r="D25" s="74" t="str">
        <f>VLOOKUP(Tabla6[[#This Row],[PARTIDA]],Tabla1[#All],3,FALSE)</f>
        <v>APORTACIONES AL SISTEMA PARA EL RETIRO</v>
      </c>
      <c r="E25" s="74" t="str">
        <f>CONCATENATE(Tabla6[[#This Row],[Columna1]]," - ",Tabla6[[#This Row],[DESCRIPCION]])</f>
        <v>14300 - APORTACIONES AL SISTEMA PARA EL RETIRO</v>
      </c>
      <c r="F25" s="43">
        <f>IFERROR( VLOOKUP(Tabla6[[#This Row],[PARTIDA]],Tabla5[#All],3,FALSE),0)</f>
        <v>0</v>
      </c>
    </row>
    <row r="26" spans="1:6" x14ac:dyDescent="0.3">
      <c r="A26" s="75">
        <v>144</v>
      </c>
      <c r="B26" s="74" t="str">
        <f>CONCATENATE(Tabla6[[#This Row],[COG]])</f>
        <v>144</v>
      </c>
      <c r="C26" s="74" t="str">
        <f>CONCATENATE(Tabla6[[#This Row],[PARTIDA]],"00")</f>
        <v>14400</v>
      </c>
      <c r="D26" s="74" t="str">
        <f>VLOOKUP(Tabla6[[#This Row],[PARTIDA]],Tabla1[#All],3,FALSE)</f>
        <v>APORTACIONES PARA SEGUROS</v>
      </c>
      <c r="E26" s="74" t="str">
        <f>CONCATENATE(Tabla6[[#This Row],[Columna1]]," - ",Tabla6[[#This Row],[DESCRIPCION]])</f>
        <v>14400 - APORTACIONES PARA SEGUROS</v>
      </c>
      <c r="F26" s="43">
        <f>IFERROR( VLOOKUP(Tabla6[[#This Row],[PARTIDA]],Tabla5[#All],3,FALSE),0)</f>
        <v>0</v>
      </c>
    </row>
    <row r="27" spans="1:6" x14ac:dyDescent="0.3">
      <c r="A27" s="75">
        <v>150</v>
      </c>
      <c r="B27" s="74" t="str">
        <f>CONCATENATE(Tabla6[[#This Row],[COG]])</f>
        <v>150</v>
      </c>
      <c r="C27" s="74" t="str">
        <f>CONCATENATE(Tabla6[[#This Row],[PARTIDA]],"00")</f>
        <v>15000</v>
      </c>
      <c r="D27" s="74" t="str">
        <f>VLOOKUP(Tabla6[[#This Row],[PARTIDA]],Tabla1[#All],3,FALSE)</f>
        <v>OTRAS PRESTACIONES SOCIALES Y ECONÓMICAS</v>
      </c>
      <c r="E27" s="74" t="str">
        <f>CONCATENATE(Tabla6[[#This Row],[Columna1]]," - ",Tabla6[[#This Row],[DESCRIPCION]])</f>
        <v>15000 - OTRAS PRESTACIONES SOCIALES Y ECONÓMICAS</v>
      </c>
      <c r="F27" s="43">
        <f>IFERROR( VLOOKUP(Tabla6[[#This Row],[PARTIDA]],Tabla5[#All],3,FALSE),0)</f>
        <v>0</v>
      </c>
    </row>
    <row r="28" spans="1:6" x14ac:dyDescent="0.3">
      <c r="A28" s="75">
        <v>151</v>
      </c>
      <c r="B28" s="74" t="str">
        <f>CONCATENATE(Tabla6[[#This Row],[COG]])</f>
        <v>151</v>
      </c>
      <c r="C28" s="74" t="str">
        <f>CONCATENATE(Tabla6[[#This Row],[PARTIDA]],"00")</f>
        <v>15100</v>
      </c>
      <c r="D28" s="74" t="str">
        <f>VLOOKUP(Tabla6[[#This Row],[PARTIDA]],Tabla1[#All],3,FALSE)</f>
        <v>CUOTAS PARA EL FONDO DE AHORRO Y FONDO DE TRABAJO</v>
      </c>
      <c r="E28" s="74" t="str">
        <f>CONCATENATE(Tabla6[[#This Row],[Columna1]]," - ",Tabla6[[#This Row],[DESCRIPCION]])</f>
        <v>15100 - CUOTAS PARA EL FONDO DE AHORRO Y FONDO DE TRABAJO</v>
      </c>
      <c r="F28" s="43">
        <f>IFERROR( VLOOKUP(Tabla6[[#This Row],[PARTIDA]],Tabla5[#All],3,FALSE),0)</f>
        <v>0</v>
      </c>
    </row>
    <row r="29" spans="1:6" x14ac:dyDescent="0.3">
      <c r="A29" s="75">
        <v>152</v>
      </c>
      <c r="B29" s="74" t="str">
        <f>CONCATENATE(Tabla6[[#This Row],[COG]])</f>
        <v>152</v>
      </c>
      <c r="C29" s="74" t="str">
        <f>CONCATENATE(Tabla6[[#This Row],[PARTIDA]],"00")</f>
        <v>15200</v>
      </c>
      <c r="D29" s="74" t="str">
        <f>VLOOKUP(Tabla6[[#This Row],[PARTIDA]],Tabla1[#All],3,FALSE)</f>
        <v>INDEMNIZACIONES</v>
      </c>
      <c r="E29" s="74" t="str">
        <f>CONCATENATE(Tabla6[[#This Row],[Columna1]]," - ",Tabla6[[#This Row],[DESCRIPCION]])</f>
        <v>15200 - INDEMNIZACIONES</v>
      </c>
      <c r="F29" s="43">
        <f>IFERROR( VLOOKUP(Tabla6[[#This Row],[PARTIDA]],Tabla5[#All],3,FALSE),0)</f>
        <v>61000</v>
      </c>
    </row>
    <row r="30" spans="1:6" x14ac:dyDescent="0.3">
      <c r="A30" s="75">
        <v>153</v>
      </c>
      <c r="B30" s="74" t="str">
        <f>CONCATENATE(Tabla6[[#This Row],[COG]])</f>
        <v>153</v>
      </c>
      <c r="C30" s="74" t="str">
        <f>CONCATENATE(Tabla6[[#This Row],[PARTIDA]],"00")</f>
        <v>15300</v>
      </c>
      <c r="D30" s="74" t="str">
        <f>VLOOKUP(Tabla6[[#This Row],[PARTIDA]],Tabla1[#All],3,FALSE)</f>
        <v>PRESTACIONES Y HABERES DE RETIRO</v>
      </c>
      <c r="E30" s="74" t="str">
        <f>CONCATENATE(Tabla6[[#This Row],[Columna1]]," - ",Tabla6[[#This Row],[DESCRIPCION]])</f>
        <v>15300 - PRESTACIONES Y HABERES DE RETIRO</v>
      </c>
      <c r="F30" s="43">
        <f>IFERROR( VLOOKUP(Tabla6[[#This Row],[PARTIDA]],Tabla5[#All],3,FALSE),0)</f>
        <v>0</v>
      </c>
    </row>
    <row r="31" spans="1:6" x14ac:dyDescent="0.3">
      <c r="A31" s="75">
        <v>154</v>
      </c>
      <c r="B31" s="74" t="str">
        <f>CONCATENATE(Tabla6[[#This Row],[COG]])</f>
        <v>154</v>
      </c>
      <c r="C31" s="74" t="str">
        <f>CONCATENATE(Tabla6[[#This Row],[PARTIDA]],"00")</f>
        <v>15400</v>
      </c>
      <c r="D31" s="74" t="str">
        <f>VLOOKUP(Tabla6[[#This Row],[PARTIDA]],Tabla1[#All],3,FALSE)</f>
        <v>PRESTACIONES CONTRACTUALES</v>
      </c>
      <c r="E31" s="74" t="str">
        <f>CONCATENATE(Tabla6[[#This Row],[Columna1]]," - ",Tabla6[[#This Row],[DESCRIPCION]])</f>
        <v>15400 - PRESTACIONES CONTRACTUALES</v>
      </c>
      <c r="F31" s="43">
        <f>IFERROR( VLOOKUP(Tabla6[[#This Row],[PARTIDA]],Tabla5[#All],3,FALSE),0)</f>
        <v>0</v>
      </c>
    </row>
    <row r="32" spans="1:6" x14ac:dyDescent="0.3">
      <c r="A32" s="75">
        <v>155</v>
      </c>
      <c r="B32" s="74" t="str">
        <f>CONCATENATE(Tabla6[[#This Row],[COG]])</f>
        <v>155</v>
      </c>
      <c r="C32" s="74" t="str">
        <f>CONCATENATE(Tabla6[[#This Row],[PARTIDA]],"00")</f>
        <v>15500</v>
      </c>
      <c r="D32" s="74" t="str">
        <f>VLOOKUP(Tabla6[[#This Row],[PARTIDA]],Tabla1[#All],3,FALSE)</f>
        <v>APOYOS A LA CAPACITACIÓN DE LOS SERVIDORES PÚBLICOS</v>
      </c>
      <c r="E32" s="74" t="str">
        <f>CONCATENATE(Tabla6[[#This Row],[Columna1]]," - ",Tabla6[[#This Row],[DESCRIPCION]])</f>
        <v>15500 - APOYOS A LA CAPACITACIÓN DE LOS SERVIDORES PÚBLICOS</v>
      </c>
      <c r="F32" s="43">
        <f>IFERROR( VLOOKUP(Tabla6[[#This Row],[PARTIDA]],Tabla5[#All],3,FALSE),0)</f>
        <v>0</v>
      </c>
    </row>
    <row r="33" spans="1:6" x14ac:dyDescent="0.3">
      <c r="A33" s="75">
        <v>159</v>
      </c>
      <c r="B33" s="74" t="str">
        <f>CONCATENATE(Tabla6[[#This Row],[COG]])</f>
        <v>159</v>
      </c>
      <c r="C33" s="74" t="str">
        <f>CONCATENATE(Tabla6[[#This Row],[PARTIDA]],"00")</f>
        <v>15900</v>
      </c>
      <c r="D33" s="74" t="str">
        <f>VLOOKUP(Tabla6[[#This Row],[PARTIDA]],Tabla1[#All],3,FALSE)</f>
        <v>OTRAS PRESTACIONES SOCIALES Y ECONÓMICAS</v>
      </c>
      <c r="E33" s="74" t="str">
        <f>CONCATENATE(Tabla6[[#This Row],[Columna1]]," - ",Tabla6[[#This Row],[DESCRIPCION]])</f>
        <v>15900 - OTRAS PRESTACIONES SOCIALES Y ECONÓMICAS</v>
      </c>
      <c r="F33" s="43">
        <f>IFERROR( VLOOKUP(Tabla6[[#This Row],[PARTIDA]],Tabla5[#All],3,FALSE),0)</f>
        <v>0</v>
      </c>
    </row>
    <row r="34" spans="1:6" x14ac:dyDescent="0.3">
      <c r="A34" s="75">
        <v>160</v>
      </c>
      <c r="B34" s="74" t="str">
        <f>CONCATENATE(Tabla6[[#This Row],[COG]])</f>
        <v>160</v>
      </c>
      <c r="C34" s="74" t="str">
        <f>CONCATENATE(Tabla6[[#This Row],[PARTIDA]],"00")</f>
        <v>16000</v>
      </c>
      <c r="D34" s="74" t="str">
        <f>VLOOKUP(Tabla6[[#This Row],[PARTIDA]],Tabla1[#All],3,FALSE)</f>
        <v>PREVISIONES</v>
      </c>
      <c r="E34" s="74" t="str">
        <f>CONCATENATE(Tabla6[[#This Row],[Columna1]]," - ",Tabla6[[#This Row],[DESCRIPCION]])</f>
        <v>16000 - PREVISIONES</v>
      </c>
      <c r="F34" s="43">
        <f>IFERROR( VLOOKUP(Tabla6[[#This Row],[PARTIDA]],Tabla5[#All],3,FALSE),0)</f>
        <v>0</v>
      </c>
    </row>
    <row r="35" spans="1:6" x14ac:dyDescent="0.3">
      <c r="A35" s="75">
        <v>161</v>
      </c>
      <c r="B35" s="74" t="str">
        <f>CONCATENATE(Tabla6[[#This Row],[COG]])</f>
        <v>161</v>
      </c>
      <c r="C35" s="74" t="str">
        <f>CONCATENATE(Tabla6[[#This Row],[PARTIDA]],"00")</f>
        <v>16100</v>
      </c>
      <c r="D35" s="74" t="str">
        <f>VLOOKUP(Tabla6[[#This Row],[PARTIDA]],Tabla1[#All],3,FALSE)</f>
        <v>PREVISIONES DE CARÁCTER LABORAL, ECONÓMICA Y DE SEGURIDAD SOCIAL</v>
      </c>
      <c r="E35" s="74" t="str">
        <f>CONCATENATE(Tabla6[[#This Row],[Columna1]]," - ",Tabla6[[#This Row],[DESCRIPCION]])</f>
        <v>16100 - PREVISIONES DE CARÁCTER LABORAL, ECONÓMICA Y DE SEGURIDAD SOCIAL</v>
      </c>
      <c r="F35" s="43">
        <f>IFERROR( VLOOKUP(Tabla6[[#This Row],[PARTIDA]],Tabla5[#All],3,FALSE),0)</f>
        <v>0</v>
      </c>
    </row>
    <row r="36" spans="1:6" x14ac:dyDescent="0.3">
      <c r="A36" s="75">
        <v>170</v>
      </c>
      <c r="B36" s="74" t="str">
        <f>CONCATENATE(Tabla6[[#This Row],[COG]])</f>
        <v>170</v>
      </c>
      <c r="C36" s="74" t="str">
        <f>CONCATENATE(Tabla6[[#This Row],[PARTIDA]],"00")</f>
        <v>17000</v>
      </c>
      <c r="D36" s="74" t="str">
        <f>VLOOKUP(Tabla6[[#This Row],[PARTIDA]],Tabla1[#All],3,FALSE)</f>
        <v>PAGO DE ESTÍMULOS A SERVIDORES PÚBLICOS</v>
      </c>
      <c r="E36" s="74" t="str">
        <f>CONCATENATE(Tabla6[[#This Row],[Columna1]]," - ",Tabla6[[#This Row],[DESCRIPCION]])</f>
        <v>17000 - PAGO DE ESTÍMULOS A SERVIDORES PÚBLICOS</v>
      </c>
      <c r="F36" s="43">
        <f>IFERROR( VLOOKUP(Tabla6[[#This Row],[PARTIDA]],Tabla5[#All],3,FALSE),0)</f>
        <v>0</v>
      </c>
    </row>
    <row r="37" spans="1:6" x14ac:dyDescent="0.3">
      <c r="A37" s="75">
        <v>171</v>
      </c>
      <c r="B37" s="74" t="str">
        <f>CONCATENATE(Tabla6[[#This Row],[COG]])</f>
        <v>171</v>
      </c>
      <c r="C37" s="74" t="str">
        <f>CONCATENATE(Tabla6[[#This Row],[PARTIDA]],"00")</f>
        <v>17100</v>
      </c>
      <c r="D37" s="74" t="str">
        <f>VLOOKUP(Tabla6[[#This Row],[PARTIDA]],Tabla1[#All],3,FALSE)</f>
        <v>ESTÍMULOS</v>
      </c>
      <c r="E37" s="74" t="str">
        <f>CONCATENATE(Tabla6[[#This Row],[Columna1]]," - ",Tabla6[[#This Row],[DESCRIPCION]])</f>
        <v>17100 - ESTÍMULOS</v>
      </c>
      <c r="F37" s="43">
        <f>IFERROR( VLOOKUP(Tabla6[[#This Row],[PARTIDA]],Tabla5[#All],3,FALSE),0)</f>
        <v>0</v>
      </c>
    </row>
    <row r="38" spans="1:6" x14ac:dyDescent="0.3">
      <c r="A38" s="75">
        <v>172</v>
      </c>
      <c r="B38" s="74" t="str">
        <f>CONCATENATE(Tabla6[[#This Row],[COG]])</f>
        <v>172</v>
      </c>
      <c r="C38" s="74" t="str">
        <f>CONCATENATE(Tabla6[[#This Row],[PARTIDA]],"00")</f>
        <v>17200</v>
      </c>
      <c r="D38" s="74" t="str">
        <f>VLOOKUP(Tabla6[[#This Row],[PARTIDA]],Tabla1[#All],3,FALSE)</f>
        <v>RECOMPENSAS</v>
      </c>
      <c r="E38" s="74" t="str">
        <f>CONCATENATE(Tabla6[[#This Row],[Columna1]]," - ",Tabla6[[#This Row],[DESCRIPCION]])</f>
        <v>17200 - RECOMPENSAS</v>
      </c>
      <c r="F38" s="43">
        <f>IFERROR( VLOOKUP(Tabla6[[#This Row],[PARTIDA]],Tabla5[#All],3,FALSE),0)</f>
        <v>0</v>
      </c>
    </row>
    <row r="39" spans="1:6" x14ac:dyDescent="0.3">
      <c r="A39" s="75">
        <v>180</v>
      </c>
      <c r="B39" s="74" t="str">
        <f>CONCATENATE(Tabla6[[#This Row],[COG]])</f>
        <v>180</v>
      </c>
      <c r="C39" s="74" t="str">
        <f>CONCATENATE(Tabla6[[#This Row],[PARTIDA]],"00")</f>
        <v>18000</v>
      </c>
      <c r="D39" s="74" t="str">
        <f>VLOOKUP(Tabla6[[#This Row],[PARTIDA]],Tabla1[#All],3,FALSE)</f>
        <v>IMPUESTO SOBRE NÓMINAS Y OTROS QUE SE DERIVEN DE UNA RELACIÓN LABORAL</v>
      </c>
      <c r="E39" s="74" t="str">
        <f>CONCATENATE(Tabla6[[#This Row],[Columna1]]," - ",Tabla6[[#This Row],[DESCRIPCION]])</f>
        <v>18000 - IMPUESTO SOBRE NÓMINAS Y OTROS QUE SE DERIVEN DE UNA RELACIÓN LABORAL</v>
      </c>
      <c r="F39" s="43">
        <f>IFERROR( VLOOKUP(Tabla6[[#This Row],[PARTIDA]],Tabla5[#All],3,FALSE),0)</f>
        <v>0</v>
      </c>
    </row>
    <row r="40" spans="1:6" x14ac:dyDescent="0.3">
      <c r="A40" s="75">
        <v>181</v>
      </c>
      <c r="B40" s="74" t="str">
        <f>CONCATENATE(Tabla6[[#This Row],[COG]])</f>
        <v>181</v>
      </c>
      <c r="C40" s="74" t="str">
        <f>CONCATENATE(Tabla6[[#This Row],[PARTIDA]],"00")</f>
        <v>18100</v>
      </c>
      <c r="D40" s="74" t="str">
        <f>VLOOKUP(Tabla6[[#This Row],[PARTIDA]],Tabla1[#All],3,FALSE)</f>
        <v>IMPUESTO SOBRE NÓMINAS</v>
      </c>
      <c r="E40" s="74" t="str">
        <f>CONCATENATE(Tabla6[[#This Row],[Columna1]]," - ",Tabla6[[#This Row],[DESCRIPCION]])</f>
        <v>18100 - IMPUESTO SOBRE NÓMINAS</v>
      </c>
      <c r="F40" s="43">
        <f>IFERROR( VLOOKUP(Tabla6[[#This Row],[PARTIDA]],Tabla5[#All],3,FALSE),0)</f>
        <v>0</v>
      </c>
    </row>
    <row r="41" spans="1:6" x14ac:dyDescent="0.3">
      <c r="A41" s="75">
        <v>182</v>
      </c>
      <c r="B41" s="74" t="str">
        <f>CONCATENATE(Tabla6[[#This Row],[COG]])</f>
        <v>182</v>
      </c>
      <c r="C41" s="74" t="str">
        <f>CONCATENATE(Tabla6[[#This Row],[PARTIDA]],"00")</f>
        <v>18200</v>
      </c>
      <c r="D41" s="74" t="str">
        <f>VLOOKUP(Tabla6[[#This Row],[PARTIDA]],Tabla1[#All],3,FALSE)</f>
        <v>OTROS IMPUESTOS DERIVADOS DE UNA RELACIÓN LABORAL</v>
      </c>
      <c r="E41" s="74" t="str">
        <f>CONCATENATE(Tabla6[[#This Row],[Columna1]]," - ",Tabla6[[#This Row],[DESCRIPCION]])</f>
        <v>18200 - OTROS IMPUESTOS DERIVADOS DE UNA RELACIÓN LABORAL</v>
      </c>
      <c r="F41" s="43">
        <f>IFERROR( VLOOKUP(Tabla6[[#This Row],[PARTIDA]],Tabla5[#All],3,FALSE),0)</f>
        <v>0</v>
      </c>
    </row>
    <row r="42" spans="1:6" x14ac:dyDescent="0.3">
      <c r="A42" s="75">
        <v>200</v>
      </c>
      <c r="B42" s="74" t="str">
        <f>CONCATENATE(Tabla6[[#This Row],[COG]])</f>
        <v>200</v>
      </c>
      <c r="C42" s="74" t="str">
        <f>CONCATENATE(Tabla6[[#This Row],[PARTIDA]],"00")</f>
        <v>20000</v>
      </c>
      <c r="D42" s="74" t="str">
        <f>VLOOKUP(Tabla6[[#This Row],[PARTIDA]],Tabla1[#All],3,FALSE)</f>
        <v>MATERIALES Y SUMINISTROS</v>
      </c>
      <c r="E42" s="74" t="str">
        <f>CONCATENATE(Tabla6[[#This Row],[Columna1]]," - ",Tabla6[[#This Row],[DESCRIPCION]])</f>
        <v>20000 - MATERIALES Y SUMINISTROS</v>
      </c>
      <c r="F42" s="43">
        <f>IFERROR( VLOOKUP(Tabla6[[#This Row],[PARTIDA]],Tabla5[#All],3,FALSE),0)</f>
        <v>0</v>
      </c>
    </row>
    <row r="43" spans="1:6" x14ac:dyDescent="0.3">
      <c r="A43" s="75">
        <v>210</v>
      </c>
      <c r="B43" s="74" t="str">
        <f>CONCATENATE(Tabla6[[#This Row],[COG]])</f>
        <v>210</v>
      </c>
      <c r="C43" s="74" t="str">
        <f>CONCATENATE(Tabla6[[#This Row],[PARTIDA]],"00")</f>
        <v>21000</v>
      </c>
      <c r="D43" s="74" t="str">
        <f>VLOOKUP(Tabla6[[#This Row],[PARTIDA]],Tabla1[#All],3,FALSE)</f>
        <v>MATERIALES DE ADMINISTRACIÓN, EMISIÓN DE DOCUMENTOS Y ARTÍCULOS OFICIALES</v>
      </c>
      <c r="E43" s="74" t="str">
        <f>CONCATENATE(Tabla6[[#This Row],[Columna1]]," - ",Tabla6[[#This Row],[DESCRIPCION]])</f>
        <v>21000 - MATERIALES DE ADMINISTRACIÓN, EMISIÓN DE DOCUMENTOS Y ARTÍCULOS OFICIALES</v>
      </c>
      <c r="F43" s="43">
        <f>IFERROR( VLOOKUP(Tabla6[[#This Row],[PARTIDA]],Tabla5[#All],3,FALSE),0)</f>
        <v>0</v>
      </c>
    </row>
    <row r="44" spans="1:6" x14ac:dyDescent="0.3">
      <c r="A44" s="75">
        <v>211</v>
      </c>
      <c r="B44" s="74" t="str">
        <f>CONCATENATE(Tabla6[[#This Row],[COG]])</f>
        <v>211</v>
      </c>
      <c r="C44" s="74" t="str">
        <f>CONCATENATE(Tabla6[[#This Row],[PARTIDA]],"00")</f>
        <v>21100</v>
      </c>
      <c r="D44" s="74" t="str">
        <f>VLOOKUP(Tabla6[[#This Row],[PARTIDA]],Tabla1[#All],3,FALSE)</f>
        <v>MATERIALES, ÚTILES Y EQUIPOS MENORES DE OFICINA</v>
      </c>
      <c r="E44" s="74" t="str">
        <f>CONCATENATE(Tabla6[[#This Row],[Columna1]]," - ",Tabla6[[#This Row],[DESCRIPCION]])</f>
        <v>21100 - MATERIALES, ÚTILES Y EQUIPOS MENORES DE OFICINA</v>
      </c>
      <c r="F44" s="43">
        <f>IFERROR( VLOOKUP(Tabla6[[#This Row],[PARTIDA]],Tabla5[#All],3,FALSE),0)</f>
        <v>181500</v>
      </c>
    </row>
    <row r="45" spans="1:6" x14ac:dyDescent="0.3">
      <c r="A45" s="75">
        <v>212</v>
      </c>
      <c r="B45" s="74" t="str">
        <f>CONCATENATE(Tabla6[[#This Row],[COG]])</f>
        <v>212</v>
      </c>
      <c r="C45" s="74" t="str">
        <f>CONCATENATE(Tabla6[[#This Row],[PARTIDA]],"00")</f>
        <v>21200</v>
      </c>
      <c r="D45" s="74" t="str">
        <f>VLOOKUP(Tabla6[[#This Row],[PARTIDA]],Tabla1[#All],3,FALSE)</f>
        <v>MATERIALES Y ÚTILES DE IMPRESIÓN Y REPRODUCCIÓN</v>
      </c>
      <c r="E45" s="74" t="str">
        <f>CONCATENATE(Tabla6[[#This Row],[Columna1]]," - ",Tabla6[[#This Row],[DESCRIPCION]])</f>
        <v>21200 - MATERIALES Y ÚTILES DE IMPRESIÓN Y REPRODUCCIÓN</v>
      </c>
      <c r="F45" s="43">
        <f>IFERROR( VLOOKUP(Tabla6[[#This Row],[PARTIDA]],Tabla5[#All],3,FALSE),0)</f>
        <v>80000</v>
      </c>
    </row>
    <row r="46" spans="1:6" x14ac:dyDescent="0.3">
      <c r="A46" s="75">
        <v>213</v>
      </c>
      <c r="B46" s="74" t="str">
        <f>CONCATENATE(Tabla6[[#This Row],[COG]])</f>
        <v>213</v>
      </c>
      <c r="C46" s="74" t="str">
        <f>CONCATENATE(Tabla6[[#This Row],[PARTIDA]],"00")</f>
        <v>21300</v>
      </c>
      <c r="D46" s="74" t="str">
        <f>VLOOKUP(Tabla6[[#This Row],[PARTIDA]],Tabla1[#All],3,FALSE)</f>
        <v>MATERIAL ESTADÍSTICO Y GEOGRÁFICO</v>
      </c>
      <c r="E46" s="74" t="str">
        <f>CONCATENATE(Tabla6[[#This Row],[Columna1]]," - ",Tabla6[[#This Row],[DESCRIPCION]])</f>
        <v>21300 - MATERIAL ESTADÍSTICO Y GEOGRÁFICO</v>
      </c>
      <c r="F46" s="43">
        <f>IFERROR( VLOOKUP(Tabla6[[#This Row],[PARTIDA]],Tabla5[#All],3,FALSE),0)</f>
        <v>2000</v>
      </c>
    </row>
    <row r="47" spans="1:6" x14ac:dyDescent="0.3">
      <c r="A47" s="75">
        <v>214</v>
      </c>
      <c r="B47" s="74" t="str">
        <f>CONCATENATE(Tabla6[[#This Row],[COG]])</f>
        <v>214</v>
      </c>
      <c r="C47" s="74" t="str">
        <f>CONCATENATE(Tabla6[[#This Row],[PARTIDA]],"00")</f>
        <v>21400</v>
      </c>
      <c r="D47" s="74" t="str">
        <f>VLOOKUP(Tabla6[[#This Row],[PARTIDA]],Tabla1[#All],3,FALSE)</f>
        <v>MATERIALES, ÚTILES Y EQUIPOS MENORES DE TECNOLOGÍAS DE LA INFORMACIÓN Y COMUNICACIONES</v>
      </c>
      <c r="E47" s="74" t="str">
        <f>CONCATENATE(Tabla6[[#This Row],[Columna1]]," - ",Tabla6[[#This Row],[DESCRIPCION]])</f>
        <v>21400 - MATERIALES, ÚTILES Y EQUIPOS MENORES DE TECNOLOGÍAS DE LA INFORMACIÓN Y COMUNICACIONES</v>
      </c>
      <c r="F47" s="43">
        <f>IFERROR( VLOOKUP(Tabla6[[#This Row],[PARTIDA]],Tabla5[#All],3,FALSE),0)</f>
        <v>11000</v>
      </c>
    </row>
    <row r="48" spans="1:6" x14ac:dyDescent="0.3">
      <c r="A48" s="75">
        <v>215</v>
      </c>
      <c r="B48" s="74" t="str">
        <f>CONCATENATE(Tabla6[[#This Row],[COG]])</f>
        <v>215</v>
      </c>
      <c r="C48" s="74" t="str">
        <f>CONCATENATE(Tabla6[[#This Row],[PARTIDA]],"00")</f>
        <v>21500</v>
      </c>
      <c r="D48" s="74" t="str">
        <f>VLOOKUP(Tabla6[[#This Row],[PARTIDA]],Tabla1[#All],3,FALSE)</f>
        <v>MATERIAL IMPRESO E INFORMACIÓN DIGITAL</v>
      </c>
      <c r="E48" s="74" t="str">
        <f>CONCATENATE(Tabla6[[#This Row],[Columna1]]," - ",Tabla6[[#This Row],[DESCRIPCION]])</f>
        <v>21500 - MATERIAL IMPRESO E INFORMACIÓN DIGITAL</v>
      </c>
      <c r="F48" s="43">
        <f>IFERROR( VLOOKUP(Tabla6[[#This Row],[PARTIDA]],Tabla5[#All],3,FALSE),0)</f>
        <v>34000</v>
      </c>
    </row>
    <row r="49" spans="1:6" x14ac:dyDescent="0.3">
      <c r="A49" s="75">
        <v>216</v>
      </c>
      <c r="B49" s="74" t="str">
        <f>CONCATENATE(Tabla6[[#This Row],[COG]])</f>
        <v>216</v>
      </c>
      <c r="C49" s="74" t="str">
        <f>CONCATENATE(Tabla6[[#This Row],[PARTIDA]],"00")</f>
        <v>21600</v>
      </c>
      <c r="D49" s="74" t="str">
        <f>VLOOKUP(Tabla6[[#This Row],[PARTIDA]],Tabla1[#All],3,FALSE)</f>
        <v>MATERIAL DE LIMPIEZA</v>
      </c>
      <c r="E49" s="74" t="str">
        <f>CONCATENATE(Tabla6[[#This Row],[Columna1]]," - ",Tabla6[[#This Row],[DESCRIPCION]])</f>
        <v>21600 - MATERIAL DE LIMPIEZA</v>
      </c>
      <c r="F49" s="43">
        <f>IFERROR( VLOOKUP(Tabla6[[#This Row],[PARTIDA]],Tabla5[#All],3,FALSE),0)</f>
        <v>60000</v>
      </c>
    </row>
    <row r="50" spans="1:6" x14ac:dyDescent="0.3">
      <c r="A50" s="75">
        <v>217</v>
      </c>
      <c r="B50" s="74" t="str">
        <f>CONCATENATE(Tabla6[[#This Row],[COG]])</f>
        <v>217</v>
      </c>
      <c r="C50" s="74" t="str">
        <f>CONCATENATE(Tabla6[[#This Row],[PARTIDA]],"00")</f>
        <v>21700</v>
      </c>
      <c r="D50" s="74" t="str">
        <f>VLOOKUP(Tabla6[[#This Row],[PARTIDA]],Tabla1[#All],3,FALSE)</f>
        <v>MATERIALES Y ÚTILES DE ENSEÑANZA</v>
      </c>
      <c r="E50" s="74" t="str">
        <f>CONCATENATE(Tabla6[[#This Row],[Columna1]]," - ",Tabla6[[#This Row],[DESCRIPCION]])</f>
        <v>21700 - MATERIALES Y ÚTILES DE ENSEÑANZA</v>
      </c>
      <c r="F50" s="43">
        <f>IFERROR( VLOOKUP(Tabla6[[#This Row],[PARTIDA]],Tabla5[#All],3,FALSE),0)</f>
        <v>0</v>
      </c>
    </row>
    <row r="51" spans="1:6" x14ac:dyDescent="0.3">
      <c r="A51" s="75">
        <v>218</v>
      </c>
      <c r="B51" s="74" t="str">
        <f>CONCATENATE(Tabla6[[#This Row],[COG]])</f>
        <v>218</v>
      </c>
      <c r="C51" s="74" t="str">
        <f>CONCATENATE(Tabla6[[#This Row],[PARTIDA]],"00")</f>
        <v>21800</v>
      </c>
      <c r="D51" s="74" t="str">
        <f>VLOOKUP(Tabla6[[#This Row],[PARTIDA]],Tabla1[#All],3,FALSE)</f>
        <v>MATERIALES PARA EL REGISTRO E IDENTIFICACIÓN DE BIENES Y PERSONAS</v>
      </c>
      <c r="E51" s="74" t="str">
        <f>CONCATENATE(Tabla6[[#This Row],[Columna1]]," - ",Tabla6[[#This Row],[DESCRIPCION]])</f>
        <v>21800 - MATERIALES PARA EL REGISTRO E IDENTIFICACIÓN DE BIENES Y PERSONAS</v>
      </c>
      <c r="F51" s="43">
        <f>IFERROR( VLOOKUP(Tabla6[[#This Row],[PARTIDA]],Tabla5[#All],3,FALSE),0)</f>
        <v>0</v>
      </c>
    </row>
    <row r="52" spans="1:6" x14ac:dyDescent="0.3">
      <c r="A52" s="75">
        <v>220</v>
      </c>
      <c r="B52" s="74" t="str">
        <f>CONCATENATE(Tabla6[[#This Row],[COG]])</f>
        <v>220</v>
      </c>
      <c r="C52" s="74" t="str">
        <f>CONCATENATE(Tabla6[[#This Row],[PARTIDA]],"00")</f>
        <v>22000</v>
      </c>
      <c r="D52" s="74" t="str">
        <f>VLOOKUP(Tabla6[[#This Row],[PARTIDA]],Tabla1[#All],3,FALSE)</f>
        <v>ALIMENTOS Y UTENSILIOS</v>
      </c>
      <c r="E52" s="74" t="str">
        <f>CONCATENATE(Tabla6[[#This Row],[Columna1]]," - ",Tabla6[[#This Row],[DESCRIPCION]])</f>
        <v>22000 - ALIMENTOS Y UTENSILIOS</v>
      </c>
      <c r="F52" s="43">
        <f>IFERROR( VLOOKUP(Tabla6[[#This Row],[PARTIDA]],Tabla5[#All],3,FALSE),0)</f>
        <v>0</v>
      </c>
    </row>
    <row r="53" spans="1:6" x14ac:dyDescent="0.3">
      <c r="A53" s="75">
        <v>221</v>
      </c>
      <c r="B53" s="74" t="str">
        <f>CONCATENATE(Tabla6[[#This Row],[COG]])</f>
        <v>221</v>
      </c>
      <c r="C53" s="74" t="str">
        <f>CONCATENATE(Tabla6[[#This Row],[PARTIDA]],"00")</f>
        <v>22100</v>
      </c>
      <c r="D53" s="74" t="str">
        <f>VLOOKUP(Tabla6[[#This Row],[PARTIDA]],Tabla1[#All],3,FALSE)</f>
        <v>PRODUCTOS ALIMENTICIOS PARA PERSONAS</v>
      </c>
      <c r="E53" s="74" t="str">
        <f>CONCATENATE(Tabla6[[#This Row],[Columna1]]," - ",Tabla6[[#This Row],[DESCRIPCION]])</f>
        <v>22100 - PRODUCTOS ALIMENTICIOS PARA PERSONAS</v>
      </c>
      <c r="F53" s="43">
        <f>IFERROR( VLOOKUP(Tabla6[[#This Row],[PARTIDA]],Tabla5[#All],3,FALSE),0)</f>
        <v>196500</v>
      </c>
    </row>
    <row r="54" spans="1:6" x14ac:dyDescent="0.3">
      <c r="A54" s="75">
        <v>222</v>
      </c>
      <c r="B54" s="74" t="str">
        <f>CONCATENATE(Tabla6[[#This Row],[COG]])</f>
        <v>222</v>
      </c>
      <c r="C54" s="74" t="str">
        <f>CONCATENATE(Tabla6[[#This Row],[PARTIDA]],"00")</f>
        <v>22200</v>
      </c>
      <c r="D54" s="74" t="str">
        <f>VLOOKUP(Tabla6[[#This Row],[PARTIDA]],Tabla1[#All],3,FALSE)</f>
        <v>PRODUCTOS ALIMENTICIOS PARA ANIMALES</v>
      </c>
      <c r="E54" s="74" t="str">
        <f>CONCATENATE(Tabla6[[#This Row],[Columna1]]," - ",Tabla6[[#This Row],[DESCRIPCION]])</f>
        <v>22200 - PRODUCTOS ALIMENTICIOS PARA ANIMALES</v>
      </c>
      <c r="F54" s="43">
        <f>IFERROR( VLOOKUP(Tabla6[[#This Row],[PARTIDA]],Tabla5[#All],3,FALSE),0)</f>
        <v>0</v>
      </c>
    </row>
    <row r="55" spans="1:6" x14ac:dyDescent="0.3">
      <c r="A55" s="75">
        <v>223</v>
      </c>
      <c r="B55" s="74" t="str">
        <f>CONCATENATE(Tabla6[[#This Row],[COG]])</f>
        <v>223</v>
      </c>
      <c r="C55" s="74" t="str">
        <f>CONCATENATE(Tabla6[[#This Row],[PARTIDA]],"00")</f>
        <v>22300</v>
      </c>
      <c r="D55" s="74" t="str">
        <f>VLOOKUP(Tabla6[[#This Row],[PARTIDA]],Tabla1[#All],3,FALSE)</f>
        <v>UTENSILIOS PARA EL SERVICIO DE ALIMENTACIÓN</v>
      </c>
      <c r="E55" s="74" t="str">
        <f>CONCATENATE(Tabla6[[#This Row],[Columna1]]," - ",Tabla6[[#This Row],[DESCRIPCION]])</f>
        <v>22300 - UTENSILIOS PARA EL SERVICIO DE ALIMENTACIÓN</v>
      </c>
      <c r="F55" s="43">
        <f>IFERROR( VLOOKUP(Tabla6[[#This Row],[PARTIDA]],Tabla5[#All],3,FALSE),0)</f>
        <v>3500</v>
      </c>
    </row>
    <row r="56" spans="1:6" x14ac:dyDescent="0.3">
      <c r="A56" s="75">
        <v>230</v>
      </c>
      <c r="B56" s="74" t="str">
        <f>CONCATENATE(Tabla6[[#This Row],[COG]])</f>
        <v>230</v>
      </c>
      <c r="C56" s="74" t="str">
        <f>CONCATENATE(Tabla6[[#This Row],[PARTIDA]],"00")</f>
        <v>23000</v>
      </c>
      <c r="D56" s="74" t="str">
        <f>VLOOKUP(Tabla6[[#This Row],[PARTIDA]],Tabla1[#All],3,FALSE)</f>
        <v>MATERIAS PRIMAS Y MATERIALES DE PRODUCCIÓN Y COMERCIALIZACIÓN</v>
      </c>
      <c r="E56" s="74" t="str">
        <f>CONCATENATE(Tabla6[[#This Row],[Columna1]]," - ",Tabla6[[#This Row],[DESCRIPCION]])</f>
        <v>23000 - MATERIAS PRIMAS Y MATERIALES DE PRODUCCIÓN Y COMERCIALIZACIÓN</v>
      </c>
      <c r="F56" s="43">
        <f>IFERROR( VLOOKUP(Tabla6[[#This Row],[PARTIDA]],Tabla5[#All],3,FALSE),0)</f>
        <v>0</v>
      </c>
    </row>
    <row r="57" spans="1:6" x14ac:dyDescent="0.3">
      <c r="A57" s="75">
        <v>231</v>
      </c>
      <c r="B57" s="74" t="str">
        <f>CONCATENATE(Tabla6[[#This Row],[COG]])</f>
        <v>231</v>
      </c>
      <c r="C57" s="74" t="str">
        <f>CONCATENATE(Tabla6[[#This Row],[PARTIDA]],"00")</f>
        <v>23100</v>
      </c>
      <c r="D57" s="74" t="str">
        <f>VLOOKUP(Tabla6[[#This Row],[PARTIDA]],Tabla1[#All],3,FALSE)</f>
        <v>PRODUCTOS ALIMENTICIOS, AGROPECUARIOS Y FORESTALES ADQUIRIDOS COMO MATERIA PRIMA</v>
      </c>
      <c r="E57" s="74" t="str">
        <f>CONCATENATE(Tabla6[[#This Row],[Columna1]]," - ",Tabla6[[#This Row],[DESCRIPCION]])</f>
        <v>23100 - PRODUCTOS ALIMENTICIOS, AGROPECUARIOS Y FORESTALES ADQUIRIDOS COMO MATERIA PRIMA</v>
      </c>
      <c r="F57" s="43">
        <f>IFERROR( VLOOKUP(Tabla6[[#This Row],[PARTIDA]],Tabla5[#All],3,FALSE),0)</f>
        <v>0</v>
      </c>
    </row>
    <row r="58" spans="1:6" x14ac:dyDescent="0.3">
      <c r="A58" s="75">
        <v>232</v>
      </c>
      <c r="B58" s="74" t="str">
        <f>CONCATENATE(Tabla6[[#This Row],[COG]])</f>
        <v>232</v>
      </c>
      <c r="C58" s="74" t="str">
        <f>CONCATENATE(Tabla6[[#This Row],[PARTIDA]],"00")</f>
        <v>23200</v>
      </c>
      <c r="D58" s="74" t="str">
        <f>VLOOKUP(Tabla6[[#This Row],[PARTIDA]],Tabla1[#All],3,FALSE)</f>
        <v>INSUMOS TEXTILES ADQUIRIDOS COMO MATERIA PRIMA</v>
      </c>
      <c r="E58" s="74" t="str">
        <f>CONCATENATE(Tabla6[[#This Row],[Columna1]]," - ",Tabla6[[#This Row],[DESCRIPCION]])</f>
        <v>23200 - INSUMOS TEXTILES ADQUIRIDOS COMO MATERIA PRIMA</v>
      </c>
      <c r="F58" s="43">
        <f>IFERROR( VLOOKUP(Tabla6[[#This Row],[PARTIDA]],Tabla5[#All],3,FALSE),0)</f>
        <v>0</v>
      </c>
    </row>
    <row r="59" spans="1:6" x14ac:dyDescent="0.3">
      <c r="A59" s="75">
        <v>233</v>
      </c>
      <c r="B59" s="74" t="str">
        <f>CONCATENATE(Tabla6[[#This Row],[COG]])</f>
        <v>233</v>
      </c>
      <c r="C59" s="74" t="str">
        <f>CONCATENATE(Tabla6[[#This Row],[PARTIDA]],"00")</f>
        <v>23300</v>
      </c>
      <c r="D59" s="74" t="str">
        <f>VLOOKUP(Tabla6[[#This Row],[PARTIDA]],Tabla1[#All],3,FALSE)</f>
        <v>PRODUCTOS DE PAPEL, CARTÓN E IMPRESOS ADQUIRIDOS COMO MATERIA PRIMA</v>
      </c>
      <c r="E59" s="74" t="str">
        <f>CONCATENATE(Tabla6[[#This Row],[Columna1]]," - ",Tabla6[[#This Row],[DESCRIPCION]])</f>
        <v>23300 - PRODUCTOS DE PAPEL, CARTÓN E IMPRESOS ADQUIRIDOS COMO MATERIA PRIMA</v>
      </c>
      <c r="F59" s="43">
        <f>IFERROR( VLOOKUP(Tabla6[[#This Row],[PARTIDA]],Tabla5[#All],3,FALSE),0)</f>
        <v>0</v>
      </c>
    </row>
    <row r="60" spans="1:6" x14ac:dyDescent="0.3">
      <c r="A60" s="75">
        <v>234</v>
      </c>
      <c r="B60" s="74" t="str">
        <f>CONCATENATE(Tabla6[[#This Row],[COG]])</f>
        <v>234</v>
      </c>
      <c r="C60" s="74" t="str">
        <f>CONCATENATE(Tabla6[[#This Row],[PARTIDA]],"00")</f>
        <v>23400</v>
      </c>
      <c r="D60" s="74" t="str">
        <f>VLOOKUP(Tabla6[[#This Row],[PARTIDA]],Tabla1[#All],3,FALSE)</f>
        <v>COMBUSTIBLES, LUBRICANTES, ADITIVOS, CARBÓN Y SUS DERIVADOS ADQUIRIDOS COMO MATERIA PRIMA</v>
      </c>
      <c r="E60" s="74" t="str">
        <f>CONCATENATE(Tabla6[[#This Row],[Columna1]]," - ",Tabla6[[#This Row],[DESCRIPCION]])</f>
        <v>23400 - COMBUSTIBLES, LUBRICANTES, ADITIVOS, CARBÓN Y SUS DERIVADOS ADQUIRIDOS COMO MATERIA PRIMA</v>
      </c>
      <c r="F60" s="43">
        <f>IFERROR( VLOOKUP(Tabla6[[#This Row],[PARTIDA]],Tabla5[#All],3,FALSE),0)</f>
        <v>0</v>
      </c>
    </row>
    <row r="61" spans="1:6" x14ac:dyDescent="0.3">
      <c r="A61" s="75">
        <v>235</v>
      </c>
      <c r="B61" s="74" t="str">
        <f>CONCATENATE(Tabla6[[#This Row],[COG]])</f>
        <v>235</v>
      </c>
      <c r="C61" s="74" t="str">
        <f>CONCATENATE(Tabla6[[#This Row],[PARTIDA]],"00")</f>
        <v>23500</v>
      </c>
      <c r="D61" s="74" t="str">
        <f>VLOOKUP(Tabla6[[#This Row],[PARTIDA]],Tabla1[#All],3,FALSE)</f>
        <v>PRODUCTOS QUÍMICOS, FARMACÉUTICOS Y DE LABORATORIO ADQUIRIDOS COMO MATERIA PRIMA</v>
      </c>
      <c r="E61" s="74" t="str">
        <f>CONCATENATE(Tabla6[[#This Row],[Columna1]]," - ",Tabla6[[#This Row],[DESCRIPCION]])</f>
        <v>23500 - PRODUCTOS QUÍMICOS, FARMACÉUTICOS Y DE LABORATORIO ADQUIRIDOS COMO MATERIA PRIMA</v>
      </c>
      <c r="F61" s="43">
        <f>IFERROR( VLOOKUP(Tabla6[[#This Row],[PARTIDA]],Tabla5[#All],3,FALSE),0)</f>
        <v>0</v>
      </c>
    </row>
    <row r="62" spans="1:6" x14ac:dyDescent="0.3">
      <c r="A62" s="75">
        <v>236</v>
      </c>
      <c r="B62" s="74" t="str">
        <f>CONCATENATE(Tabla6[[#This Row],[COG]])</f>
        <v>236</v>
      </c>
      <c r="C62" s="74" t="str">
        <f>CONCATENATE(Tabla6[[#This Row],[PARTIDA]],"00")</f>
        <v>23600</v>
      </c>
      <c r="D62" s="74" t="str">
        <f>VLOOKUP(Tabla6[[#This Row],[PARTIDA]],Tabla1[#All],3,FALSE)</f>
        <v>PRODUCTOS METÁLICOS Y A BASE DE MINERALES NO METÁLICOS ADQUIRIDOS COMO MATERIA PRIMA</v>
      </c>
      <c r="E62" s="74" t="str">
        <f>CONCATENATE(Tabla6[[#This Row],[Columna1]]," - ",Tabla6[[#This Row],[DESCRIPCION]])</f>
        <v>23600 - PRODUCTOS METÁLICOS Y A BASE DE MINERALES NO METÁLICOS ADQUIRIDOS COMO MATERIA PRIMA</v>
      </c>
      <c r="F62" s="43">
        <f>IFERROR( VLOOKUP(Tabla6[[#This Row],[PARTIDA]],Tabla5[#All],3,FALSE),0)</f>
        <v>0</v>
      </c>
    </row>
    <row r="63" spans="1:6" x14ac:dyDescent="0.3">
      <c r="A63" s="75">
        <v>237</v>
      </c>
      <c r="B63" s="74" t="str">
        <f>CONCATENATE(Tabla6[[#This Row],[COG]])</f>
        <v>237</v>
      </c>
      <c r="C63" s="74" t="str">
        <f>CONCATENATE(Tabla6[[#This Row],[PARTIDA]],"00")</f>
        <v>23700</v>
      </c>
      <c r="D63" s="74" t="str">
        <f>VLOOKUP(Tabla6[[#This Row],[PARTIDA]],Tabla1[#All],3,FALSE)</f>
        <v>PRODUCTOS DE CUERO, PIEL, PLÁSTICO Y HULE ADQUIRIDOS COMO MATERIA PRIMA</v>
      </c>
      <c r="E63" s="74" t="str">
        <f>CONCATENATE(Tabla6[[#This Row],[Columna1]]," - ",Tabla6[[#This Row],[DESCRIPCION]])</f>
        <v>23700 - PRODUCTOS DE CUERO, PIEL, PLÁSTICO Y HULE ADQUIRIDOS COMO MATERIA PRIMA</v>
      </c>
      <c r="F63" s="43">
        <f>IFERROR( VLOOKUP(Tabla6[[#This Row],[PARTIDA]],Tabla5[#All],3,FALSE),0)</f>
        <v>1000</v>
      </c>
    </row>
    <row r="64" spans="1:6" x14ac:dyDescent="0.3">
      <c r="A64" s="75">
        <v>238</v>
      </c>
      <c r="B64" s="74" t="str">
        <f>CONCATENATE(Tabla6[[#This Row],[COG]])</f>
        <v>238</v>
      </c>
      <c r="C64" s="74" t="str">
        <f>CONCATENATE(Tabla6[[#This Row],[PARTIDA]],"00")</f>
        <v>23800</v>
      </c>
      <c r="D64" s="74" t="str">
        <f>VLOOKUP(Tabla6[[#This Row],[PARTIDA]],Tabla1[#All],3,FALSE)</f>
        <v>MERCANCÍAS ADQUIRIDAS PARA SU COMERCIALIZACIÓN</v>
      </c>
      <c r="E64" s="74" t="str">
        <f>CONCATENATE(Tabla6[[#This Row],[Columna1]]," - ",Tabla6[[#This Row],[DESCRIPCION]])</f>
        <v>23800 - MERCANCÍAS ADQUIRIDAS PARA SU COMERCIALIZACIÓN</v>
      </c>
      <c r="F64" s="43">
        <f>IFERROR( VLOOKUP(Tabla6[[#This Row],[PARTIDA]],Tabla5[#All],3,FALSE),0)</f>
        <v>0</v>
      </c>
    </row>
    <row r="65" spans="1:6" x14ac:dyDescent="0.3">
      <c r="A65" s="75">
        <v>239</v>
      </c>
      <c r="B65" s="74" t="str">
        <f>CONCATENATE(Tabla6[[#This Row],[COG]])</f>
        <v>239</v>
      </c>
      <c r="C65" s="74" t="str">
        <f>CONCATENATE(Tabla6[[#This Row],[PARTIDA]],"00")</f>
        <v>23900</v>
      </c>
      <c r="D65" s="74" t="str">
        <f>VLOOKUP(Tabla6[[#This Row],[PARTIDA]],Tabla1[#All],3,FALSE)</f>
        <v>OTROS PRODUCTOS ADQUIRIDOS COMO MATERIA PRIMA</v>
      </c>
      <c r="E65" s="74" t="str">
        <f>CONCATENATE(Tabla6[[#This Row],[Columna1]]," - ",Tabla6[[#This Row],[DESCRIPCION]])</f>
        <v>23900 - OTROS PRODUCTOS ADQUIRIDOS COMO MATERIA PRIMA</v>
      </c>
      <c r="F65" s="43">
        <f>IFERROR( VLOOKUP(Tabla6[[#This Row],[PARTIDA]],Tabla5[#All],3,FALSE),0)</f>
        <v>0</v>
      </c>
    </row>
    <row r="66" spans="1:6" x14ac:dyDescent="0.3">
      <c r="A66" s="75">
        <v>240</v>
      </c>
      <c r="B66" s="74" t="str">
        <f>CONCATENATE(Tabla6[[#This Row],[COG]])</f>
        <v>240</v>
      </c>
      <c r="C66" s="74" t="str">
        <f>CONCATENATE(Tabla6[[#This Row],[PARTIDA]],"00")</f>
        <v>24000</v>
      </c>
      <c r="D66" s="74" t="str">
        <f>VLOOKUP(Tabla6[[#This Row],[PARTIDA]],Tabla1[#All],3,FALSE)</f>
        <v>MATERIALES Y ARTÍCULOS DE CONSTRUCCIÓN Y DE REPARACIÓN</v>
      </c>
      <c r="E66" s="74" t="str">
        <f>CONCATENATE(Tabla6[[#This Row],[Columna1]]," - ",Tabla6[[#This Row],[DESCRIPCION]])</f>
        <v>24000 - MATERIALES Y ARTÍCULOS DE CONSTRUCCIÓN Y DE REPARACIÓN</v>
      </c>
      <c r="F66" s="43">
        <f>IFERROR( VLOOKUP(Tabla6[[#This Row],[PARTIDA]],Tabla5[#All],3,FALSE),0)</f>
        <v>0</v>
      </c>
    </row>
    <row r="67" spans="1:6" x14ac:dyDescent="0.3">
      <c r="A67" s="75">
        <v>241</v>
      </c>
      <c r="B67" s="74" t="str">
        <f>CONCATENATE(Tabla6[[#This Row],[COG]])</f>
        <v>241</v>
      </c>
      <c r="C67" s="74" t="str">
        <f>CONCATENATE(Tabla6[[#This Row],[PARTIDA]],"00")</f>
        <v>24100</v>
      </c>
      <c r="D67" s="74" t="str">
        <f>VLOOKUP(Tabla6[[#This Row],[PARTIDA]],Tabla1[#All],3,FALSE)</f>
        <v>PRODUCTOS MINERALES NO METÁLICOS</v>
      </c>
      <c r="E67" s="74" t="str">
        <f>CONCATENATE(Tabla6[[#This Row],[Columna1]]," - ",Tabla6[[#This Row],[DESCRIPCION]])</f>
        <v>24100 - PRODUCTOS MINERALES NO METÁLICOS</v>
      </c>
      <c r="F67" s="43">
        <f>IFERROR( VLOOKUP(Tabla6[[#This Row],[PARTIDA]],Tabla5[#All],3,FALSE),0)</f>
        <v>5000</v>
      </c>
    </row>
    <row r="68" spans="1:6" x14ac:dyDescent="0.3">
      <c r="A68" s="75">
        <v>242</v>
      </c>
      <c r="B68" s="74" t="str">
        <f>CONCATENATE(Tabla6[[#This Row],[COG]])</f>
        <v>242</v>
      </c>
      <c r="C68" s="74" t="str">
        <f>CONCATENATE(Tabla6[[#This Row],[PARTIDA]],"00")</f>
        <v>24200</v>
      </c>
      <c r="D68" s="74" t="str">
        <f>VLOOKUP(Tabla6[[#This Row],[PARTIDA]],Tabla1[#All],3,FALSE)</f>
        <v>CEMENTO Y PRODUCTOS DE CONCRETO</v>
      </c>
      <c r="E68" s="74" t="str">
        <f>CONCATENATE(Tabla6[[#This Row],[Columna1]]," - ",Tabla6[[#This Row],[DESCRIPCION]])</f>
        <v>24200 - CEMENTO Y PRODUCTOS DE CONCRETO</v>
      </c>
      <c r="F68" s="43">
        <f>IFERROR( VLOOKUP(Tabla6[[#This Row],[PARTIDA]],Tabla5[#All],3,FALSE),0)</f>
        <v>7000</v>
      </c>
    </row>
    <row r="69" spans="1:6" x14ac:dyDescent="0.3">
      <c r="A69" s="75">
        <v>243</v>
      </c>
      <c r="B69" s="74" t="str">
        <f>CONCATENATE(Tabla6[[#This Row],[COG]])</f>
        <v>243</v>
      </c>
      <c r="C69" s="74" t="str">
        <f>CONCATENATE(Tabla6[[#This Row],[PARTIDA]],"00")</f>
        <v>24300</v>
      </c>
      <c r="D69" s="74" t="str">
        <f>VLOOKUP(Tabla6[[#This Row],[PARTIDA]],Tabla1[#All],3,FALSE)</f>
        <v>CAL, YESO Y PRODUCTOS DE YESO</v>
      </c>
      <c r="E69" s="74" t="str">
        <f>CONCATENATE(Tabla6[[#This Row],[Columna1]]," - ",Tabla6[[#This Row],[DESCRIPCION]])</f>
        <v>24300 - CAL, YESO Y PRODUCTOS DE YESO</v>
      </c>
      <c r="F69" s="43">
        <f>IFERROR( VLOOKUP(Tabla6[[#This Row],[PARTIDA]],Tabla5[#All],3,FALSE),0)</f>
        <v>1500</v>
      </c>
    </row>
    <row r="70" spans="1:6" x14ac:dyDescent="0.3">
      <c r="A70" s="75">
        <v>244</v>
      </c>
      <c r="B70" s="74" t="str">
        <f>CONCATENATE(Tabla6[[#This Row],[COG]])</f>
        <v>244</v>
      </c>
      <c r="C70" s="74" t="str">
        <f>CONCATENATE(Tabla6[[#This Row],[PARTIDA]],"00")</f>
        <v>24400</v>
      </c>
      <c r="D70" s="74" t="str">
        <f>VLOOKUP(Tabla6[[#This Row],[PARTIDA]],Tabla1[#All],3,FALSE)</f>
        <v>MADERA Y PRODUCTOS DE MADERA</v>
      </c>
      <c r="E70" s="74" t="str">
        <f>CONCATENATE(Tabla6[[#This Row],[Columna1]]," - ",Tabla6[[#This Row],[DESCRIPCION]])</f>
        <v>24400 - MADERA Y PRODUCTOS DE MADERA</v>
      </c>
      <c r="F70" s="43">
        <f>IFERROR( VLOOKUP(Tabla6[[#This Row],[PARTIDA]],Tabla5[#All],3,FALSE),0)</f>
        <v>9200</v>
      </c>
    </row>
    <row r="71" spans="1:6" x14ac:dyDescent="0.3">
      <c r="A71" s="75">
        <v>245</v>
      </c>
      <c r="B71" s="74" t="str">
        <f>CONCATENATE(Tabla6[[#This Row],[COG]])</f>
        <v>245</v>
      </c>
      <c r="C71" s="74" t="str">
        <f>CONCATENATE(Tabla6[[#This Row],[PARTIDA]],"00")</f>
        <v>24500</v>
      </c>
      <c r="D71" s="74" t="str">
        <f>VLOOKUP(Tabla6[[#This Row],[PARTIDA]],Tabla1[#All],3,FALSE)</f>
        <v>VIDRIO Y PRODUCTOS DE VIDRIO</v>
      </c>
      <c r="E71" s="74" t="str">
        <f>CONCATENATE(Tabla6[[#This Row],[Columna1]]," - ",Tabla6[[#This Row],[DESCRIPCION]])</f>
        <v>24500 - VIDRIO Y PRODUCTOS DE VIDRIO</v>
      </c>
      <c r="F71" s="43">
        <f>IFERROR( VLOOKUP(Tabla6[[#This Row],[PARTIDA]],Tabla5[#All],3,FALSE),0)</f>
        <v>5500</v>
      </c>
    </row>
    <row r="72" spans="1:6" x14ac:dyDescent="0.3">
      <c r="A72" s="75">
        <v>246</v>
      </c>
      <c r="B72" s="74" t="str">
        <f>CONCATENATE(Tabla6[[#This Row],[COG]])</f>
        <v>246</v>
      </c>
      <c r="C72" s="74" t="str">
        <f>CONCATENATE(Tabla6[[#This Row],[PARTIDA]],"00")</f>
        <v>24600</v>
      </c>
      <c r="D72" s="74" t="str">
        <f>VLOOKUP(Tabla6[[#This Row],[PARTIDA]],Tabla1[#All],3,FALSE)</f>
        <v>MATERIAL ELÉCTRICO Y ELECTRÓNICO</v>
      </c>
      <c r="E72" s="74" t="str">
        <f>CONCATENATE(Tabla6[[#This Row],[Columna1]]," - ",Tabla6[[#This Row],[DESCRIPCION]])</f>
        <v>24600 - MATERIAL ELÉCTRICO Y ELECTRÓNICO</v>
      </c>
      <c r="F72" s="43">
        <f>IFERROR( VLOOKUP(Tabla6[[#This Row],[PARTIDA]],Tabla5[#All],3,FALSE),0)</f>
        <v>138500</v>
      </c>
    </row>
    <row r="73" spans="1:6" x14ac:dyDescent="0.3">
      <c r="A73" s="75">
        <v>247</v>
      </c>
      <c r="B73" s="74" t="str">
        <f>CONCATENATE(Tabla6[[#This Row],[COG]])</f>
        <v>247</v>
      </c>
      <c r="C73" s="74" t="str">
        <f>CONCATENATE(Tabla6[[#This Row],[PARTIDA]],"00")</f>
        <v>24700</v>
      </c>
      <c r="D73" s="74" t="str">
        <f>VLOOKUP(Tabla6[[#This Row],[PARTIDA]],Tabla1[#All],3,FALSE)</f>
        <v>ARTÍCULOS METÁLICOS PARA LA CONSTRUCCIÓN</v>
      </c>
      <c r="E73" s="74" t="str">
        <f>CONCATENATE(Tabla6[[#This Row],[Columna1]]," - ",Tabla6[[#This Row],[DESCRIPCION]])</f>
        <v>24700 - ARTÍCULOS METÁLICOS PARA LA CONSTRUCCIÓN</v>
      </c>
      <c r="F73" s="43">
        <f>IFERROR( VLOOKUP(Tabla6[[#This Row],[PARTIDA]],Tabla5[#All],3,FALSE),0)</f>
        <v>67000</v>
      </c>
    </row>
    <row r="74" spans="1:6" x14ac:dyDescent="0.3">
      <c r="A74" s="75">
        <v>248</v>
      </c>
      <c r="B74" s="74" t="str">
        <f>CONCATENATE(Tabla6[[#This Row],[COG]])</f>
        <v>248</v>
      </c>
      <c r="C74" s="74" t="str">
        <f>CONCATENATE(Tabla6[[#This Row],[PARTIDA]],"00")</f>
        <v>24800</v>
      </c>
      <c r="D74" s="74" t="str">
        <f>VLOOKUP(Tabla6[[#This Row],[PARTIDA]],Tabla1[#All],3,FALSE)</f>
        <v>MATERIALES COMPLEMENTARIOS</v>
      </c>
      <c r="E74" s="74" t="str">
        <f>CONCATENATE(Tabla6[[#This Row],[Columna1]]," - ",Tabla6[[#This Row],[DESCRIPCION]])</f>
        <v>24800 - MATERIALES COMPLEMENTARIOS</v>
      </c>
      <c r="F74" s="43">
        <f>IFERROR( VLOOKUP(Tabla6[[#This Row],[PARTIDA]],Tabla5[#All],3,FALSE),0)</f>
        <v>6000</v>
      </c>
    </row>
    <row r="75" spans="1:6" x14ac:dyDescent="0.3">
      <c r="A75" s="75">
        <v>249</v>
      </c>
      <c r="B75" s="74" t="str">
        <f>CONCATENATE(Tabla6[[#This Row],[COG]])</f>
        <v>249</v>
      </c>
      <c r="C75" s="74" t="str">
        <f>CONCATENATE(Tabla6[[#This Row],[PARTIDA]],"00")</f>
        <v>24900</v>
      </c>
      <c r="D75" s="74" t="str">
        <f>VLOOKUP(Tabla6[[#This Row],[PARTIDA]],Tabla1[#All],3,FALSE)</f>
        <v>OTROS MATERIALES Y ARTÍCULOS DE CONSTRUCCIÓN Y REPARACIÓN</v>
      </c>
      <c r="E75" s="74" t="str">
        <f>CONCATENATE(Tabla6[[#This Row],[Columna1]]," - ",Tabla6[[#This Row],[DESCRIPCION]])</f>
        <v>24900 - OTROS MATERIALES Y ARTÍCULOS DE CONSTRUCCIÓN Y REPARACIÓN</v>
      </c>
      <c r="F75" s="43">
        <f>IFERROR( VLOOKUP(Tabla6[[#This Row],[PARTIDA]],Tabla5[#All],3,FALSE),0)</f>
        <v>201000</v>
      </c>
    </row>
    <row r="76" spans="1:6" x14ac:dyDescent="0.3">
      <c r="A76" s="75">
        <v>250</v>
      </c>
      <c r="B76" s="74" t="str">
        <f>CONCATENATE(Tabla6[[#This Row],[COG]])</f>
        <v>250</v>
      </c>
      <c r="C76" s="74" t="str">
        <f>CONCATENATE(Tabla6[[#This Row],[PARTIDA]],"00")</f>
        <v>25000</v>
      </c>
      <c r="D76" s="74" t="str">
        <f>VLOOKUP(Tabla6[[#This Row],[PARTIDA]],Tabla1[#All],3,FALSE)</f>
        <v>PRODUCTOS QUÍMICOS, FARMACÉUTICOS Y DE LABORATORIO</v>
      </c>
      <c r="E76" s="74" t="str">
        <f>CONCATENATE(Tabla6[[#This Row],[Columna1]]," - ",Tabla6[[#This Row],[DESCRIPCION]])</f>
        <v>25000 - PRODUCTOS QUÍMICOS, FARMACÉUTICOS Y DE LABORATORIO</v>
      </c>
      <c r="F76" s="43">
        <f>IFERROR( VLOOKUP(Tabla6[[#This Row],[PARTIDA]],Tabla5[#All],3,FALSE),0)</f>
        <v>0</v>
      </c>
    </row>
    <row r="77" spans="1:6" x14ac:dyDescent="0.3">
      <c r="A77" s="75">
        <v>251</v>
      </c>
      <c r="B77" s="74" t="str">
        <f>CONCATENATE(Tabla6[[#This Row],[COG]])</f>
        <v>251</v>
      </c>
      <c r="C77" s="74" t="str">
        <f>CONCATENATE(Tabla6[[#This Row],[PARTIDA]],"00")</f>
        <v>25100</v>
      </c>
      <c r="D77" s="74" t="str">
        <f>VLOOKUP(Tabla6[[#This Row],[PARTIDA]],Tabla1[#All],3,FALSE)</f>
        <v>PRODUCTOS QUÍMICOS BÁSICOS</v>
      </c>
      <c r="E77" s="74" t="str">
        <f>CONCATENATE(Tabla6[[#This Row],[Columna1]]," - ",Tabla6[[#This Row],[DESCRIPCION]])</f>
        <v>25100 - PRODUCTOS QUÍMICOS BÁSICOS</v>
      </c>
      <c r="F77" s="43">
        <f>IFERROR( VLOOKUP(Tabla6[[#This Row],[PARTIDA]],Tabla5[#All],3,FALSE),0)</f>
        <v>4000</v>
      </c>
    </row>
    <row r="78" spans="1:6" x14ac:dyDescent="0.3">
      <c r="A78" s="75">
        <v>252</v>
      </c>
      <c r="B78" s="74" t="str">
        <f>CONCATENATE(Tabla6[[#This Row],[COG]])</f>
        <v>252</v>
      </c>
      <c r="C78" s="74" t="str">
        <f>CONCATENATE(Tabla6[[#This Row],[PARTIDA]],"00")</f>
        <v>25200</v>
      </c>
      <c r="D78" s="74" t="str">
        <f>VLOOKUP(Tabla6[[#This Row],[PARTIDA]],Tabla1[#All],3,FALSE)</f>
        <v>FERTILIZANTES, PESTICIDAS Y OTROS AGROQUÍMICOS</v>
      </c>
      <c r="E78" s="74" t="str">
        <f>CONCATENATE(Tabla6[[#This Row],[Columna1]]," - ",Tabla6[[#This Row],[DESCRIPCION]])</f>
        <v>25200 - FERTILIZANTES, PESTICIDAS Y OTROS AGROQUÍMICOS</v>
      </c>
      <c r="F78" s="43">
        <f>IFERROR( VLOOKUP(Tabla6[[#This Row],[PARTIDA]],Tabla5[#All],3,FALSE),0)</f>
        <v>1000</v>
      </c>
    </row>
    <row r="79" spans="1:6" x14ac:dyDescent="0.3">
      <c r="A79" s="75">
        <v>253</v>
      </c>
      <c r="B79" s="74" t="str">
        <f>CONCATENATE(Tabla6[[#This Row],[COG]])</f>
        <v>253</v>
      </c>
      <c r="C79" s="74" t="str">
        <f>CONCATENATE(Tabla6[[#This Row],[PARTIDA]],"00")</f>
        <v>25300</v>
      </c>
      <c r="D79" s="74" t="str">
        <f>VLOOKUP(Tabla6[[#This Row],[PARTIDA]],Tabla1[#All],3,FALSE)</f>
        <v>MEDICINAS Y PRODUCTOS FARMACÉUTICOS</v>
      </c>
      <c r="E79" s="74" t="str">
        <f>CONCATENATE(Tabla6[[#This Row],[Columna1]]," - ",Tabla6[[#This Row],[DESCRIPCION]])</f>
        <v>25300 - MEDICINAS Y PRODUCTOS FARMACÉUTICOS</v>
      </c>
      <c r="F79" s="43">
        <f>IFERROR( VLOOKUP(Tabla6[[#This Row],[PARTIDA]],Tabla5[#All],3,FALSE),0)</f>
        <v>12500</v>
      </c>
    </row>
    <row r="80" spans="1:6" x14ac:dyDescent="0.3">
      <c r="A80" s="75">
        <v>254</v>
      </c>
      <c r="B80" s="74" t="str">
        <f>CONCATENATE(Tabla6[[#This Row],[COG]])</f>
        <v>254</v>
      </c>
      <c r="C80" s="74" t="str">
        <f>CONCATENATE(Tabla6[[#This Row],[PARTIDA]],"00")</f>
        <v>25400</v>
      </c>
      <c r="D80" s="74" t="str">
        <f>VLOOKUP(Tabla6[[#This Row],[PARTIDA]],Tabla1[#All],3,FALSE)</f>
        <v>MATERIALES, ACCESORIOS Y SUMINISTROS MÉDICOS</v>
      </c>
      <c r="E80" s="74" t="str">
        <f>CONCATENATE(Tabla6[[#This Row],[Columna1]]," - ",Tabla6[[#This Row],[DESCRIPCION]])</f>
        <v>25400 - MATERIALES, ACCESORIOS Y SUMINISTROS MÉDICOS</v>
      </c>
      <c r="F80" s="43">
        <f>IFERROR( VLOOKUP(Tabla6[[#This Row],[PARTIDA]],Tabla5[#All],3,FALSE),0)</f>
        <v>0</v>
      </c>
    </row>
    <row r="81" spans="1:6" x14ac:dyDescent="0.3">
      <c r="A81" s="75">
        <v>255</v>
      </c>
      <c r="B81" s="74" t="str">
        <f>CONCATENATE(Tabla6[[#This Row],[COG]])</f>
        <v>255</v>
      </c>
      <c r="C81" s="74" t="str">
        <f>CONCATENATE(Tabla6[[#This Row],[PARTIDA]],"00")</f>
        <v>25500</v>
      </c>
      <c r="D81" s="74" t="str">
        <f>VLOOKUP(Tabla6[[#This Row],[PARTIDA]],Tabla1[#All],3,FALSE)</f>
        <v>MATERIALES, ACCESORIOS Y SUMINISTROS DE LABORATORIO</v>
      </c>
      <c r="E81" s="74" t="str">
        <f>CONCATENATE(Tabla6[[#This Row],[Columna1]]," - ",Tabla6[[#This Row],[DESCRIPCION]])</f>
        <v>25500 - MATERIALES, ACCESORIOS Y SUMINISTROS DE LABORATORIO</v>
      </c>
      <c r="F81" s="43">
        <f>IFERROR( VLOOKUP(Tabla6[[#This Row],[PARTIDA]],Tabla5[#All],3,FALSE),0)</f>
        <v>0</v>
      </c>
    </row>
    <row r="82" spans="1:6" x14ac:dyDescent="0.3">
      <c r="A82" s="75">
        <v>256</v>
      </c>
      <c r="B82" s="74" t="str">
        <f>CONCATENATE(Tabla6[[#This Row],[COG]])</f>
        <v>256</v>
      </c>
      <c r="C82" s="74" t="str">
        <f>CONCATENATE(Tabla6[[#This Row],[PARTIDA]],"00")</f>
        <v>25600</v>
      </c>
      <c r="D82" s="74" t="str">
        <f>VLOOKUP(Tabla6[[#This Row],[PARTIDA]],Tabla1[#All],3,FALSE)</f>
        <v>FIBRAS SINTÉTICAS, HULES, PLÁSTICOS Y DERIVADOS</v>
      </c>
      <c r="E82" s="74" t="str">
        <f>CONCATENATE(Tabla6[[#This Row],[Columna1]]," - ",Tabla6[[#This Row],[DESCRIPCION]])</f>
        <v>25600 - FIBRAS SINTÉTICAS, HULES, PLÁSTICOS Y DERIVADOS</v>
      </c>
      <c r="F82" s="43">
        <f>IFERROR( VLOOKUP(Tabla6[[#This Row],[PARTIDA]],Tabla5[#All],3,FALSE),0)</f>
        <v>81584.36</v>
      </c>
    </row>
    <row r="83" spans="1:6" x14ac:dyDescent="0.3">
      <c r="A83" s="75">
        <v>259</v>
      </c>
      <c r="B83" s="74" t="str">
        <f>CONCATENATE(Tabla6[[#This Row],[COG]])</f>
        <v>259</v>
      </c>
      <c r="C83" s="74" t="str">
        <f>CONCATENATE(Tabla6[[#This Row],[PARTIDA]],"00")</f>
        <v>25900</v>
      </c>
      <c r="D83" s="74" t="str">
        <f>VLOOKUP(Tabla6[[#This Row],[PARTIDA]],Tabla1[#All],3,FALSE)</f>
        <v>OTROS PRODUCTOS QUÍMICOS</v>
      </c>
      <c r="E83" s="74" t="str">
        <f>CONCATENATE(Tabla6[[#This Row],[Columna1]]," - ",Tabla6[[#This Row],[DESCRIPCION]])</f>
        <v>25900 - OTROS PRODUCTOS QUÍMICOS</v>
      </c>
      <c r="F83" s="43">
        <f>IFERROR( VLOOKUP(Tabla6[[#This Row],[PARTIDA]],Tabla5[#All],3,FALSE),0)</f>
        <v>155500</v>
      </c>
    </row>
    <row r="84" spans="1:6" x14ac:dyDescent="0.3">
      <c r="A84" s="75">
        <v>260</v>
      </c>
      <c r="B84" s="74" t="str">
        <f>CONCATENATE(Tabla6[[#This Row],[COG]])</f>
        <v>260</v>
      </c>
      <c r="C84" s="74" t="str">
        <f>CONCATENATE(Tabla6[[#This Row],[PARTIDA]],"00")</f>
        <v>26000</v>
      </c>
      <c r="D84" s="74" t="str">
        <f>VLOOKUP(Tabla6[[#This Row],[PARTIDA]],Tabla1[#All],3,FALSE)</f>
        <v>COMBUSTIBLES, LUBRICANTES Y ADITIVOS</v>
      </c>
      <c r="E84" s="74" t="str">
        <f>CONCATENATE(Tabla6[[#This Row],[Columna1]]," - ",Tabla6[[#This Row],[DESCRIPCION]])</f>
        <v>26000 - COMBUSTIBLES, LUBRICANTES Y ADITIVOS</v>
      </c>
      <c r="F84" s="43">
        <f>IFERROR( VLOOKUP(Tabla6[[#This Row],[PARTIDA]],Tabla5[#All],3,FALSE),0)</f>
        <v>0</v>
      </c>
    </row>
    <row r="85" spans="1:6" x14ac:dyDescent="0.3">
      <c r="A85" s="75">
        <v>261</v>
      </c>
      <c r="B85" s="74" t="str">
        <f>CONCATENATE(Tabla6[[#This Row],[COG]])</f>
        <v>261</v>
      </c>
      <c r="C85" s="74" t="str">
        <f>CONCATENATE(Tabla6[[#This Row],[PARTIDA]],"00")</f>
        <v>26100</v>
      </c>
      <c r="D85" s="74" t="str">
        <f>VLOOKUP(Tabla6[[#This Row],[PARTIDA]],Tabla1[#All],3,FALSE)</f>
        <v>COMBUSTIBLES, LUBRICANTES Y ADITIVOS</v>
      </c>
      <c r="E85" s="74" t="str">
        <f>CONCATENATE(Tabla6[[#This Row],[Columna1]]," - ",Tabla6[[#This Row],[DESCRIPCION]])</f>
        <v>26100 - COMBUSTIBLES, LUBRICANTES Y ADITIVOS</v>
      </c>
      <c r="F85" s="43">
        <f>IFERROR( VLOOKUP(Tabla6[[#This Row],[PARTIDA]],Tabla5[#All],3,FALSE),0)</f>
        <v>1824000</v>
      </c>
    </row>
    <row r="86" spans="1:6" x14ac:dyDescent="0.3">
      <c r="A86" s="75">
        <v>262</v>
      </c>
      <c r="B86" s="74" t="str">
        <f>CONCATENATE(Tabla6[[#This Row],[COG]])</f>
        <v>262</v>
      </c>
      <c r="C86" s="74" t="str">
        <f>CONCATENATE(Tabla6[[#This Row],[PARTIDA]],"00")</f>
        <v>26200</v>
      </c>
      <c r="D86" s="74" t="str">
        <f>VLOOKUP(Tabla6[[#This Row],[PARTIDA]],Tabla1[#All],3,FALSE)</f>
        <v>CARBÓN Y SUS DERIVADOS</v>
      </c>
      <c r="E86" s="74" t="str">
        <f>CONCATENATE(Tabla6[[#This Row],[Columna1]]," - ",Tabla6[[#This Row],[DESCRIPCION]])</f>
        <v>26200 - CARBÓN Y SUS DERIVADOS</v>
      </c>
      <c r="F86" s="43">
        <f>IFERROR( VLOOKUP(Tabla6[[#This Row],[PARTIDA]],Tabla5[#All],3,FALSE),0)</f>
        <v>0</v>
      </c>
    </row>
    <row r="87" spans="1:6" x14ac:dyDescent="0.3">
      <c r="A87" s="75">
        <v>270</v>
      </c>
      <c r="B87" s="74" t="str">
        <f>CONCATENATE(Tabla6[[#This Row],[COG]])</f>
        <v>270</v>
      </c>
      <c r="C87" s="74" t="str">
        <f>CONCATENATE(Tabla6[[#This Row],[PARTIDA]],"00")</f>
        <v>27000</v>
      </c>
      <c r="D87" s="74" t="str">
        <f>VLOOKUP(Tabla6[[#This Row],[PARTIDA]],Tabla1[#All],3,FALSE)</f>
        <v>VESTUARIO, BLANCOS, PRENDAS DE PROTECCIÓN Y ARTÍCULOS DEPORTIVOS</v>
      </c>
      <c r="E87" s="74" t="str">
        <f>CONCATENATE(Tabla6[[#This Row],[Columna1]]," - ",Tabla6[[#This Row],[DESCRIPCION]])</f>
        <v>27000 - VESTUARIO, BLANCOS, PRENDAS DE PROTECCIÓN Y ARTÍCULOS DEPORTIVOS</v>
      </c>
      <c r="F87" s="43">
        <f>IFERROR( VLOOKUP(Tabla6[[#This Row],[PARTIDA]],Tabla5[#All],3,FALSE),0)</f>
        <v>0</v>
      </c>
    </row>
    <row r="88" spans="1:6" x14ac:dyDescent="0.3">
      <c r="A88" s="75">
        <v>271</v>
      </c>
      <c r="B88" s="74" t="str">
        <f>CONCATENATE(Tabla6[[#This Row],[COG]])</f>
        <v>271</v>
      </c>
      <c r="C88" s="74" t="str">
        <f>CONCATENATE(Tabla6[[#This Row],[PARTIDA]],"00")</f>
        <v>27100</v>
      </c>
      <c r="D88" s="74" t="str">
        <f>VLOOKUP(Tabla6[[#This Row],[PARTIDA]],Tabla1[#All],3,FALSE)</f>
        <v>VESTUARIO Y UNIFORMES</v>
      </c>
      <c r="E88" s="74" t="str">
        <f>CONCATENATE(Tabla6[[#This Row],[Columna1]]," - ",Tabla6[[#This Row],[DESCRIPCION]])</f>
        <v>27100 - VESTUARIO Y UNIFORMES</v>
      </c>
      <c r="F88" s="43">
        <f>IFERROR( VLOOKUP(Tabla6[[#This Row],[PARTIDA]],Tabla5[#All],3,FALSE),0)</f>
        <v>184000</v>
      </c>
    </row>
    <row r="89" spans="1:6" x14ac:dyDescent="0.3">
      <c r="A89" s="75">
        <v>272</v>
      </c>
      <c r="B89" s="74" t="str">
        <f>CONCATENATE(Tabla6[[#This Row],[COG]])</f>
        <v>272</v>
      </c>
      <c r="C89" s="74" t="str">
        <f>CONCATENATE(Tabla6[[#This Row],[PARTIDA]],"00")</f>
        <v>27200</v>
      </c>
      <c r="D89" s="74" t="str">
        <f>VLOOKUP(Tabla6[[#This Row],[PARTIDA]],Tabla1[#All],3,FALSE)</f>
        <v>PRENDAS DE SEGURIDAD Y PROTECCIÓN PERSONAL</v>
      </c>
      <c r="E89" s="74" t="str">
        <f>CONCATENATE(Tabla6[[#This Row],[Columna1]]," - ",Tabla6[[#This Row],[DESCRIPCION]])</f>
        <v>27200 - PRENDAS DE SEGURIDAD Y PROTECCIÓN PERSONAL</v>
      </c>
      <c r="F89" s="43">
        <f>IFERROR( VLOOKUP(Tabla6[[#This Row],[PARTIDA]],Tabla5[#All],3,FALSE),0)</f>
        <v>13000</v>
      </c>
    </row>
    <row r="90" spans="1:6" x14ac:dyDescent="0.3">
      <c r="A90" s="75">
        <v>273</v>
      </c>
      <c r="B90" s="74" t="str">
        <f>CONCATENATE(Tabla6[[#This Row],[COG]])</f>
        <v>273</v>
      </c>
      <c r="C90" s="74" t="str">
        <f>CONCATENATE(Tabla6[[#This Row],[PARTIDA]],"00")</f>
        <v>27300</v>
      </c>
      <c r="D90" s="74" t="str">
        <f>VLOOKUP(Tabla6[[#This Row],[PARTIDA]],Tabla1[#All],3,FALSE)</f>
        <v>ARTÍCULOS DEPORTIVOS</v>
      </c>
      <c r="E90" s="74" t="str">
        <f>CONCATENATE(Tabla6[[#This Row],[Columna1]]," - ",Tabla6[[#This Row],[DESCRIPCION]])</f>
        <v>27300 - ARTÍCULOS DEPORTIVOS</v>
      </c>
      <c r="F90" s="43">
        <f>IFERROR( VLOOKUP(Tabla6[[#This Row],[PARTIDA]],Tabla5[#All],3,FALSE),0)</f>
        <v>30000</v>
      </c>
    </row>
    <row r="91" spans="1:6" x14ac:dyDescent="0.3">
      <c r="A91" s="75">
        <v>274</v>
      </c>
      <c r="B91" s="74" t="str">
        <f>CONCATENATE(Tabla6[[#This Row],[COG]])</f>
        <v>274</v>
      </c>
      <c r="C91" s="74" t="str">
        <f>CONCATENATE(Tabla6[[#This Row],[PARTIDA]],"00")</f>
        <v>27400</v>
      </c>
      <c r="D91" s="74" t="str">
        <f>VLOOKUP(Tabla6[[#This Row],[PARTIDA]],Tabla1[#All],3,FALSE)</f>
        <v>PRODUCTOS TEXTILES</v>
      </c>
      <c r="E91" s="74" t="str">
        <f>CONCATENATE(Tabla6[[#This Row],[Columna1]]," - ",Tabla6[[#This Row],[DESCRIPCION]])</f>
        <v>27400 - PRODUCTOS TEXTILES</v>
      </c>
      <c r="F91" s="43">
        <f>IFERROR( VLOOKUP(Tabla6[[#This Row],[PARTIDA]],Tabla5[#All],3,FALSE),0)</f>
        <v>0</v>
      </c>
    </row>
    <row r="92" spans="1:6" x14ac:dyDescent="0.3">
      <c r="A92" s="75">
        <v>275</v>
      </c>
      <c r="B92" s="74" t="str">
        <f>CONCATENATE(Tabla6[[#This Row],[COG]])</f>
        <v>275</v>
      </c>
      <c r="C92" s="74" t="str">
        <f>CONCATENATE(Tabla6[[#This Row],[PARTIDA]],"00")</f>
        <v>27500</v>
      </c>
      <c r="D92" s="74" t="str">
        <f>VLOOKUP(Tabla6[[#This Row],[PARTIDA]],Tabla1[#All],3,FALSE)</f>
        <v>BLANCOS Y OTROS PRODUCTOS TEXTILES, EXCEPTO PRENDAS DE VESTIR</v>
      </c>
      <c r="E92" s="74" t="str">
        <f>CONCATENATE(Tabla6[[#This Row],[Columna1]]," - ",Tabla6[[#This Row],[DESCRIPCION]])</f>
        <v>27500 - BLANCOS Y OTROS PRODUCTOS TEXTILES, EXCEPTO PRENDAS DE VESTIR</v>
      </c>
      <c r="F92" s="43">
        <f>IFERROR( VLOOKUP(Tabla6[[#This Row],[PARTIDA]],Tabla5[#All],3,FALSE),0)</f>
        <v>0</v>
      </c>
    </row>
    <row r="93" spans="1:6" x14ac:dyDescent="0.3">
      <c r="A93" s="75">
        <v>280</v>
      </c>
      <c r="B93" s="74" t="str">
        <f>CONCATENATE(Tabla6[[#This Row],[COG]])</f>
        <v>280</v>
      </c>
      <c r="C93" s="74" t="str">
        <f>CONCATENATE(Tabla6[[#This Row],[PARTIDA]],"00")</f>
        <v>28000</v>
      </c>
      <c r="D93" s="74" t="str">
        <f>VLOOKUP(Tabla6[[#This Row],[PARTIDA]],Tabla1[#All],3,FALSE)</f>
        <v>MATERIALES Y SUMINISTROS PARA SEGURIDAD</v>
      </c>
      <c r="E93" s="74" t="str">
        <f>CONCATENATE(Tabla6[[#This Row],[Columna1]]," - ",Tabla6[[#This Row],[DESCRIPCION]])</f>
        <v>28000 - MATERIALES Y SUMINISTROS PARA SEGURIDAD</v>
      </c>
      <c r="F93" s="43">
        <f>IFERROR( VLOOKUP(Tabla6[[#This Row],[PARTIDA]],Tabla5[#All],3,FALSE),0)</f>
        <v>0</v>
      </c>
    </row>
    <row r="94" spans="1:6" x14ac:dyDescent="0.3">
      <c r="A94" s="75">
        <v>281</v>
      </c>
      <c r="B94" s="74" t="str">
        <f>CONCATENATE(Tabla6[[#This Row],[COG]])</f>
        <v>281</v>
      </c>
      <c r="C94" s="74" t="str">
        <f>CONCATENATE(Tabla6[[#This Row],[PARTIDA]],"00")</f>
        <v>28100</v>
      </c>
      <c r="D94" s="74" t="str">
        <f>VLOOKUP(Tabla6[[#This Row],[PARTIDA]],Tabla1[#All],3,FALSE)</f>
        <v>SUSTANCIAS Y MATERIALES EXPLOSIVOS</v>
      </c>
      <c r="E94" s="74" t="str">
        <f>CONCATENATE(Tabla6[[#This Row],[Columna1]]," - ",Tabla6[[#This Row],[DESCRIPCION]])</f>
        <v>28100 - SUSTANCIAS Y MATERIALES EXPLOSIVOS</v>
      </c>
      <c r="F94" s="43">
        <f>IFERROR( VLOOKUP(Tabla6[[#This Row],[PARTIDA]],Tabla5[#All],3,FALSE),0)</f>
        <v>0</v>
      </c>
    </row>
    <row r="95" spans="1:6" x14ac:dyDescent="0.3">
      <c r="A95" s="75">
        <v>282</v>
      </c>
      <c r="B95" s="74" t="str">
        <f>CONCATENATE(Tabla6[[#This Row],[COG]])</f>
        <v>282</v>
      </c>
      <c r="C95" s="74" t="str">
        <f>CONCATENATE(Tabla6[[#This Row],[PARTIDA]],"00")</f>
        <v>28200</v>
      </c>
      <c r="D95" s="74" t="str">
        <f>VLOOKUP(Tabla6[[#This Row],[PARTIDA]],Tabla1[#All],3,FALSE)</f>
        <v>MATERIALES DE SEGURIDAD PÚBLICA</v>
      </c>
      <c r="E95" s="74" t="str">
        <f>CONCATENATE(Tabla6[[#This Row],[Columna1]]," - ",Tabla6[[#This Row],[DESCRIPCION]])</f>
        <v>28200 - MATERIALES DE SEGURIDAD PÚBLICA</v>
      </c>
      <c r="F95" s="43">
        <f>IFERROR( VLOOKUP(Tabla6[[#This Row],[PARTIDA]],Tabla5[#All],3,FALSE),0)</f>
        <v>9000</v>
      </c>
    </row>
    <row r="96" spans="1:6" x14ac:dyDescent="0.3">
      <c r="A96" s="75">
        <v>283</v>
      </c>
      <c r="B96" s="74" t="str">
        <f>CONCATENATE(Tabla6[[#This Row],[COG]])</f>
        <v>283</v>
      </c>
      <c r="C96" s="74" t="str">
        <f>CONCATENATE(Tabla6[[#This Row],[PARTIDA]],"00")</f>
        <v>28300</v>
      </c>
      <c r="D96" s="74" t="str">
        <f>VLOOKUP(Tabla6[[#This Row],[PARTIDA]],Tabla1[#All],3,FALSE)</f>
        <v>PRENDAS DE PROTECCIÓN PARA SEGURIDAD PÚBLICA Y NACIONAL</v>
      </c>
      <c r="E96" s="74" t="str">
        <f>CONCATENATE(Tabla6[[#This Row],[Columna1]]," - ",Tabla6[[#This Row],[DESCRIPCION]])</f>
        <v>28300 - PRENDAS DE PROTECCIÓN PARA SEGURIDAD PÚBLICA Y NACIONAL</v>
      </c>
      <c r="F96" s="43">
        <f>IFERROR( VLOOKUP(Tabla6[[#This Row],[PARTIDA]],Tabla5[#All],3,FALSE),0)</f>
        <v>0</v>
      </c>
    </row>
    <row r="97" spans="1:6" x14ac:dyDescent="0.3">
      <c r="A97" s="75">
        <v>290</v>
      </c>
      <c r="B97" s="74" t="str">
        <f>CONCATENATE(Tabla6[[#This Row],[COG]])</f>
        <v>290</v>
      </c>
      <c r="C97" s="74" t="str">
        <f>CONCATENATE(Tabla6[[#This Row],[PARTIDA]],"00")</f>
        <v>29000</v>
      </c>
      <c r="D97" s="74" t="str">
        <f>VLOOKUP(Tabla6[[#This Row],[PARTIDA]],Tabla1[#All],3,FALSE)</f>
        <v>HERRAMIENTAS, REFACCIONES Y ACCESORIOS MENORES</v>
      </c>
      <c r="E97" s="74" t="str">
        <f>CONCATENATE(Tabla6[[#This Row],[Columna1]]," - ",Tabla6[[#This Row],[DESCRIPCION]])</f>
        <v>29000 - HERRAMIENTAS, REFACCIONES Y ACCESORIOS MENORES</v>
      </c>
      <c r="F97" s="43">
        <f>IFERROR( VLOOKUP(Tabla6[[#This Row],[PARTIDA]],Tabla5[#All],3,FALSE),0)</f>
        <v>0</v>
      </c>
    </row>
    <row r="98" spans="1:6" x14ac:dyDescent="0.3">
      <c r="A98" s="75">
        <v>291</v>
      </c>
      <c r="B98" s="74" t="str">
        <f>CONCATENATE(Tabla6[[#This Row],[COG]])</f>
        <v>291</v>
      </c>
      <c r="C98" s="74" t="str">
        <f>CONCATENATE(Tabla6[[#This Row],[PARTIDA]],"00")</f>
        <v>29100</v>
      </c>
      <c r="D98" s="74" t="str">
        <f>VLOOKUP(Tabla6[[#This Row],[PARTIDA]],Tabla1[#All],3,FALSE)</f>
        <v>HERRAMIENTAS MENORES</v>
      </c>
      <c r="E98" s="74" t="str">
        <f>CONCATENATE(Tabla6[[#This Row],[Columna1]]," - ",Tabla6[[#This Row],[DESCRIPCION]])</f>
        <v>29100 - HERRAMIENTAS MENORES</v>
      </c>
      <c r="F98" s="43">
        <f>IFERROR( VLOOKUP(Tabla6[[#This Row],[PARTIDA]],Tabla5[#All],3,FALSE),0)</f>
        <v>54500</v>
      </c>
    </row>
    <row r="99" spans="1:6" x14ac:dyDescent="0.3">
      <c r="A99" s="75">
        <v>292</v>
      </c>
      <c r="B99" s="74" t="str">
        <f>CONCATENATE(Tabla6[[#This Row],[COG]])</f>
        <v>292</v>
      </c>
      <c r="C99" s="74" t="str">
        <f>CONCATENATE(Tabla6[[#This Row],[PARTIDA]],"00")</f>
        <v>29200</v>
      </c>
      <c r="D99" s="74" t="str">
        <f>VLOOKUP(Tabla6[[#This Row],[PARTIDA]],Tabla1[#All],3,FALSE)</f>
        <v>REFACCIONES Y ACCESORIOS MENORES DE EDIFICIOS</v>
      </c>
      <c r="E99" s="74" t="str">
        <f>CONCATENATE(Tabla6[[#This Row],[Columna1]]," - ",Tabla6[[#This Row],[DESCRIPCION]])</f>
        <v>29200 - REFACCIONES Y ACCESORIOS MENORES DE EDIFICIOS</v>
      </c>
      <c r="F99" s="43">
        <f>IFERROR( VLOOKUP(Tabla6[[#This Row],[PARTIDA]],Tabla5[#All],3,FALSE),0)</f>
        <v>17900</v>
      </c>
    </row>
    <row r="100" spans="1:6" x14ac:dyDescent="0.3">
      <c r="A100" s="75">
        <v>293</v>
      </c>
      <c r="B100" s="74" t="str">
        <f>CONCATENATE(Tabla6[[#This Row],[COG]])</f>
        <v>293</v>
      </c>
      <c r="C100" s="74" t="str">
        <f>CONCATENATE(Tabla6[[#This Row],[PARTIDA]],"00")</f>
        <v>29300</v>
      </c>
      <c r="D100" s="74" t="str">
        <f>VLOOKUP(Tabla6[[#This Row],[PARTIDA]],Tabla1[#All],3,FALSE)</f>
        <v>REFACCIONES Y ACCESORIOS MENORES DE MOBILIARIO Y EQUIPO DE ADMINISTRACIÓN, EDUCACIONAL Y</v>
      </c>
      <c r="E100" s="74" t="str">
        <f>CONCATENATE(Tabla6[[#This Row],[Columna1]]," - ",Tabla6[[#This Row],[DESCRIPCION]])</f>
        <v>29300 - REFACCIONES Y ACCESORIOS MENORES DE MOBILIARIO Y EQUIPO DE ADMINISTRACIÓN, EDUCACIONAL Y</v>
      </c>
      <c r="F100" s="43">
        <f>IFERROR( VLOOKUP(Tabla6[[#This Row],[PARTIDA]],Tabla5[#All],3,FALSE),0)</f>
        <v>4000</v>
      </c>
    </row>
    <row r="101" spans="1:6" x14ac:dyDescent="0.3">
      <c r="A101" s="75">
        <v>294</v>
      </c>
      <c r="B101" s="74" t="str">
        <f>CONCATENATE(Tabla6[[#This Row],[COG]])</f>
        <v>294</v>
      </c>
      <c r="C101" s="74" t="str">
        <f>CONCATENATE(Tabla6[[#This Row],[PARTIDA]],"00")</f>
        <v>29400</v>
      </c>
      <c r="D101" s="74" t="str">
        <f>VLOOKUP(Tabla6[[#This Row],[PARTIDA]],Tabla1[#All],3,FALSE)</f>
        <v>REFACCIONES Y ACCESORIOS MENORES DE EQUIPO DE CÓMPUTO Y TECNOLOGÍAS DE LA INFORMACIÓN</v>
      </c>
      <c r="E101" s="74" t="str">
        <f>CONCATENATE(Tabla6[[#This Row],[Columna1]]," - ",Tabla6[[#This Row],[DESCRIPCION]])</f>
        <v>29400 - REFACCIONES Y ACCESORIOS MENORES DE EQUIPO DE CÓMPUTO Y TECNOLOGÍAS DE LA INFORMACIÓN</v>
      </c>
      <c r="F101" s="43">
        <f>IFERROR( VLOOKUP(Tabla6[[#This Row],[PARTIDA]],Tabla5[#All],3,FALSE),0)</f>
        <v>11500</v>
      </c>
    </row>
    <row r="102" spans="1:6" x14ac:dyDescent="0.3">
      <c r="A102" s="75">
        <v>295</v>
      </c>
      <c r="B102" s="74" t="str">
        <f>CONCATENATE(Tabla6[[#This Row],[COG]])</f>
        <v>295</v>
      </c>
      <c r="C102" s="74" t="str">
        <f>CONCATENATE(Tabla6[[#This Row],[PARTIDA]],"00")</f>
        <v>29500</v>
      </c>
      <c r="D102" s="74" t="str">
        <f>VLOOKUP(Tabla6[[#This Row],[PARTIDA]],Tabla1[#All],3,FALSE)</f>
        <v>REFACCIONES Y ACCESORIOS MENORES DE EQUIPO E INSTRUMENTAL MÉDICO Y DE LABORATORIO</v>
      </c>
      <c r="E102" s="74" t="str">
        <f>CONCATENATE(Tabla6[[#This Row],[Columna1]]," - ",Tabla6[[#This Row],[DESCRIPCION]])</f>
        <v>29500 - REFACCIONES Y ACCESORIOS MENORES DE EQUIPO E INSTRUMENTAL MÉDICO Y DE LABORATORIO</v>
      </c>
      <c r="F102" s="43">
        <f>IFERROR( VLOOKUP(Tabla6[[#This Row],[PARTIDA]],Tabla5[#All],3,FALSE),0)</f>
        <v>0</v>
      </c>
    </row>
    <row r="103" spans="1:6" x14ac:dyDescent="0.3">
      <c r="A103" s="75">
        <v>296</v>
      </c>
      <c r="B103" s="74" t="str">
        <f>CONCATENATE(Tabla6[[#This Row],[COG]])</f>
        <v>296</v>
      </c>
      <c r="C103" s="74" t="str">
        <f>CONCATENATE(Tabla6[[#This Row],[PARTIDA]],"00")</f>
        <v>29600</v>
      </c>
      <c r="D103" s="74" t="str">
        <f>VLOOKUP(Tabla6[[#This Row],[PARTIDA]],Tabla1[#All],3,FALSE)</f>
        <v>REFACCIONES Y ACCESORIOS MENORES DE EQUIPO DE TRANSPORTE</v>
      </c>
      <c r="E103" s="74" t="str">
        <f>CONCATENATE(Tabla6[[#This Row],[Columna1]]," - ",Tabla6[[#This Row],[DESCRIPCION]])</f>
        <v>29600 - REFACCIONES Y ACCESORIOS MENORES DE EQUIPO DE TRANSPORTE</v>
      </c>
      <c r="F103" s="43">
        <f>IFERROR( VLOOKUP(Tabla6[[#This Row],[PARTIDA]],Tabla5[#All],3,FALSE),0)</f>
        <v>458000</v>
      </c>
    </row>
    <row r="104" spans="1:6" x14ac:dyDescent="0.3">
      <c r="A104" s="75">
        <v>297</v>
      </c>
      <c r="B104" s="74" t="str">
        <f>CONCATENATE(Tabla6[[#This Row],[COG]])</f>
        <v>297</v>
      </c>
      <c r="C104" s="74" t="str">
        <f>CONCATENATE(Tabla6[[#This Row],[PARTIDA]],"00")</f>
        <v>29700</v>
      </c>
      <c r="D104" s="74" t="str">
        <f>VLOOKUP(Tabla6[[#This Row],[PARTIDA]],Tabla1[#All],3,FALSE)</f>
        <v>REFACCIONES Y ACCESORIOS MENORES DE EQUIPO DE DEFENSA Y SEGURIDAD</v>
      </c>
      <c r="E104" s="74" t="str">
        <f>CONCATENATE(Tabla6[[#This Row],[Columna1]]," - ",Tabla6[[#This Row],[DESCRIPCION]])</f>
        <v>29700 - REFACCIONES Y ACCESORIOS MENORES DE EQUIPO DE DEFENSA Y SEGURIDAD</v>
      </c>
      <c r="F104" s="43">
        <f>IFERROR( VLOOKUP(Tabla6[[#This Row],[PARTIDA]],Tabla5[#All],3,FALSE),0)</f>
        <v>0</v>
      </c>
    </row>
    <row r="105" spans="1:6" x14ac:dyDescent="0.3">
      <c r="A105" s="75">
        <v>298</v>
      </c>
      <c r="B105" s="74" t="str">
        <f>CONCATENATE(Tabla6[[#This Row],[COG]])</f>
        <v>298</v>
      </c>
      <c r="C105" s="74" t="str">
        <f>CONCATENATE(Tabla6[[#This Row],[PARTIDA]],"00")</f>
        <v>29800</v>
      </c>
      <c r="D105" s="74" t="str">
        <f>VLOOKUP(Tabla6[[#This Row],[PARTIDA]],Tabla1[#All],3,FALSE)</f>
        <v>REFACCIONES Y ACCESORIOS MENORES DE MAQUINARIA Y OTROS EQUIPOS</v>
      </c>
      <c r="E105" s="74" t="str">
        <f>CONCATENATE(Tabla6[[#This Row],[Columna1]]," - ",Tabla6[[#This Row],[DESCRIPCION]])</f>
        <v>29800 - REFACCIONES Y ACCESORIOS MENORES DE MAQUINARIA Y OTROS EQUIPOS</v>
      </c>
      <c r="F105" s="43">
        <f>IFERROR( VLOOKUP(Tabla6[[#This Row],[PARTIDA]],Tabla5[#All],3,FALSE),0)</f>
        <v>40500</v>
      </c>
    </row>
    <row r="106" spans="1:6" x14ac:dyDescent="0.3">
      <c r="A106" s="75">
        <v>299</v>
      </c>
      <c r="B106" s="74" t="str">
        <f>CONCATENATE(Tabla6[[#This Row],[COG]])</f>
        <v>299</v>
      </c>
      <c r="C106" s="74" t="str">
        <f>CONCATENATE(Tabla6[[#This Row],[PARTIDA]],"00")</f>
        <v>29900</v>
      </c>
      <c r="D106" s="74" t="str">
        <f>VLOOKUP(Tabla6[[#This Row],[PARTIDA]],Tabla1[#All],3,FALSE)</f>
        <v>REFACCIONES Y ACCESORIOS MENORES OTROS BIENES MUEBLES</v>
      </c>
      <c r="E106" s="74" t="str">
        <f>CONCATENATE(Tabla6[[#This Row],[Columna1]]," - ",Tabla6[[#This Row],[DESCRIPCION]])</f>
        <v>29900 - REFACCIONES Y ACCESORIOS MENORES OTROS BIENES MUEBLES</v>
      </c>
      <c r="F106" s="43">
        <f>IFERROR( VLOOKUP(Tabla6[[#This Row],[PARTIDA]],Tabla5[#All],3,FALSE),0)</f>
        <v>21700</v>
      </c>
    </row>
    <row r="107" spans="1:6" x14ac:dyDescent="0.3">
      <c r="A107" s="75">
        <v>300</v>
      </c>
      <c r="B107" s="74" t="str">
        <f>CONCATENATE(Tabla6[[#This Row],[COG]])</f>
        <v>300</v>
      </c>
      <c r="C107" s="74" t="str">
        <f>CONCATENATE(Tabla6[[#This Row],[PARTIDA]],"00")</f>
        <v>30000</v>
      </c>
      <c r="D107" s="74" t="str">
        <f>VLOOKUP(Tabla6[[#This Row],[PARTIDA]],Tabla1[#All],3,FALSE)</f>
        <v>SERVICIOS GENERALES</v>
      </c>
      <c r="E107" s="74" t="str">
        <f>CONCATENATE(Tabla6[[#This Row],[Columna1]]," - ",Tabla6[[#This Row],[DESCRIPCION]])</f>
        <v>30000 - SERVICIOS GENERALES</v>
      </c>
      <c r="F107" s="43">
        <f>IFERROR( VLOOKUP(Tabla6[[#This Row],[PARTIDA]],Tabla5[#All],3,FALSE),0)</f>
        <v>0</v>
      </c>
    </row>
    <row r="108" spans="1:6" x14ac:dyDescent="0.3">
      <c r="A108" s="75">
        <v>310</v>
      </c>
      <c r="B108" s="74" t="str">
        <f>CONCATENATE(Tabla6[[#This Row],[COG]])</f>
        <v>310</v>
      </c>
      <c r="C108" s="74" t="str">
        <f>CONCATENATE(Tabla6[[#This Row],[PARTIDA]],"00")</f>
        <v>31000</v>
      </c>
      <c r="D108" s="74" t="str">
        <f>VLOOKUP(Tabla6[[#This Row],[PARTIDA]],Tabla1[#All],3,FALSE)</f>
        <v>SERVICIOS BASICOS</v>
      </c>
      <c r="E108" s="74" t="str">
        <f>CONCATENATE(Tabla6[[#This Row],[Columna1]]," - ",Tabla6[[#This Row],[DESCRIPCION]])</f>
        <v>31000 - SERVICIOS BASICOS</v>
      </c>
      <c r="F108" s="43">
        <f>IFERROR( VLOOKUP(Tabla6[[#This Row],[PARTIDA]],Tabla5[#All],3,FALSE),0)</f>
        <v>0</v>
      </c>
    </row>
    <row r="109" spans="1:6" x14ac:dyDescent="0.3">
      <c r="A109" s="75">
        <v>311</v>
      </c>
      <c r="B109" s="74" t="str">
        <f>CONCATENATE(Tabla6[[#This Row],[COG]])</f>
        <v>311</v>
      </c>
      <c r="C109" s="74" t="str">
        <f>CONCATENATE(Tabla6[[#This Row],[PARTIDA]],"00")</f>
        <v>31100</v>
      </c>
      <c r="D109" s="74" t="str">
        <f>VLOOKUP(Tabla6[[#This Row],[PARTIDA]],Tabla1[#All],3,FALSE)</f>
        <v>ENERGÍA ELÉCTRICA</v>
      </c>
      <c r="E109" s="74" t="str">
        <f>CONCATENATE(Tabla6[[#This Row],[Columna1]]," - ",Tabla6[[#This Row],[DESCRIPCION]])</f>
        <v>31100 - ENERGÍA ELÉCTRICA</v>
      </c>
      <c r="F109" s="43">
        <f>IFERROR( VLOOKUP(Tabla6[[#This Row],[PARTIDA]],Tabla5[#All],3,FALSE),0)</f>
        <v>2100000</v>
      </c>
    </row>
    <row r="110" spans="1:6" x14ac:dyDescent="0.3">
      <c r="A110" s="75">
        <v>312</v>
      </c>
      <c r="B110" s="74" t="str">
        <f>CONCATENATE(Tabla6[[#This Row],[COG]])</f>
        <v>312</v>
      </c>
      <c r="C110" s="74" t="str">
        <f>CONCATENATE(Tabla6[[#This Row],[PARTIDA]],"00")</f>
        <v>31200</v>
      </c>
      <c r="D110" s="74" t="str">
        <f>VLOOKUP(Tabla6[[#This Row],[PARTIDA]],Tabla1[#All],3,FALSE)</f>
        <v>GAS</v>
      </c>
      <c r="E110" s="74" t="str">
        <f>CONCATENATE(Tabla6[[#This Row],[Columna1]]," - ",Tabla6[[#This Row],[DESCRIPCION]])</f>
        <v>31200 - GAS</v>
      </c>
      <c r="F110" s="43">
        <f>IFERROR( VLOOKUP(Tabla6[[#This Row],[PARTIDA]],Tabla5[#All],3,FALSE),0)</f>
        <v>0</v>
      </c>
    </row>
    <row r="111" spans="1:6" x14ac:dyDescent="0.3">
      <c r="A111" s="75">
        <v>313</v>
      </c>
      <c r="B111" s="74" t="str">
        <f>CONCATENATE(Tabla6[[#This Row],[COG]])</f>
        <v>313</v>
      </c>
      <c r="C111" s="74" t="str">
        <f>CONCATENATE(Tabla6[[#This Row],[PARTIDA]],"00")</f>
        <v>31300</v>
      </c>
      <c r="D111" s="74" t="str">
        <f>VLOOKUP(Tabla6[[#This Row],[PARTIDA]],Tabla1[#All],3,FALSE)</f>
        <v>AGUA</v>
      </c>
      <c r="E111" s="74" t="str">
        <f>CONCATENATE(Tabla6[[#This Row],[Columna1]]," - ",Tabla6[[#This Row],[DESCRIPCION]])</f>
        <v>31300 - AGUA</v>
      </c>
      <c r="F111" s="43">
        <f>IFERROR( VLOOKUP(Tabla6[[#This Row],[PARTIDA]],Tabla5[#All],3,FALSE),0)</f>
        <v>0</v>
      </c>
    </row>
    <row r="112" spans="1:6" x14ac:dyDescent="0.3">
      <c r="A112" s="75">
        <v>314</v>
      </c>
      <c r="B112" s="74" t="str">
        <f>CONCATENATE(Tabla6[[#This Row],[COG]])</f>
        <v>314</v>
      </c>
      <c r="C112" s="74" t="str">
        <f>CONCATENATE(Tabla6[[#This Row],[PARTIDA]],"00")</f>
        <v>31400</v>
      </c>
      <c r="D112" s="74" t="str">
        <f>VLOOKUP(Tabla6[[#This Row],[PARTIDA]],Tabla1[#All],3,FALSE)</f>
        <v>TELEFONÍA TRADICIONAL</v>
      </c>
      <c r="E112" s="74" t="str">
        <f>CONCATENATE(Tabla6[[#This Row],[Columna1]]," - ",Tabla6[[#This Row],[DESCRIPCION]])</f>
        <v>31400 - TELEFONÍA TRADICIONAL</v>
      </c>
      <c r="F112" s="43">
        <f>IFERROR( VLOOKUP(Tabla6[[#This Row],[PARTIDA]],Tabla5[#All],3,FALSE),0)</f>
        <v>52000</v>
      </c>
    </row>
    <row r="113" spans="1:6" x14ac:dyDescent="0.3">
      <c r="A113" s="75">
        <v>315</v>
      </c>
      <c r="B113" s="74" t="str">
        <f>CONCATENATE(Tabla6[[#This Row],[COG]])</f>
        <v>315</v>
      </c>
      <c r="C113" s="74" t="str">
        <f>CONCATENATE(Tabla6[[#This Row],[PARTIDA]],"00")</f>
        <v>31500</v>
      </c>
      <c r="D113" s="74" t="str">
        <f>VLOOKUP(Tabla6[[#This Row],[PARTIDA]],Tabla1[#All],3,FALSE)</f>
        <v>TELEFONÍA CELULAR</v>
      </c>
      <c r="E113" s="74" t="str">
        <f>CONCATENATE(Tabla6[[#This Row],[Columna1]]," - ",Tabla6[[#This Row],[DESCRIPCION]])</f>
        <v>31500 - TELEFONÍA CELULAR</v>
      </c>
      <c r="F113" s="43">
        <f>IFERROR( VLOOKUP(Tabla6[[#This Row],[PARTIDA]],Tabla5[#All],3,FALSE),0)</f>
        <v>13600</v>
      </c>
    </row>
    <row r="114" spans="1:6" x14ac:dyDescent="0.3">
      <c r="A114" s="75">
        <v>316</v>
      </c>
      <c r="B114" s="74" t="str">
        <f>CONCATENATE(Tabla6[[#This Row],[COG]])</f>
        <v>316</v>
      </c>
      <c r="C114" s="74" t="str">
        <f>CONCATENATE(Tabla6[[#This Row],[PARTIDA]],"00")</f>
        <v>31600</v>
      </c>
      <c r="D114" s="74" t="str">
        <f>VLOOKUP(Tabla6[[#This Row],[PARTIDA]],Tabla1[#All],3,FALSE)</f>
        <v>SERVICIOS DE TELECOMUNICACIONES Y SATÉLITES</v>
      </c>
      <c r="E114" s="74" t="str">
        <f>CONCATENATE(Tabla6[[#This Row],[Columna1]]," - ",Tabla6[[#This Row],[DESCRIPCION]])</f>
        <v>31600 - SERVICIOS DE TELECOMUNICACIONES Y SATÉLITES</v>
      </c>
      <c r="F114" s="43">
        <f>IFERROR( VLOOKUP(Tabla6[[#This Row],[PARTIDA]],Tabla5[#All],3,FALSE),0)</f>
        <v>0</v>
      </c>
    </row>
    <row r="115" spans="1:6" x14ac:dyDescent="0.3">
      <c r="A115" s="75">
        <v>317</v>
      </c>
      <c r="B115" s="74" t="str">
        <f>CONCATENATE(Tabla6[[#This Row],[COG]])</f>
        <v>317</v>
      </c>
      <c r="C115" s="74" t="str">
        <f>CONCATENATE(Tabla6[[#This Row],[PARTIDA]],"00")</f>
        <v>31700</v>
      </c>
      <c r="D115" s="74" t="str">
        <f>VLOOKUP(Tabla6[[#This Row],[PARTIDA]],Tabla1[#All],3,FALSE)</f>
        <v>SERVICIOS DE ACCESO DE INTERNET, REDES Y PROCESAMIENTO DE INFORMACIÓN</v>
      </c>
      <c r="E115" s="74" t="str">
        <f>CONCATENATE(Tabla6[[#This Row],[Columna1]]," - ",Tabla6[[#This Row],[DESCRIPCION]])</f>
        <v>31700 - SERVICIOS DE ACCESO DE INTERNET, REDES Y PROCESAMIENTO DE INFORMACIÓN</v>
      </c>
      <c r="F115" s="43">
        <f>IFERROR( VLOOKUP(Tabla6[[#This Row],[PARTIDA]],Tabla5[#All],3,FALSE),0)</f>
        <v>2500</v>
      </c>
    </row>
    <row r="116" spans="1:6" x14ac:dyDescent="0.3">
      <c r="A116" s="75">
        <v>318</v>
      </c>
      <c r="B116" s="74" t="str">
        <f>CONCATENATE(Tabla6[[#This Row],[COG]])</f>
        <v>318</v>
      </c>
      <c r="C116" s="74" t="str">
        <f>CONCATENATE(Tabla6[[#This Row],[PARTIDA]],"00")</f>
        <v>31800</v>
      </c>
      <c r="D116" s="74" t="str">
        <f>VLOOKUP(Tabla6[[#This Row],[PARTIDA]],Tabla1[#All],3,FALSE)</f>
        <v>SERVICIOS POSTALES Y TELEGRÁFICOS</v>
      </c>
      <c r="E116" s="74" t="str">
        <f>CONCATENATE(Tabla6[[#This Row],[Columna1]]," - ",Tabla6[[#This Row],[DESCRIPCION]])</f>
        <v>31800 - SERVICIOS POSTALES Y TELEGRÁFICOS</v>
      </c>
      <c r="F116" s="43">
        <f>IFERROR( VLOOKUP(Tabla6[[#This Row],[PARTIDA]],Tabla5[#All],3,FALSE),0)</f>
        <v>1200</v>
      </c>
    </row>
    <row r="117" spans="1:6" x14ac:dyDescent="0.3">
      <c r="A117" s="75">
        <v>319</v>
      </c>
      <c r="B117" s="74" t="str">
        <f>CONCATENATE(Tabla6[[#This Row],[COG]])</f>
        <v>319</v>
      </c>
      <c r="C117" s="74" t="str">
        <f>CONCATENATE(Tabla6[[#This Row],[PARTIDA]],"00")</f>
        <v>31900</v>
      </c>
      <c r="D117" s="74" t="str">
        <f>VLOOKUP(Tabla6[[#This Row],[PARTIDA]],Tabla1[#All],3,FALSE)</f>
        <v>SERVICIOS INTEGRALES Y OTROS SERVICIOS</v>
      </c>
      <c r="E117" s="74" t="str">
        <f>CONCATENATE(Tabla6[[#This Row],[Columna1]]," - ",Tabla6[[#This Row],[DESCRIPCION]])</f>
        <v>31900 - SERVICIOS INTEGRALES Y OTROS SERVICIOS</v>
      </c>
      <c r="F117" s="43">
        <f>IFERROR( VLOOKUP(Tabla6[[#This Row],[PARTIDA]],Tabla5[#All],3,FALSE),0)</f>
        <v>0</v>
      </c>
    </row>
    <row r="118" spans="1:6" x14ac:dyDescent="0.3">
      <c r="A118" s="75">
        <v>320</v>
      </c>
      <c r="B118" s="74" t="str">
        <f>CONCATENATE(Tabla6[[#This Row],[COG]])</f>
        <v>320</v>
      </c>
      <c r="C118" s="74" t="str">
        <f>CONCATENATE(Tabla6[[#This Row],[PARTIDA]],"00")</f>
        <v>32000</v>
      </c>
      <c r="D118" s="74" t="str">
        <f>VLOOKUP(Tabla6[[#This Row],[PARTIDA]],Tabla1[#All],3,FALSE)</f>
        <v>SERVICIOS DE ARRENDAMIENTO</v>
      </c>
      <c r="E118" s="74" t="str">
        <f>CONCATENATE(Tabla6[[#This Row],[Columna1]]," - ",Tabla6[[#This Row],[DESCRIPCION]])</f>
        <v>32000 - SERVICIOS DE ARRENDAMIENTO</v>
      </c>
      <c r="F118" s="43">
        <f>IFERROR( VLOOKUP(Tabla6[[#This Row],[PARTIDA]],Tabla5[#All],3,FALSE),0)</f>
        <v>0</v>
      </c>
    </row>
    <row r="119" spans="1:6" x14ac:dyDescent="0.3">
      <c r="A119" s="75">
        <v>321</v>
      </c>
      <c r="B119" s="74" t="str">
        <f>CONCATENATE(Tabla6[[#This Row],[COG]])</f>
        <v>321</v>
      </c>
      <c r="C119" s="74" t="str">
        <f>CONCATENATE(Tabla6[[#This Row],[PARTIDA]],"00")</f>
        <v>32100</v>
      </c>
      <c r="D119" s="74" t="str">
        <f>VLOOKUP(Tabla6[[#This Row],[PARTIDA]],Tabla1[#All],3,FALSE)</f>
        <v>ARRENDAMIENTO DE TERRENOS</v>
      </c>
      <c r="E119" s="74" t="str">
        <f>CONCATENATE(Tabla6[[#This Row],[Columna1]]," - ",Tabla6[[#This Row],[DESCRIPCION]])</f>
        <v>32100 - ARRENDAMIENTO DE TERRENOS</v>
      </c>
      <c r="F119" s="43">
        <f>IFERROR( VLOOKUP(Tabla6[[#This Row],[PARTIDA]],Tabla5[#All],3,FALSE),0)</f>
        <v>0</v>
      </c>
    </row>
    <row r="120" spans="1:6" x14ac:dyDescent="0.3">
      <c r="A120" s="75">
        <v>322</v>
      </c>
      <c r="B120" s="74" t="str">
        <f>CONCATENATE(Tabla6[[#This Row],[COG]])</f>
        <v>322</v>
      </c>
      <c r="C120" s="74" t="str">
        <f>CONCATENATE(Tabla6[[#This Row],[PARTIDA]],"00")</f>
        <v>32200</v>
      </c>
      <c r="D120" s="74" t="str">
        <f>VLOOKUP(Tabla6[[#This Row],[PARTIDA]],Tabla1[#All],3,FALSE)</f>
        <v>ARRENDAMIENTO DE EDIFICIOS</v>
      </c>
      <c r="E120" s="74" t="str">
        <f>CONCATENATE(Tabla6[[#This Row],[Columna1]]," - ",Tabla6[[#This Row],[DESCRIPCION]])</f>
        <v>32200 - ARRENDAMIENTO DE EDIFICIOS</v>
      </c>
      <c r="F120" s="43">
        <f>IFERROR( VLOOKUP(Tabla6[[#This Row],[PARTIDA]],Tabla5[#All],3,FALSE),0)</f>
        <v>0</v>
      </c>
    </row>
    <row r="121" spans="1:6" x14ac:dyDescent="0.3">
      <c r="A121" s="75">
        <v>323</v>
      </c>
      <c r="B121" s="74" t="str">
        <f>CONCATENATE(Tabla6[[#This Row],[COG]])</f>
        <v>323</v>
      </c>
      <c r="C121" s="74" t="str">
        <f>CONCATENATE(Tabla6[[#This Row],[PARTIDA]],"00")</f>
        <v>32300</v>
      </c>
      <c r="D121" s="74" t="str">
        <f>VLOOKUP(Tabla6[[#This Row],[PARTIDA]],Tabla1[#All],3,FALSE)</f>
        <v>ARRENDAMIENTO DE MOBILIARIO Y EQUIPO DE ADMINISTRACIÓN, EDUCACIONAL Y RECREATIVO</v>
      </c>
      <c r="E121" s="74" t="str">
        <f>CONCATENATE(Tabla6[[#This Row],[Columna1]]," - ",Tabla6[[#This Row],[DESCRIPCION]])</f>
        <v>32300 - ARRENDAMIENTO DE MOBILIARIO Y EQUIPO DE ADMINISTRACIÓN, EDUCACIONAL Y RECREATIVO</v>
      </c>
      <c r="F121" s="43">
        <f>IFERROR( VLOOKUP(Tabla6[[#This Row],[PARTIDA]],Tabla5[#All],3,FALSE),0)</f>
        <v>0</v>
      </c>
    </row>
    <row r="122" spans="1:6" x14ac:dyDescent="0.3">
      <c r="A122" s="75">
        <v>324</v>
      </c>
      <c r="B122" s="74" t="str">
        <f>CONCATENATE(Tabla6[[#This Row],[COG]])</f>
        <v>324</v>
      </c>
      <c r="C122" s="74" t="str">
        <f>CONCATENATE(Tabla6[[#This Row],[PARTIDA]],"00")</f>
        <v>32400</v>
      </c>
      <c r="D122" s="74" t="str">
        <f>VLOOKUP(Tabla6[[#This Row],[PARTIDA]],Tabla1[#All],3,FALSE)</f>
        <v>ARRENDAMIENTO DE EQUIPO E INSTRUMENTAL MÉDICO Y DE LABORATORIO</v>
      </c>
      <c r="E122" s="74" t="str">
        <f>CONCATENATE(Tabla6[[#This Row],[Columna1]]," - ",Tabla6[[#This Row],[DESCRIPCION]])</f>
        <v>32400 - ARRENDAMIENTO DE EQUIPO E INSTRUMENTAL MÉDICO Y DE LABORATORIO</v>
      </c>
      <c r="F122" s="43">
        <f>IFERROR( VLOOKUP(Tabla6[[#This Row],[PARTIDA]],Tabla5[#All],3,FALSE),0)</f>
        <v>0</v>
      </c>
    </row>
    <row r="123" spans="1:6" x14ac:dyDescent="0.3">
      <c r="A123" s="75">
        <v>325</v>
      </c>
      <c r="B123" s="74" t="str">
        <f>CONCATENATE(Tabla6[[#This Row],[COG]])</f>
        <v>325</v>
      </c>
      <c r="C123" s="74" t="str">
        <f>CONCATENATE(Tabla6[[#This Row],[PARTIDA]],"00")</f>
        <v>32500</v>
      </c>
      <c r="D123" s="74" t="str">
        <f>VLOOKUP(Tabla6[[#This Row],[PARTIDA]],Tabla1[#All],3,FALSE)</f>
        <v>ARRENDAMIENTO DE EQUIPO DE TRANSPORTE</v>
      </c>
      <c r="E123" s="74" t="str">
        <f>CONCATENATE(Tabla6[[#This Row],[Columna1]]," - ",Tabla6[[#This Row],[DESCRIPCION]])</f>
        <v>32500 - ARRENDAMIENTO DE EQUIPO DE TRANSPORTE</v>
      </c>
      <c r="F123" s="43">
        <f>IFERROR( VLOOKUP(Tabla6[[#This Row],[PARTIDA]],Tabla5[#All],3,FALSE),0)</f>
        <v>5000</v>
      </c>
    </row>
    <row r="124" spans="1:6" x14ac:dyDescent="0.3">
      <c r="A124" s="75">
        <v>326</v>
      </c>
      <c r="B124" s="74" t="str">
        <f>CONCATENATE(Tabla6[[#This Row],[COG]])</f>
        <v>326</v>
      </c>
      <c r="C124" s="74" t="str">
        <f>CONCATENATE(Tabla6[[#This Row],[PARTIDA]],"00")</f>
        <v>32600</v>
      </c>
      <c r="D124" s="74" t="str">
        <f>VLOOKUP(Tabla6[[#This Row],[PARTIDA]],Tabla1[#All],3,FALSE)</f>
        <v>ARRENDAMIENTO DE MAQUINARIA, OTROS EQUIPOS Y HERRAMIENTAS</v>
      </c>
      <c r="E124" s="74" t="str">
        <f>CONCATENATE(Tabla6[[#This Row],[Columna1]]," - ",Tabla6[[#This Row],[DESCRIPCION]])</f>
        <v>32600 - ARRENDAMIENTO DE MAQUINARIA, OTROS EQUIPOS Y HERRAMIENTAS</v>
      </c>
      <c r="F124" s="43">
        <f>IFERROR( VLOOKUP(Tabla6[[#This Row],[PARTIDA]],Tabla5[#All],3,FALSE),0)</f>
        <v>7000</v>
      </c>
    </row>
    <row r="125" spans="1:6" x14ac:dyDescent="0.3">
      <c r="A125" s="75">
        <v>327</v>
      </c>
      <c r="B125" s="74" t="str">
        <f>CONCATENATE(Tabla6[[#This Row],[COG]])</f>
        <v>327</v>
      </c>
      <c r="C125" s="74" t="str">
        <f>CONCATENATE(Tabla6[[#This Row],[PARTIDA]],"00")</f>
        <v>32700</v>
      </c>
      <c r="D125" s="74" t="str">
        <f>VLOOKUP(Tabla6[[#This Row],[PARTIDA]],Tabla1[#All],3,FALSE)</f>
        <v>ARRENDAMIENTO DE ACTIVOS INTANGIBLES</v>
      </c>
      <c r="E125" s="74" t="str">
        <f>CONCATENATE(Tabla6[[#This Row],[Columna1]]," - ",Tabla6[[#This Row],[DESCRIPCION]])</f>
        <v>32700 - ARRENDAMIENTO DE ACTIVOS INTANGIBLES</v>
      </c>
      <c r="F125" s="43">
        <f>IFERROR( VLOOKUP(Tabla6[[#This Row],[PARTIDA]],Tabla5[#All],3,FALSE),0)</f>
        <v>0</v>
      </c>
    </row>
    <row r="126" spans="1:6" x14ac:dyDescent="0.3">
      <c r="A126" s="75">
        <v>328</v>
      </c>
      <c r="B126" s="74" t="str">
        <f>CONCATENATE(Tabla6[[#This Row],[COG]])</f>
        <v>328</v>
      </c>
      <c r="C126" s="74" t="str">
        <f>CONCATENATE(Tabla6[[#This Row],[PARTIDA]],"00")</f>
        <v>32800</v>
      </c>
      <c r="D126" s="74" t="str">
        <f>VLOOKUP(Tabla6[[#This Row],[PARTIDA]],Tabla1[#All],3,FALSE)</f>
        <v>ARRENDAMIENTO FINANCIERO</v>
      </c>
      <c r="E126" s="74" t="str">
        <f>CONCATENATE(Tabla6[[#This Row],[Columna1]]," - ",Tabla6[[#This Row],[DESCRIPCION]])</f>
        <v>32800 - ARRENDAMIENTO FINANCIERO</v>
      </c>
      <c r="F126" s="43">
        <f>IFERROR( VLOOKUP(Tabla6[[#This Row],[PARTIDA]],Tabla5[#All],3,FALSE),0)</f>
        <v>0</v>
      </c>
    </row>
    <row r="127" spans="1:6" x14ac:dyDescent="0.3">
      <c r="A127" s="75">
        <v>329</v>
      </c>
      <c r="B127" s="74" t="str">
        <f>CONCATENATE(Tabla6[[#This Row],[COG]])</f>
        <v>329</v>
      </c>
      <c r="C127" s="74" t="str">
        <f>CONCATENATE(Tabla6[[#This Row],[PARTIDA]],"00")</f>
        <v>32900</v>
      </c>
      <c r="D127" s="74" t="str">
        <f>VLOOKUP(Tabla6[[#This Row],[PARTIDA]],Tabla1[#All],3,FALSE)</f>
        <v>OTROS ARRENDAMIENTOS</v>
      </c>
      <c r="E127" s="74" t="str">
        <f>CONCATENATE(Tabla6[[#This Row],[Columna1]]," - ",Tabla6[[#This Row],[DESCRIPCION]])</f>
        <v>32900 - OTROS ARRENDAMIENTOS</v>
      </c>
      <c r="F127" s="43">
        <f>IFERROR( VLOOKUP(Tabla6[[#This Row],[PARTIDA]],Tabla5[#All],3,FALSE),0)</f>
        <v>1000</v>
      </c>
    </row>
    <row r="128" spans="1:6" x14ac:dyDescent="0.3">
      <c r="A128" s="75">
        <v>330</v>
      </c>
      <c r="B128" s="74" t="str">
        <f>CONCATENATE(Tabla6[[#This Row],[COG]])</f>
        <v>330</v>
      </c>
      <c r="C128" s="74" t="str">
        <f>CONCATENATE(Tabla6[[#This Row],[PARTIDA]],"00")</f>
        <v>33000</v>
      </c>
      <c r="D128" s="74" t="str">
        <f>VLOOKUP(Tabla6[[#This Row],[PARTIDA]],Tabla1[#All],3,FALSE)</f>
        <v>SERVICIOS PROFESIONALES, CIENTÍFICOS, TÉCNICOS Y OTROS SERVICIOS</v>
      </c>
      <c r="E128" s="74" t="str">
        <f>CONCATENATE(Tabla6[[#This Row],[Columna1]]," - ",Tabla6[[#This Row],[DESCRIPCION]])</f>
        <v>33000 - SERVICIOS PROFESIONALES, CIENTÍFICOS, TÉCNICOS Y OTROS SERVICIOS</v>
      </c>
      <c r="F128" s="43">
        <f>IFERROR( VLOOKUP(Tabla6[[#This Row],[PARTIDA]],Tabla5[#All],3,FALSE),0)</f>
        <v>0</v>
      </c>
    </row>
    <row r="129" spans="1:6" x14ac:dyDescent="0.3">
      <c r="A129" s="75">
        <v>331</v>
      </c>
      <c r="B129" s="74" t="str">
        <f>CONCATENATE(Tabla6[[#This Row],[COG]])</f>
        <v>331</v>
      </c>
      <c r="C129" s="74" t="str">
        <f>CONCATENATE(Tabla6[[#This Row],[PARTIDA]],"00")</f>
        <v>33100</v>
      </c>
      <c r="D129" s="74" t="str">
        <f>VLOOKUP(Tabla6[[#This Row],[PARTIDA]],Tabla1[#All],3,FALSE)</f>
        <v>SERVICIOS LEGALES, DE CONTABILIDAD, AUDITORÍA Y RELACIONADOS</v>
      </c>
      <c r="E129" s="74" t="str">
        <f>CONCATENATE(Tabla6[[#This Row],[Columna1]]," - ",Tabla6[[#This Row],[DESCRIPCION]])</f>
        <v>33100 - SERVICIOS LEGALES, DE CONTABILIDAD, AUDITORÍA Y RELACIONADOS</v>
      </c>
      <c r="F129" s="43">
        <f>IFERROR( VLOOKUP(Tabla6[[#This Row],[PARTIDA]],Tabla5[#All],3,FALSE),0)</f>
        <v>165000</v>
      </c>
    </row>
    <row r="130" spans="1:6" x14ac:dyDescent="0.3">
      <c r="A130" s="75">
        <v>332</v>
      </c>
      <c r="B130" s="74" t="str">
        <f>CONCATENATE(Tabla6[[#This Row],[COG]])</f>
        <v>332</v>
      </c>
      <c r="C130" s="74" t="str">
        <f>CONCATENATE(Tabla6[[#This Row],[PARTIDA]],"00")</f>
        <v>33200</v>
      </c>
      <c r="D130" s="74" t="str">
        <f>VLOOKUP(Tabla6[[#This Row],[PARTIDA]],Tabla1[#All],3,FALSE)</f>
        <v>SERVICIOS DE DISEÑO, ARQUITECTURA, INGENIERÍA Y ACTIVIDADES RELACIONADAS</v>
      </c>
      <c r="E130" s="74" t="str">
        <f>CONCATENATE(Tabla6[[#This Row],[Columna1]]," - ",Tabla6[[#This Row],[DESCRIPCION]])</f>
        <v>33200 - SERVICIOS DE DISEÑO, ARQUITECTURA, INGENIERÍA Y ACTIVIDADES RELACIONADAS</v>
      </c>
      <c r="F130" s="43">
        <f>IFERROR( VLOOKUP(Tabla6[[#This Row],[PARTIDA]],Tabla5[#All],3,FALSE),0)</f>
        <v>17500</v>
      </c>
    </row>
    <row r="131" spans="1:6" x14ac:dyDescent="0.3">
      <c r="A131" s="75">
        <v>333</v>
      </c>
      <c r="B131" s="74" t="str">
        <f>CONCATENATE(Tabla6[[#This Row],[COG]])</f>
        <v>333</v>
      </c>
      <c r="C131" s="74" t="str">
        <f>CONCATENATE(Tabla6[[#This Row],[PARTIDA]],"00")</f>
        <v>33300</v>
      </c>
      <c r="D131" s="74" t="str">
        <f>VLOOKUP(Tabla6[[#This Row],[PARTIDA]],Tabla1[#All],3,FALSE)</f>
        <v>SERVICIOS DE CONSULTORÍA ADMINISTRATIVA, PROCESOS, TÉCNICA Y EN TECNOLOGÍAS DE LA INFORMACIÓN</v>
      </c>
      <c r="E131" s="74" t="str">
        <f>CONCATENATE(Tabla6[[#This Row],[Columna1]]," - ",Tabla6[[#This Row],[DESCRIPCION]])</f>
        <v>33300 - SERVICIOS DE CONSULTORÍA ADMINISTRATIVA, PROCESOS, TÉCNICA Y EN TECNOLOGÍAS DE LA INFORMACIÓN</v>
      </c>
      <c r="F131" s="43">
        <f>IFERROR( VLOOKUP(Tabla6[[#This Row],[PARTIDA]],Tabla5[#All],3,FALSE),0)</f>
        <v>121000</v>
      </c>
    </row>
    <row r="132" spans="1:6" x14ac:dyDescent="0.3">
      <c r="A132" s="75">
        <v>334</v>
      </c>
      <c r="B132" s="74" t="str">
        <f>CONCATENATE(Tabla6[[#This Row],[COG]])</f>
        <v>334</v>
      </c>
      <c r="C132" s="74" t="str">
        <f>CONCATENATE(Tabla6[[#This Row],[PARTIDA]],"00")</f>
        <v>33400</v>
      </c>
      <c r="D132" s="74" t="str">
        <f>VLOOKUP(Tabla6[[#This Row],[PARTIDA]],Tabla1[#All],3,FALSE)</f>
        <v>SERVICIOS DE CAPACITACIÓN</v>
      </c>
      <c r="E132" s="74" t="str">
        <f>CONCATENATE(Tabla6[[#This Row],[Columna1]]," - ",Tabla6[[#This Row],[DESCRIPCION]])</f>
        <v>33400 - SERVICIOS DE CAPACITACIÓN</v>
      </c>
      <c r="F132" s="43">
        <f>IFERROR( VLOOKUP(Tabla6[[#This Row],[PARTIDA]],Tabla5[#All],3,FALSE),0)</f>
        <v>17000</v>
      </c>
    </row>
    <row r="133" spans="1:6" x14ac:dyDescent="0.3">
      <c r="A133" s="75">
        <v>335</v>
      </c>
      <c r="B133" s="74" t="str">
        <f>CONCATENATE(Tabla6[[#This Row],[COG]])</f>
        <v>335</v>
      </c>
      <c r="C133" s="74" t="str">
        <f>CONCATENATE(Tabla6[[#This Row],[PARTIDA]],"00")</f>
        <v>33500</v>
      </c>
      <c r="D133" s="74" t="str">
        <f>VLOOKUP(Tabla6[[#This Row],[PARTIDA]],Tabla1[#All],3,FALSE)</f>
        <v>SERVICIOS DE INVESTIGACIÓN CIENTÍFICA Y DESARROLLO</v>
      </c>
      <c r="E133" s="74" t="str">
        <f>CONCATENATE(Tabla6[[#This Row],[Columna1]]," - ",Tabla6[[#This Row],[DESCRIPCION]])</f>
        <v>33500 - SERVICIOS DE INVESTIGACIÓN CIENTÍFICA Y DESARROLLO</v>
      </c>
      <c r="F133" s="43">
        <f>IFERROR( VLOOKUP(Tabla6[[#This Row],[PARTIDA]],Tabla5[#All],3,FALSE),0)</f>
        <v>11500</v>
      </c>
    </row>
    <row r="134" spans="1:6" x14ac:dyDescent="0.3">
      <c r="A134" s="75">
        <v>336</v>
      </c>
      <c r="B134" s="74" t="str">
        <f>CONCATENATE(Tabla6[[#This Row],[COG]])</f>
        <v>336</v>
      </c>
      <c r="C134" s="74" t="str">
        <f>CONCATENATE(Tabla6[[#This Row],[PARTIDA]],"00")</f>
        <v>33600</v>
      </c>
      <c r="D134" s="74" t="str">
        <f>VLOOKUP(Tabla6[[#This Row],[PARTIDA]],Tabla1[#All],3,FALSE)</f>
        <v>SERVICIOS DE APOYO ADMINISTRATIVO, FOTOCOPIADO E IMPRESIÓN</v>
      </c>
      <c r="E134" s="74" t="str">
        <f>CONCATENATE(Tabla6[[#This Row],[Columna1]]," - ",Tabla6[[#This Row],[DESCRIPCION]])</f>
        <v>33600 - SERVICIOS DE APOYO ADMINISTRATIVO, FOTOCOPIADO E IMPRESIÓN</v>
      </c>
      <c r="F134" s="43">
        <f>IFERROR( VLOOKUP(Tabla6[[#This Row],[PARTIDA]],Tabla5[#All],3,FALSE),0)</f>
        <v>37000</v>
      </c>
    </row>
    <row r="135" spans="1:6" x14ac:dyDescent="0.3">
      <c r="A135" s="75">
        <v>337</v>
      </c>
      <c r="B135" s="74" t="str">
        <f>CONCATENATE(Tabla6[[#This Row],[COG]])</f>
        <v>337</v>
      </c>
      <c r="C135" s="74" t="str">
        <f>CONCATENATE(Tabla6[[#This Row],[PARTIDA]],"00")</f>
        <v>33700</v>
      </c>
      <c r="D135" s="74" t="str">
        <f>VLOOKUP(Tabla6[[#This Row],[PARTIDA]],Tabla1[#All],3,FALSE)</f>
        <v>SERVICIOS DE PROTECCIÓN Y SEGURIDAD</v>
      </c>
      <c r="E135" s="74" t="str">
        <f>CONCATENATE(Tabla6[[#This Row],[Columna1]]," - ",Tabla6[[#This Row],[DESCRIPCION]])</f>
        <v>33700 - SERVICIOS DE PROTECCIÓN Y SEGURIDAD</v>
      </c>
      <c r="F135" s="43">
        <f>IFERROR( VLOOKUP(Tabla6[[#This Row],[PARTIDA]],Tabla5[#All],3,FALSE),0)</f>
        <v>0</v>
      </c>
    </row>
    <row r="136" spans="1:6" x14ac:dyDescent="0.3">
      <c r="A136" s="75">
        <v>338</v>
      </c>
      <c r="B136" s="74" t="str">
        <f>CONCATENATE(Tabla6[[#This Row],[COG]])</f>
        <v>338</v>
      </c>
      <c r="C136" s="74" t="str">
        <f>CONCATENATE(Tabla6[[#This Row],[PARTIDA]],"00")</f>
        <v>33800</v>
      </c>
      <c r="D136" s="74" t="str">
        <f>VLOOKUP(Tabla6[[#This Row],[PARTIDA]],Tabla1[#All],3,FALSE)</f>
        <v>SERVICIOS DE VIGILANCIA</v>
      </c>
      <c r="E136" s="74" t="str">
        <f>CONCATENATE(Tabla6[[#This Row],[Columna1]]," - ",Tabla6[[#This Row],[DESCRIPCION]])</f>
        <v>33800 - SERVICIOS DE VIGILANCIA</v>
      </c>
      <c r="F136" s="43">
        <f>IFERROR( VLOOKUP(Tabla6[[#This Row],[PARTIDA]],Tabla5[#All],3,FALSE),0)</f>
        <v>0</v>
      </c>
    </row>
    <row r="137" spans="1:6" x14ac:dyDescent="0.3">
      <c r="A137" s="75">
        <v>339</v>
      </c>
      <c r="B137" s="74" t="str">
        <f>CONCATENATE(Tabla6[[#This Row],[COG]])</f>
        <v>339</v>
      </c>
      <c r="C137" s="74" t="str">
        <f>CONCATENATE(Tabla6[[#This Row],[PARTIDA]],"00")</f>
        <v>33900</v>
      </c>
      <c r="D137" s="74" t="str">
        <f>VLOOKUP(Tabla6[[#This Row],[PARTIDA]],Tabla1[#All],3,FALSE)</f>
        <v>SERVICIOS PROFESIONALES, CIENTÍFICOS Y TÉCNICOS INTEGRALES</v>
      </c>
      <c r="E137" s="74" t="str">
        <f>CONCATENATE(Tabla6[[#This Row],[Columna1]]," - ",Tabla6[[#This Row],[DESCRIPCION]])</f>
        <v>33900 - SERVICIOS PROFESIONALES, CIENTÍFICOS Y TÉCNICOS INTEGRALES</v>
      </c>
      <c r="F137" s="43">
        <f>IFERROR( VLOOKUP(Tabla6[[#This Row],[PARTIDA]],Tabla5[#All],3,FALSE),0)</f>
        <v>1000</v>
      </c>
    </row>
    <row r="138" spans="1:6" x14ac:dyDescent="0.3">
      <c r="A138" s="75">
        <v>340</v>
      </c>
      <c r="B138" s="74" t="str">
        <f>CONCATENATE(Tabla6[[#This Row],[COG]])</f>
        <v>340</v>
      </c>
      <c r="C138" s="74" t="str">
        <f>CONCATENATE(Tabla6[[#This Row],[PARTIDA]],"00")</f>
        <v>34000</v>
      </c>
      <c r="D138" s="74" t="str">
        <f>VLOOKUP(Tabla6[[#This Row],[PARTIDA]],Tabla1[#All],3,FALSE)</f>
        <v>SERVICIOS FINANCIEROS, BANCARIOS Y COMERCIALES</v>
      </c>
      <c r="E138" s="74" t="str">
        <f>CONCATENATE(Tabla6[[#This Row],[Columna1]]," - ",Tabla6[[#This Row],[DESCRIPCION]])</f>
        <v>34000 - SERVICIOS FINANCIEROS, BANCARIOS Y COMERCIALES</v>
      </c>
      <c r="F138" s="43">
        <f>IFERROR( VLOOKUP(Tabla6[[#This Row],[PARTIDA]],Tabla5[#All],3,FALSE),0)</f>
        <v>0</v>
      </c>
    </row>
    <row r="139" spans="1:6" x14ac:dyDescent="0.3">
      <c r="A139" s="75">
        <v>341</v>
      </c>
      <c r="B139" s="74" t="str">
        <f>CONCATENATE(Tabla6[[#This Row],[COG]])</f>
        <v>341</v>
      </c>
      <c r="C139" s="74" t="str">
        <f>CONCATENATE(Tabla6[[#This Row],[PARTIDA]],"00")</f>
        <v>34100</v>
      </c>
      <c r="D139" s="74" t="str">
        <f>VLOOKUP(Tabla6[[#This Row],[PARTIDA]],Tabla1[#All],3,FALSE)</f>
        <v>SERVICIOS FINANCIEROS Y BANCARIOS</v>
      </c>
      <c r="E139" s="74" t="str">
        <f>CONCATENATE(Tabla6[[#This Row],[Columna1]]," - ",Tabla6[[#This Row],[DESCRIPCION]])</f>
        <v>34100 - SERVICIOS FINANCIEROS Y BANCARIOS</v>
      </c>
      <c r="F139" s="43">
        <f>IFERROR( VLOOKUP(Tabla6[[#This Row],[PARTIDA]],Tabla5[#All],3,FALSE),0)</f>
        <v>30000</v>
      </c>
    </row>
    <row r="140" spans="1:6" x14ac:dyDescent="0.3">
      <c r="A140" s="75">
        <v>342</v>
      </c>
      <c r="B140" s="74" t="str">
        <f>CONCATENATE(Tabla6[[#This Row],[COG]])</f>
        <v>342</v>
      </c>
      <c r="C140" s="74" t="str">
        <f>CONCATENATE(Tabla6[[#This Row],[PARTIDA]],"00")</f>
        <v>34200</v>
      </c>
      <c r="D140" s="74" t="str">
        <f>VLOOKUP(Tabla6[[#This Row],[PARTIDA]],Tabla1[#All],3,FALSE)</f>
        <v>SERVICIOS DE COBRANZA, INVESTIGACIÓN CREDITICIA Y SIMILAR</v>
      </c>
      <c r="E140" s="74" t="str">
        <f>CONCATENATE(Tabla6[[#This Row],[Columna1]]," - ",Tabla6[[#This Row],[DESCRIPCION]])</f>
        <v>34200 - SERVICIOS DE COBRANZA, INVESTIGACIÓN CREDITICIA Y SIMILAR</v>
      </c>
      <c r="F140" s="43">
        <f>IFERROR( VLOOKUP(Tabla6[[#This Row],[PARTIDA]],Tabla5[#All],3,FALSE),0)</f>
        <v>0</v>
      </c>
    </row>
    <row r="141" spans="1:6" x14ac:dyDescent="0.3">
      <c r="A141" s="75">
        <v>343</v>
      </c>
      <c r="B141" s="74" t="str">
        <f>CONCATENATE(Tabla6[[#This Row],[COG]])</f>
        <v>343</v>
      </c>
      <c r="C141" s="74" t="str">
        <f>CONCATENATE(Tabla6[[#This Row],[PARTIDA]],"00")</f>
        <v>34300</v>
      </c>
      <c r="D141" s="74" t="str">
        <f>VLOOKUP(Tabla6[[#This Row],[PARTIDA]],Tabla1[#All],3,FALSE)</f>
        <v>SERVICIOS DE RECAUDACIÓN, TRASLADO Y CUSTODIA DE VALORES</v>
      </c>
      <c r="E141" s="74" t="str">
        <f>CONCATENATE(Tabla6[[#This Row],[Columna1]]," - ",Tabla6[[#This Row],[DESCRIPCION]])</f>
        <v>34300 - SERVICIOS DE RECAUDACIÓN, TRASLADO Y CUSTODIA DE VALORES</v>
      </c>
      <c r="F141" s="43">
        <f>IFERROR( VLOOKUP(Tabla6[[#This Row],[PARTIDA]],Tabla5[#All],3,FALSE),0)</f>
        <v>0</v>
      </c>
    </row>
    <row r="142" spans="1:6" x14ac:dyDescent="0.3">
      <c r="A142" s="75">
        <v>344</v>
      </c>
      <c r="B142" s="74" t="str">
        <f>CONCATENATE(Tabla6[[#This Row],[COG]])</f>
        <v>344</v>
      </c>
      <c r="C142" s="74" t="str">
        <f>CONCATENATE(Tabla6[[#This Row],[PARTIDA]],"00")</f>
        <v>34400</v>
      </c>
      <c r="D142" s="74" t="str">
        <f>VLOOKUP(Tabla6[[#This Row],[PARTIDA]],Tabla1[#All],3,FALSE)</f>
        <v>SEGUROS DE RESPONSABILIDAD PATRIMONIAL Y FIANZAS</v>
      </c>
      <c r="E142" s="74" t="str">
        <f>CONCATENATE(Tabla6[[#This Row],[Columna1]]," - ",Tabla6[[#This Row],[DESCRIPCION]])</f>
        <v>34400 - SEGUROS DE RESPONSABILIDAD PATRIMONIAL Y FIANZAS</v>
      </c>
      <c r="F142" s="43">
        <f>IFERROR( VLOOKUP(Tabla6[[#This Row],[PARTIDA]],Tabla5[#All],3,FALSE),0)</f>
        <v>0</v>
      </c>
    </row>
    <row r="143" spans="1:6" x14ac:dyDescent="0.3">
      <c r="A143" s="75">
        <v>345</v>
      </c>
      <c r="B143" s="74" t="str">
        <f>CONCATENATE(Tabla6[[#This Row],[COG]])</f>
        <v>345</v>
      </c>
      <c r="C143" s="74" t="str">
        <f>CONCATENATE(Tabla6[[#This Row],[PARTIDA]],"00")</f>
        <v>34500</v>
      </c>
      <c r="D143" s="74" t="str">
        <f>VLOOKUP(Tabla6[[#This Row],[PARTIDA]],Tabla1[#All],3,FALSE)</f>
        <v>SEGURO DE BIENES PATRIMONIALES</v>
      </c>
      <c r="E143" s="74" t="str">
        <f>CONCATENATE(Tabla6[[#This Row],[Columna1]]," - ",Tabla6[[#This Row],[DESCRIPCION]])</f>
        <v>34500 - SEGURO DE BIENES PATRIMONIALES</v>
      </c>
      <c r="F143" s="43">
        <f>IFERROR( VLOOKUP(Tabla6[[#This Row],[PARTIDA]],Tabla5[#All],3,FALSE),0)</f>
        <v>17500</v>
      </c>
    </row>
    <row r="144" spans="1:6" x14ac:dyDescent="0.3">
      <c r="A144" s="75">
        <v>346</v>
      </c>
      <c r="B144" s="74" t="str">
        <f>CONCATENATE(Tabla6[[#This Row],[COG]])</f>
        <v>346</v>
      </c>
      <c r="C144" s="74" t="str">
        <f>CONCATENATE(Tabla6[[#This Row],[PARTIDA]],"00")</f>
        <v>34600</v>
      </c>
      <c r="D144" s="74" t="str">
        <f>VLOOKUP(Tabla6[[#This Row],[PARTIDA]],Tabla1[#All],3,FALSE)</f>
        <v>ALMACENAJE, ENVASE Y EMBALAJE</v>
      </c>
      <c r="E144" s="74" t="str">
        <f>CONCATENATE(Tabla6[[#This Row],[Columna1]]," - ",Tabla6[[#This Row],[DESCRIPCION]])</f>
        <v>34600 - ALMACENAJE, ENVASE Y EMBALAJE</v>
      </c>
      <c r="F144" s="43">
        <f>IFERROR( VLOOKUP(Tabla6[[#This Row],[PARTIDA]],Tabla5[#All],3,FALSE),0)</f>
        <v>2000</v>
      </c>
    </row>
    <row r="145" spans="1:6" x14ac:dyDescent="0.3">
      <c r="A145" s="75">
        <v>347</v>
      </c>
      <c r="B145" s="74" t="str">
        <f>CONCATENATE(Tabla6[[#This Row],[COG]])</f>
        <v>347</v>
      </c>
      <c r="C145" s="74" t="str">
        <f>CONCATENATE(Tabla6[[#This Row],[PARTIDA]],"00")</f>
        <v>34700</v>
      </c>
      <c r="D145" s="74" t="str">
        <f>VLOOKUP(Tabla6[[#This Row],[PARTIDA]],Tabla1[#All],3,FALSE)</f>
        <v>FLETES Y MANIOBRAS</v>
      </c>
      <c r="E145" s="74" t="str">
        <f>CONCATENATE(Tabla6[[#This Row],[Columna1]]," - ",Tabla6[[#This Row],[DESCRIPCION]])</f>
        <v>34700 - FLETES Y MANIOBRAS</v>
      </c>
      <c r="F145" s="43">
        <f>IFERROR( VLOOKUP(Tabla6[[#This Row],[PARTIDA]],Tabla5[#All],3,FALSE),0)</f>
        <v>8500</v>
      </c>
    </row>
    <row r="146" spans="1:6" x14ac:dyDescent="0.3">
      <c r="A146" s="75">
        <v>348</v>
      </c>
      <c r="B146" s="74" t="str">
        <f>CONCATENATE(Tabla6[[#This Row],[COG]])</f>
        <v>348</v>
      </c>
      <c r="C146" s="74" t="str">
        <f>CONCATENATE(Tabla6[[#This Row],[PARTIDA]],"00")</f>
        <v>34800</v>
      </c>
      <c r="D146" s="74" t="str">
        <f>VLOOKUP(Tabla6[[#This Row],[PARTIDA]],Tabla1[#All],3,FALSE)</f>
        <v>COMISIONES POR VENTAS</v>
      </c>
      <c r="E146" s="74" t="str">
        <f>CONCATENATE(Tabla6[[#This Row],[Columna1]]," - ",Tabla6[[#This Row],[DESCRIPCION]])</f>
        <v>34800 - COMISIONES POR VENTAS</v>
      </c>
      <c r="F146" s="43">
        <f>IFERROR( VLOOKUP(Tabla6[[#This Row],[PARTIDA]],Tabla5[#All],3,FALSE),0)</f>
        <v>0</v>
      </c>
    </row>
    <row r="147" spans="1:6" x14ac:dyDescent="0.3">
      <c r="A147" s="75">
        <v>349</v>
      </c>
      <c r="B147" s="74" t="str">
        <f>CONCATENATE(Tabla6[[#This Row],[COG]])</f>
        <v>349</v>
      </c>
      <c r="C147" s="74" t="str">
        <f>CONCATENATE(Tabla6[[#This Row],[PARTIDA]],"00")</f>
        <v>34900</v>
      </c>
      <c r="D147" s="74" t="str">
        <f>VLOOKUP(Tabla6[[#This Row],[PARTIDA]],Tabla1[#All],3,FALSE)</f>
        <v>SERVICIOS FINANCIEROS, BANCARIOS Y COMERCIALES INTEGRALES</v>
      </c>
      <c r="E147" s="74" t="str">
        <f>CONCATENATE(Tabla6[[#This Row],[Columna1]]," - ",Tabla6[[#This Row],[DESCRIPCION]])</f>
        <v>34900 - SERVICIOS FINANCIEROS, BANCARIOS Y COMERCIALES INTEGRALES</v>
      </c>
      <c r="F147" s="43">
        <f>IFERROR( VLOOKUP(Tabla6[[#This Row],[PARTIDA]],Tabla5[#All],3,FALSE),0)</f>
        <v>0</v>
      </c>
    </row>
    <row r="148" spans="1:6" x14ac:dyDescent="0.3">
      <c r="A148" s="75">
        <v>350</v>
      </c>
      <c r="B148" s="74" t="str">
        <f>CONCATENATE(Tabla6[[#This Row],[COG]])</f>
        <v>350</v>
      </c>
      <c r="C148" s="74" t="str">
        <f>CONCATENATE(Tabla6[[#This Row],[PARTIDA]],"00")</f>
        <v>35000</v>
      </c>
      <c r="D148" s="74" t="str">
        <f>VLOOKUP(Tabla6[[#This Row],[PARTIDA]],Tabla1[#All],3,FALSE)</f>
        <v>SERVICIOS DE INSTALACIÓN, REPARACIÓN, MANTENIMIENTO Y CONSERVACIÓN</v>
      </c>
      <c r="E148" s="74" t="str">
        <f>CONCATENATE(Tabla6[[#This Row],[Columna1]]," - ",Tabla6[[#This Row],[DESCRIPCION]])</f>
        <v>35000 - SERVICIOS DE INSTALACIÓN, REPARACIÓN, MANTENIMIENTO Y CONSERVACIÓN</v>
      </c>
      <c r="F148" s="43">
        <f>IFERROR( VLOOKUP(Tabla6[[#This Row],[PARTIDA]],Tabla5[#All],3,FALSE),0)</f>
        <v>0</v>
      </c>
    </row>
    <row r="149" spans="1:6" x14ac:dyDescent="0.3">
      <c r="A149" s="75">
        <v>351</v>
      </c>
      <c r="B149" s="74" t="str">
        <f>CONCATENATE(Tabla6[[#This Row],[COG]])</f>
        <v>351</v>
      </c>
      <c r="C149" s="74" t="str">
        <f>CONCATENATE(Tabla6[[#This Row],[PARTIDA]],"00")</f>
        <v>35100</v>
      </c>
      <c r="D149" s="74" t="str">
        <f>VLOOKUP(Tabla6[[#This Row],[PARTIDA]],Tabla1[#All],3,FALSE)</f>
        <v>CONSERVACIÓN Y MANTENIMIENTO MENOR DE INMUEBLES</v>
      </c>
      <c r="E149" s="74" t="str">
        <f>CONCATENATE(Tabla6[[#This Row],[Columna1]]," - ",Tabla6[[#This Row],[DESCRIPCION]])</f>
        <v>35100 - CONSERVACIÓN Y MANTENIMIENTO MENOR DE INMUEBLES</v>
      </c>
      <c r="F149" s="43">
        <f>IFERROR( VLOOKUP(Tabla6[[#This Row],[PARTIDA]],Tabla5[#All],3,FALSE),0)</f>
        <v>111300</v>
      </c>
    </row>
    <row r="150" spans="1:6" x14ac:dyDescent="0.3">
      <c r="A150" s="75">
        <v>352</v>
      </c>
      <c r="B150" s="74" t="str">
        <f>CONCATENATE(Tabla6[[#This Row],[COG]])</f>
        <v>352</v>
      </c>
      <c r="C150" s="74" t="str">
        <f>CONCATENATE(Tabla6[[#This Row],[PARTIDA]],"00")</f>
        <v>35200</v>
      </c>
      <c r="D150" s="74" t="str">
        <f>VLOOKUP(Tabla6[[#This Row],[PARTIDA]],Tabla1[#All],3,FALSE)</f>
        <v>INSTALACIÓN, REPARACIÓN Y MANTENIMIENTO DE MOBILIARIO Y EQUIPO DE ADMINISTRACIÓN, EDUCACIONAL Y</v>
      </c>
      <c r="E150" s="74" t="str">
        <f>CONCATENATE(Tabla6[[#This Row],[Columna1]]," - ",Tabla6[[#This Row],[DESCRIPCION]])</f>
        <v>35200 - INSTALACIÓN, REPARACIÓN Y MANTENIMIENTO DE MOBILIARIO Y EQUIPO DE ADMINISTRACIÓN, EDUCACIONAL Y</v>
      </c>
      <c r="F150" s="43">
        <f>IFERROR( VLOOKUP(Tabla6[[#This Row],[PARTIDA]],Tabla5[#All],3,FALSE),0)</f>
        <v>7000</v>
      </c>
    </row>
    <row r="151" spans="1:6" x14ac:dyDescent="0.3">
      <c r="A151" s="75">
        <v>353</v>
      </c>
      <c r="B151" s="74" t="str">
        <f>CONCATENATE(Tabla6[[#This Row],[COG]])</f>
        <v>353</v>
      </c>
      <c r="C151" s="74" t="str">
        <f>CONCATENATE(Tabla6[[#This Row],[PARTIDA]],"00")</f>
        <v>35300</v>
      </c>
      <c r="D151" s="74" t="str">
        <f>VLOOKUP(Tabla6[[#This Row],[PARTIDA]],Tabla1[#All],3,FALSE)</f>
        <v>INSTALACIÓN, REPARACIÓN Y MANTENIMIENTO DE EQUIPO DE CÓMPUTO Y TECNOLOGÍAS DE LA INFORMACIÓN</v>
      </c>
      <c r="E151" s="74" t="str">
        <f>CONCATENATE(Tabla6[[#This Row],[Columna1]]," - ",Tabla6[[#This Row],[DESCRIPCION]])</f>
        <v>35300 - INSTALACIÓN, REPARACIÓN Y MANTENIMIENTO DE EQUIPO DE CÓMPUTO Y TECNOLOGÍAS DE LA INFORMACIÓN</v>
      </c>
      <c r="F151" s="43">
        <f>IFERROR( VLOOKUP(Tabla6[[#This Row],[PARTIDA]],Tabla5[#All],3,FALSE),0)</f>
        <v>1000</v>
      </c>
    </row>
    <row r="152" spans="1:6" x14ac:dyDescent="0.3">
      <c r="A152" s="75">
        <v>354</v>
      </c>
      <c r="B152" s="74" t="str">
        <f>CONCATENATE(Tabla6[[#This Row],[COG]])</f>
        <v>354</v>
      </c>
      <c r="C152" s="74" t="str">
        <f>CONCATENATE(Tabla6[[#This Row],[PARTIDA]],"00")</f>
        <v>35400</v>
      </c>
      <c r="D152" s="74" t="str">
        <f>VLOOKUP(Tabla6[[#This Row],[PARTIDA]],Tabla1[#All],3,FALSE)</f>
        <v>INSTALACIÓN, REPARACIÓN Y MANTENIMIENTO DE EQUIPO E INSTRUMENTAL MÉDICO Y DE LABORATORIO</v>
      </c>
      <c r="E152" s="74" t="str">
        <f>CONCATENATE(Tabla6[[#This Row],[Columna1]]," - ",Tabla6[[#This Row],[DESCRIPCION]])</f>
        <v>35400 - INSTALACIÓN, REPARACIÓN Y MANTENIMIENTO DE EQUIPO E INSTRUMENTAL MÉDICO Y DE LABORATORIO</v>
      </c>
      <c r="F152" s="43">
        <f>IFERROR( VLOOKUP(Tabla6[[#This Row],[PARTIDA]],Tabla5[#All],3,FALSE),0)</f>
        <v>0</v>
      </c>
    </row>
    <row r="153" spans="1:6" x14ac:dyDescent="0.3">
      <c r="A153" s="75">
        <v>355</v>
      </c>
      <c r="B153" s="74" t="str">
        <f>CONCATENATE(Tabla6[[#This Row],[COG]])</f>
        <v>355</v>
      </c>
      <c r="C153" s="74" t="str">
        <f>CONCATENATE(Tabla6[[#This Row],[PARTIDA]],"00")</f>
        <v>35500</v>
      </c>
      <c r="D153" s="74" t="str">
        <f>VLOOKUP(Tabla6[[#This Row],[PARTIDA]],Tabla1[#All],3,FALSE)</f>
        <v>REPARACIÓN Y MANTENIMIENTO DE EQUIPO DE TRANSPORTE</v>
      </c>
      <c r="E153" s="74" t="str">
        <f>CONCATENATE(Tabla6[[#This Row],[Columna1]]," - ",Tabla6[[#This Row],[DESCRIPCION]])</f>
        <v>35500 - REPARACIÓN Y MANTENIMIENTO DE EQUIPO DE TRANSPORTE</v>
      </c>
      <c r="F153" s="43">
        <f>IFERROR( VLOOKUP(Tabla6[[#This Row],[PARTIDA]],Tabla5[#All],3,FALSE),0)</f>
        <v>94000</v>
      </c>
    </row>
    <row r="154" spans="1:6" x14ac:dyDescent="0.3">
      <c r="A154" s="75">
        <v>356</v>
      </c>
      <c r="B154" s="74" t="str">
        <f>CONCATENATE(Tabla6[[#This Row],[COG]])</f>
        <v>356</v>
      </c>
      <c r="C154" s="74" t="str">
        <f>CONCATENATE(Tabla6[[#This Row],[PARTIDA]],"00")</f>
        <v>35600</v>
      </c>
      <c r="D154" s="74" t="str">
        <f>VLOOKUP(Tabla6[[#This Row],[PARTIDA]],Tabla1[#All],3,FALSE)</f>
        <v>REPARACIÓN Y MANTENIMIENTO DE EQUIPO DE DEFENSA Y SEGURIDAD</v>
      </c>
      <c r="E154" s="74" t="str">
        <f>CONCATENATE(Tabla6[[#This Row],[Columna1]]," - ",Tabla6[[#This Row],[DESCRIPCION]])</f>
        <v>35600 - REPARACIÓN Y MANTENIMIENTO DE EQUIPO DE DEFENSA Y SEGURIDAD</v>
      </c>
      <c r="F154" s="43">
        <f>IFERROR( VLOOKUP(Tabla6[[#This Row],[PARTIDA]],Tabla5[#All],3,FALSE),0)</f>
        <v>0</v>
      </c>
    </row>
    <row r="155" spans="1:6" x14ac:dyDescent="0.3">
      <c r="A155" s="75">
        <v>357</v>
      </c>
      <c r="B155" s="74" t="str">
        <f>CONCATENATE(Tabla6[[#This Row],[COG]])</f>
        <v>357</v>
      </c>
      <c r="C155" s="74" t="str">
        <f>CONCATENATE(Tabla6[[#This Row],[PARTIDA]],"00")</f>
        <v>35700</v>
      </c>
      <c r="D155" s="74" t="str">
        <f>VLOOKUP(Tabla6[[#This Row],[PARTIDA]],Tabla1[#All],3,FALSE)</f>
        <v>INSTALACIÓN, REPARACIÓN Y MANTENIMIENTO DE MAQUINARIA, OTROS EQUIPOS Y HERRAMIENTA</v>
      </c>
      <c r="E155" s="74" t="str">
        <f>CONCATENATE(Tabla6[[#This Row],[Columna1]]," - ",Tabla6[[#This Row],[DESCRIPCION]])</f>
        <v>35700 - INSTALACIÓN, REPARACIÓN Y MANTENIMIENTO DE MAQUINARIA, OTROS EQUIPOS Y HERRAMIENTA</v>
      </c>
      <c r="F155" s="43">
        <f>IFERROR( VLOOKUP(Tabla6[[#This Row],[PARTIDA]],Tabla5[#All],3,FALSE),0)</f>
        <v>39000</v>
      </c>
    </row>
    <row r="156" spans="1:6" x14ac:dyDescent="0.3">
      <c r="A156" s="75">
        <v>358</v>
      </c>
      <c r="B156" s="74" t="str">
        <f>CONCATENATE(Tabla6[[#This Row],[COG]])</f>
        <v>358</v>
      </c>
      <c r="C156" s="74" t="str">
        <f>CONCATENATE(Tabla6[[#This Row],[PARTIDA]],"00")</f>
        <v>35800</v>
      </c>
      <c r="D156" s="74" t="str">
        <f>VLOOKUP(Tabla6[[#This Row],[PARTIDA]],Tabla1[#All],3,FALSE)</f>
        <v>SERVICIOS DE LIMPIEZA Y MANEJO DE DESECHOS</v>
      </c>
      <c r="E156" s="74" t="str">
        <f>CONCATENATE(Tabla6[[#This Row],[Columna1]]," - ",Tabla6[[#This Row],[DESCRIPCION]])</f>
        <v>35800 - SERVICIOS DE LIMPIEZA Y MANEJO DE DESECHOS</v>
      </c>
      <c r="F156" s="43">
        <f>IFERROR( VLOOKUP(Tabla6[[#This Row],[PARTIDA]],Tabla5[#All],3,FALSE),0)</f>
        <v>112000</v>
      </c>
    </row>
    <row r="157" spans="1:6" x14ac:dyDescent="0.3">
      <c r="A157" s="75">
        <v>359</v>
      </c>
      <c r="B157" s="74" t="str">
        <f>CONCATENATE(Tabla6[[#This Row],[COG]])</f>
        <v>359</v>
      </c>
      <c r="C157" s="74" t="str">
        <f>CONCATENATE(Tabla6[[#This Row],[PARTIDA]],"00")</f>
        <v>35900</v>
      </c>
      <c r="D157" s="74" t="str">
        <f>VLOOKUP(Tabla6[[#This Row],[PARTIDA]],Tabla1[#All],3,FALSE)</f>
        <v>SERVICIOS DE JARDINERÍA Y FUMIGACIÓN</v>
      </c>
      <c r="E157" s="74" t="str">
        <f>CONCATENATE(Tabla6[[#This Row],[Columna1]]," - ",Tabla6[[#This Row],[DESCRIPCION]])</f>
        <v>35900 - SERVICIOS DE JARDINERÍA Y FUMIGACIÓN</v>
      </c>
      <c r="F157" s="43">
        <f>IFERROR( VLOOKUP(Tabla6[[#This Row],[PARTIDA]],Tabla5[#All],3,FALSE),0)</f>
        <v>0</v>
      </c>
    </row>
    <row r="158" spans="1:6" x14ac:dyDescent="0.3">
      <c r="A158" s="75">
        <v>360</v>
      </c>
      <c r="B158" s="74" t="str">
        <f>CONCATENATE(Tabla6[[#This Row],[COG]])</f>
        <v>360</v>
      </c>
      <c r="C158" s="74" t="str">
        <f>CONCATENATE(Tabla6[[#This Row],[PARTIDA]],"00")</f>
        <v>36000</v>
      </c>
      <c r="D158" s="74" t="str">
        <f>VLOOKUP(Tabla6[[#This Row],[PARTIDA]],Tabla1[#All],3,FALSE)</f>
        <v>SERVICIOS DE COMUNICACIÓN SOCIAL Y PUBLICIDAD</v>
      </c>
      <c r="E158" s="74" t="str">
        <f>CONCATENATE(Tabla6[[#This Row],[Columna1]]," - ",Tabla6[[#This Row],[DESCRIPCION]])</f>
        <v>36000 - SERVICIOS DE COMUNICACIÓN SOCIAL Y PUBLICIDAD</v>
      </c>
      <c r="F158" s="43">
        <f>IFERROR( VLOOKUP(Tabla6[[#This Row],[PARTIDA]],Tabla5[#All],3,FALSE),0)</f>
        <v>0</v>
      </c>
    </row>
    <row r="159" spans="1:6" x14ac:dyDescent="0.3">
      <c r="A159" s="75">
        <v>361</v>
      </c>
      <c r="B159" s="74" t="str">
        <f>CONCATENATE(Tabla6[[#This Row],[COG]])</f>
        <v>361</v>
      </c>
      <c r="C159" s="74" t="str">
        <f>CONCATENATE(Tabla6[[#This Row],[PARTIDA]],"00")</f>
        <v>36100</v>
      </c>
      <c r="D159" s="74" t="str">
        <f>VLOOKUP(Tabla6[[#This Row],[PARTIDA]],Tabla1[#All],3,FALSE)</f>
        <v>DIFUSIÓN POR RADIO, TELEVISIÓN Y OTROS MEDIOS DE MENSAJES SOBRE PROGRAMAS Y ACTIVIDADES</v>
      </c>
      <c r="E159" s="74" t="str">
        <f>CONCATENATE(Tabla6[[#This Row],[Columna1]]," - ",Tabla6[[#This Row],[DESCRIPCION]])</f>
        <v>36100 - DIFUSIÓN POR RADIO, TELEVISIÓN Y OTROS MEDIOS DE MENSAJES SOBRE PROGRAMAS Y ACTIVIDADES</v>
      </c>
      <c r="F159" s="43">
        <f>IFERROR( VLOOKUP(Tabla6[[#This Row],[PARTIDA]],Tabla5[#All],3,FALSE),0)</f>
        <v>90000</v>
      </c>
    </row>
    <row r="160" spans="1:6" x14ac:dyDescent="0.3">
      <c r="A160" s="75">
        <v>362</v>
      </c>
      <c r="B160" s="74" t="str">
        <f>CONCATENATE(Tabla6[[#This Row],[COG]])</f>
        <v>362</v>
      </c>
      <c r="C160" s="74" t="str">
        <f>CONCATENATE(Tabla6[[#This Row],[PARTIDA]],"00")</f>
        <v>36200</v>
      </c>
      <c r="D160" s="74" t="str">
        <f>VLOOKUP(Tabla6[[#This Row],[PARTIDA]],Tabla1[#All],3,FALSE)</f>
        <v>DIFUSIÓN POR RADIO, TELEVISIÓN Y OTROS MEDIOS DE MENSAJES COMERCIALES PARA PROMOVER LA VENTA DE</v>
      </c>
      <c r="E160" s="74" t="str">
        <f>CONCATENATE(Tabla6[[#This Row],[Columna1]]," - ",Tabla6[[#This Row],[DESCRIPCION]])</f>
        <v>36200 - DIFUSIÓN POR RADIO, TELEVISIÓN Y OTROS MEDIOS DE MENSAJES COMERCIALES PARA PROMOVER LA VENTA DE</v>
      </c>
      <c r="F160" s="43">
        <f>IFERROR( VLOOKUP(Tabla6[[#This Row],[PARTIDA]],Tabla5[#All],3,FALSE),0)</f>
        <v>0</v>
      </c>
    </row>
    <row r="161" spans="1:6" x14ac:dyDescent="0.3">
      <c r="A161" s="75">
        <v>363</v>
      </c>
      <c r="B161" s="74" t="str">
        <f>CONCATENATE(Tabla6[[#This Row],[COG]])</f>
        <v>363</v>
      </c>
      <c r="C161" s="74" t="str">
        <f>CONCATENATE(Tabla6[[#This Row],[PARTIDA]],"00")</f>
        <v>36300</v>
      </c>
      <c r="D161" s="74" t="str">
        <f>VLOOKUP(Tabla6[[#This Row],[PARTIDA]],Tabla1[#All],3,FALSE)</f>
        <v>SERVICIOS DE CREATIVIDAD, PREPRODUCCIÓN Y PRODUCCIÓN DE PUBLICIDAD, EXCEPTO INTERNET</v>
      </c>
      <c r="E161" s="74" t="str">
        <f>CONCATENATE(Tabla6[[#This Row],[Columna1]]," - ",Tabla6[[#This Row],[DESCRIPCION]])</f>
        <v>36300 - SERVICIOS DE CREATIVIDAD, PREPRODUCCIÓN Y PRODUCCIÓN DE PUBLICIDAD, EXCEPTO INTERNET</v>
      </c>
      <c r="F161" s="43">
        <f>IFERROR( VLOOKUP(Tabla6[[#This Row],[PARTIDA]],Tabla5[#All],3,FALSE),0)</f>
        <v>2000</v>
      </c>
    </row>
    <row r="162" spans="1:6" x14ac:dyDescent="0.3">
      <c r="A162" s="75">
        <v>364</v>
      </c>
      <c r="B162" s="74" t="str">
        <f>CONCATENATE(Tabla6[[#This Row],[COG]])</f>
        <v>364</v>
      </c>
      <c r="C162" s="74" t="str">
        <f>CONCATENATE(Tabla6[[#This Row],[PARTIDA]],"00")</f>
        <v>36400</v>
      </c>
      <c r="D162" s="74" t="str">
        <f>VLOOKUP(Tabla6[[#This Row],[PARTIDA]],Tabla1[#All],3,FALSE)</f>
        <v>SERVICIOS DE REVELADO DE FOTOGRAFÍAS</v>
      </c>
      <c r="E162" s="74" t="str">
        <f>CONCATENATE(Tabla6[[#This Row],[Columna1]]," - ",Tabla6[[#This Row],[DESCRIPCION]])</f>
        <v>36400 - SERVICIOS DE REVELADO DE FOTOGRAFÍAS</v>
      </c>
      <c r="F162" s="43">
        <f>IFERROR( VLOOKUP(Tabla6[[#This Row],[PARTIDA]],Tabla5[#All],3,FALSE),0)</f>
        <v>2000</v>
      </c>
    </row>
    <row r="163" spans="1:6" x14ac:dyDescent="0.3">
      <c r="A163" s="75">
        <v>365</v>
      </c>
      <c r="B163" s="74" t="str">
        <f>CONCATENATE(Tabla6[[#This Row],[COG]])</f>
        <v>365</v>
      </c>
      <c r="C163" s="74" t="str">
        <f>CONCATENATE(Tabla6[[#This Row],[PARTIDA]],"00")</f>
        <v>36500</v>
      </c>
      <c r="D163" s="74" t="str">
        <f>VLOOKUP(Tabla6[[#This Row],[PARTIDA]],Tabla1[#All],3,FALSE)</f>
        <v>SERVICIOS DE LA INDUSTRIA FÍLMICA, DEL SONIDO Y DEL VIDEO</v>
      </c>
      <c r="E163" s="74" t="str">
        <f>CONCATENATE(Tabla6[[#This Row],[Columna1]]," - ",Tabla6[[#This Row],[DESCRIPCION]])</f>
        <v>36500 - SERVICIOS DE LA INDUSTRIA FÍLMICA, DEL SONIDO Y DEL VIDEO</v>
      </c>
      <c r="F163" s="43">
        <f>IFERROR( VLOOKUP(Tabla6[[#This Row],[PARTIDA]],Tabla5[#All],3,FALSE),0)</f>
        <v>0</v>
      </c>
    </row>
    <row r="164" spans="1:6" x14ac:dyDescent="0.3">
      <c r="A164" s="75">
        <v>366</v>
      </c>
      <c r="B164" s="74" t="str">
        <f>CONCATENATE(Tabla6[[#This Row],[COG]])</f>
        <v>366</v>
      </c>
      <c r="C164" s="74" t="str">
        <f>CONCATENATE(Tabla6[[#This Row],[PARTIDA]],"00")</f>
        <v>36600</v>
      </c>
      <c r="D164" s="74" t="str">
        <f>VLOOKUP(Tabla6[[#This Row],[PARTIDA]],Tabla1[#All],3,FALSE)</f>
        <v>SERVICIO DE CREACIÓN Y DIFUSIÓN DE CONTENIDO EXCLUSIVAMENTE A TRAVÉS DE INTERNET</v>
      </c>
      <c r="E164" s="74" t="str">
        <f>CONCATENATE(Tabla6[[#This Row],[Columna1]]," - ",Tabla6[[#This Row],[DESCRIPCION]])</f>
        <v>36600 - SERVICIO DE CREACIÓN Y DIFUSIÓN DE CONTENIDO EXCLUSIVAMENTE A TRAVÉS DE INTERNET</v>
      </c>
      <c r="F164" s="43">
        <f>IFERROR( VLOOKUP(Tabla6[[#This Row],[PARTIDA]],Tabla5[#All],3,FALSE),0)</f>
        <v>1000</v>
      </c>
    </row>
    <row r="165" spans="1:6" x14ac:dyDescent="0.3">
      <c r="A165" s="75">
        <v>369</v>
      </c>
      <c r="B165" s="74" t="str">
        <f>CONCATENATE(Tabla6[[#This Row],[COG]])</f>
        <v>369</v>
      </c>
      <c r="C165" s="74" t="str">
        <f>CONCATENATE(Tabla6[[#This Row],[PARTIDA]],"00")</f>
        <v>36900</v>
      </c>
      <c r="D165" s="74" t="str">
        <f>VLOOKUP(Tabla6[[#This Row],[PARTIDA]],Tabla1[#All],3,FALSE)</f>
        <v>OTROS SERVICIOS DE INFORMACIÓN</v>
      </c>
      <c r="E165" s="74" t="str">
        <f>CONCATENATE(Tabla6[[#This Row],[Columna1]]," - ",Tabla6[[#This Row],[DESCRIPCION]])</f>
        <v>36900 - OTROS SERVICIOS DE INFORMACIÓN</v>
      </c>
      <c r="F165" s="43">
        <f>IFERROR( VLOOKUP(Tabla6[[#This Row],[PARTIDA]],Tabla5[#All],3,FALSE),0)</f>
        <v>0</v>
      </c>
    </row>
    <row r="166" spans="1:6" x14ac:dyDescent="0.3">
      <c r="A166" s="75">
        <v>370</v>
      </c>
      <c r="B166" s="74" t="str">
        <f>CONCATENATE(Tabla6[[#This Row],[COG]])</f>
        <v>370</v>
      </c>
      <c r="C166" s="74" t="str">
        <f>CONCATENATE(Tabla6[[#This Row],[PARTIDA]],"00")</f>
        <v>37000</v>
      </c>
      <c r="D166" s="74" t="str">
        <f>VLOOKUP(Tabla6[[#This Row],[PARTIDA]],Tabla1[#All],3,FALSE)</f>
        <v>SERVICIOS DE TRASLADO Y VIÁTICOS</v>
      </c>
      <c r="E166" s="74" t="str">
        <f>CONCATENATE(Tabla6[[#This Row],[Columna1]]," - ",Tabla6[[#This Row],[DESCRIPCION]])</f>
        <v>37000 - SERVICIOS DE TRASLADO Y VIÁTICOS</v>
      </c>
      <c r="F166" s="43">
        <f>IFERROR( VLOOKUP(Tabla6[[#This Row],[PARTIDA]],Tabla5[#All],3,FALSE),0)</f>
        <v>0</v>
      </c>
    </row>
    <row r="167" spans="1:6" x14ac:dyDescent="0.3">
      <c r="A167" s="75">
        <v>371</v>
      </c>
      <c r="B167" s="74" t="str">
        <f>CONCATENATE(Tabla6[[#This Row],[COG]])</f>
        <v>371</v>
      </c>
      <c r="C167" s="74" t="str">
        <f>CONCATENATE(Tabla6[[#This Row],[PARTIDA]],"00")</f>
        <v>37100</v>
      </c>
      <c r="D167" s="74" t="str">
        <f>VLOOKUP(Tabla6[[#This Row],[PARTIDA]],Tabla1[#All],3,FALSE)</f>
        <v>PASAJES AÉREOS</v>
      </c>
      <c r="E167" s="74" t="str">
        <f>CONCATENATE(Tabla6[[#This Row],[Columna1]]," - ",Tabla6[[#This Row],[DESCRIPCION]])</f>
        <v>37100 - PASAJES AÉREOS</v>
      </c>
      <c r="F167" s="43">
        <f>IFERROR( VLOOKUP(Tabla6[[#This Row],[PARTIDA]],Tabla5[#All],3,FALSE),0)</f>
        <v>1000</v>
      </c>
    </row>
    <row r="168" spans="1:6" x14ac:dyDescent="0.3">
      <c r="A168" s="75">
        <v>372</v>
      </c>
      <c r="B168" s="74" t="str">
        <f>CONCATENATE(Tabla6[[#This Row],[COG]])</f>
        <v>372</v>
      </c>
      <c r="C168" s="74" t="str">
        <f>CONCATENATE(Tabla6[[#This Row],[PARTIDA]],"00")</f>
        <v>37200</v>
      </c>
      <c r="D168" s="74" t="str">
        <f>VLOOKUP(Tabla6[[#This Row],[PARTIDA]],Tabla1[#All],3,FALSE)</f>
        <v>PASAJES TERRESTRES</v>
      </c>
      <c r="E168" s="74" t="str">
        <f>CONCATENATE(Tabla6[[#This Row],[Columna1]]," - ",Tabla6[[#This Row],[DESCRIPCION]])</f>
        <v>37200 - PASAJES TERRESTRES</v>
      </c>
      <c r="F168" s="43">
        <f>IFERROR( VLOOKUP(Tabla6[[#This Row],[PARTIDA]],Tabla5[#All],3,FALSE),0)</f>
        <v>1000</v>
      </c>
    </row>
    <row r="169" spans="1:6" x14ac:dyDescent="0.3">
      <c r="A169" s="75">
        <v>373</v>
      </c>
      <c r="B169" s="74" t="str">
        <f>CONCATENATE(Tabla6[[#This Row],[COG]])</f>
        <v>373</v>
      </c>
      <c r="C169" s="74" t="str">
        <f>CONCATENATE(Tabla6[[#This Row],[PARTIDA]],"00")</f>
        <v>37300</v>
      </c>
      <c r="D169" s="74" t="str">
        <f>VLOOKUP(Tabla6[[#This Row],[PARTIDA]],Tabla1[#All],3,FALSE)</f>
        <v>PASAJES MARÍTIMOS, LACUSTRES Y FLUVIALES</v>
      </c>
      <c r="E169" s="74" t="str">
        <f>CONCATENATE(Tabla6[[#This Row],[Columna1]]," - ",Tabla6[[#This Row],[DESCRIPCION]])</f>
        <v>37300 - PASAJES MARÍTIMOS, LACUSTRES Y FLUVIALES</v>
      </c>
      <c r="F169" s="43">
        <f>IFERROR( VLOOKUP(Tabla6[[#This Row],[PARTIDA]],Tabla5[#All],3,FALSE),0)</f>
        <v>0</v>
      </c>
    </row>
    <row r="170" spans="1:6" x14ac:dyDescent="0.3">
      <c r="A170" s="75">
        <v>374</v>
      </c>
      <c r="B170" s="74" t="str">
        <f>CONCATENATE(Tabla6[[#This Row],[COG]])</f>
        <v>374</v>
      </c>
      <c r="C170" s="74" t="str">
        <f>CONCATENATE(Tabla6[[#This Row],[PARTIDA]],"00")</f>
        <v>37400</v>
      </c>
      <c r="D170" s="74" t="str">
        <f>VLOOKUP(Tabla6[[#This Row],[PARTIDA]],Tabla1[#All],3,FALSE)</f>
        <v>AUTOTRANSPORTE</v>
      </c>
      <c r="E170" s="74" t="str">
        <f>CONCATENATE(Tabla6[[#This Row],[Columna1]]," - ",Tabla6[[#This Row],[DESCRIPCION]])</f>
        <v>37400 - AUTOTRANSPORTE</v>
      </c>
      <c r="F170" s="43">
        <f>IFERROR( VLOOKUP(Tabla6[[#This Row],[PARTIDA]],Tabla5[#All],3,FALSE),0)</f>
        <v>0</v>
      </c>
    </row>
    <row r="171" spans="1:6" x14ac:dyDescent="0.3">
      <c r="A171" s="75">
        <v>375</v>
      </c>
      <c r="B171" s="74" t="str">
        <f>CONCATENATE(Tabla6[[#This Row],[COG]])</f>
        <v>375</v>
      </c>
      <c r="C171" s="74" t="str">
        <f>CONCATENATE(Tabla6[[#This Row],[PARTIDA]],"00")</f>
        <v>37500</v>
      </c>
      <c r="D171" s="74" t="str">
        <f>VLOOKUP(Tabla6[[#This Row],[PARTIDA]],Tabla1[#All],3,FALSE)</f>
        <v>VIÁTICOS EN EL PAÍS</v>
      </c>
      <c r="E171" s="74" t="str">
        <f>CONCATENATE(Tabla6[[#This Row],[Columna1]]," - ",Tabla6[[#This Row],[DESCRIPCION]])</f>
        <v>37500 - VIÁTICOS EN EL PAÍS</v>
      </c>
      <c r="F171" s="43">
        <f>IFERROR( VLOOKUP(Tabla6[[#This Row],[PARTIDA]],Tabla5[#All],3,FALSE),0)</f>
        <v>328000</v>
      </c>
    </row>
    <row r="172" spans="1:6" x14ac:dyDescent="0.3">
      <c r="A172" s="75">
        <v>376</v>
      </c>
      <c r="B172" s="74" t="str">
        <f>CONCATENATE(Tabla6[[#This Row],[COG]])</f>
        <v>376</v>
      </c>
      <c r="C172" s="74" t="str">
        <f>CONCATENATE(Tabla6[[#This Row],[PARTIDA]],"00")</f>
        <v>37600</v>
      </c>
      <c r="D172" s="74" t="str">
        <f>VLOOKUP(Tabla6[[#This Row],[PARTIDA]],Tabla1[#All],3,FALSE)</f>
        <v>VIÁTICOS EN EL EXTRANJERO</v>
      </c>
      <c r="E172" s="74" t="str">
        <f>CONCATENATE(Tabla6[[#This Row],[Columna1]]," - ",Tabla6[[#This Row],[DESCRIPCION]])</f>
        <v>37600 - VIÁTICOS EN EL EXTRANJERO</v>
      </c>
      <c r="F172" s="43">
        <f>IFERROR( VLOOKUP(Tabla6[[#This Row],[PARTIDA]],Tabla5[#All],3,FALSE),0)</f>
        <v>0</v>
      </c>
    </row>
    <row r="173" spans="1:6" x14ac:dyDescent="0.3">
      <c r="A173" s="75">
        <v>377</v>
      </c>
      <c r="B173" s="74" t="str">
        <f>CONCATENATE(Tabla6[[#This Row],[COG]])</f>
        <v>377</v>
      </c>
      <c r="C173" s="74" t="str">
        <f>CONCATENATE(Tabla6[[#This Row],[PARTIDA]],"00")</f>
        <v>37700</v>
      </c>
      <c r="D173" s="74" t="str">
        <f>VLOOKUP(Tabla6[[#This Row],[PARTIDA]],Tabla1[#All],3,FALSE)</f>
        <v>GASTOS DE INSTALACIÓN Y TRASLADO DE MENAJE</v>
      </c>
      <c r="E173" s="74" t="str">
        <f>CONCATENATE(Tabla6[[#This Row],[Columna1]]," - ",Tabla6[[#This Row],[DESCRIPCION]])</f>
        <v>37700 - GASTOS DE INSTALACIÓN Y TRASLADO DE MENAJE</v>
      </c>
      <c r="F173" s="43">
        <f>IFERROR( VLOOKUP(Tabla6[[#This Row],[PARTIDA]],Tabla5[#All],3,FALSE),0)</f>
        <v>0</v>
      </c>
    </row>
    <row r="174" spans="1:6" x14ac:dyDescent="0.3">
      <c r="A174" s="75">
        <v>378</v>
      </c>
      <c r="B174" s="74" t="str">
        <f>CONCATENATE(Tabla6[[#This Row],[COG]])</f>
        <v>378</v>
      </c>
      <c r="C174" s="74" t="str">
        <f>CONCATENATE(Tabla6[[#This Row],[PARTIDA]],"00")</f>
        <v>37800</v>
      </c>
      <c r="D174" s="74" t="str">
        <f>VLOOKUP(Tabla6[[#This Row],[PARTIDA]],Tabla1[#All],3,FALSE)</f>
        <v>SERVICIOS INTEGRALES DE TRASLADO Y VIÁTICOS</v>
      </c>
      <c r="E174" s="74" t="str">
        <f>CONCATENATE(Tabla6[[#This Row],[Columna1]]," - ",Tabla6[[#This Row],[DESCRIPCION]])</f>
        <v>37800 - SERVICIOS INTEGRALES DE TRASLADO Y VIÁTICOS</v>
      </c>
      <c r="F174" s="43">
        <f>IFERROR( VLOOKUP(Tabla6[[#This Row],[PARTIDA]],Tabla5[#All],3,FALSE),0)</f>
        <v>0</v>
      </c>
    </row>
    <row r="175" spans="1:6" x14ac:dyDescent="0.3">
      <c r="A175" s="75">
        <v>379</v>
      </c>
      <c r="B175" s="74" t="str">
        <f>CONCATENATE(Tabla6[[#This Row],[COG]])</f>
        <v>379</v>
      </c>
      <c r="C175" s="74" t="str">
        <f>CONCATENATE(Tabla6[[#This Row],[PARTIDA]],"00")</f>
        <v>37900</v>
      </c>
      <c r="D175" s="74" t="str">
        <f>VLOOKUP(Tabla6[[#This Row],[PARTIDA]],Tabla1[#All],3,FALSE)</f>
        <v>OTROS SERVICIOS DE TRASLADO Y HOSPEDAJE</v>
      </c>
      <c r="E175" s="74" t="str">
        <f>CONCATENATE(Tabla6[[#This Row],[Columna1]]," - ",Tabla6[[#This Row],[DESCRIPCION]])</f>
        <v>37900 - OTROS SERVICIOS DE TRASLADO Y HOSPEDAJE</v>
      </c>
      <c r="F175" s="43">
        <f>IFERROR( VLOOKUP(Tabla6[[#This Row],[PARTIDA]],Tabla5[#All],3,FALSE),0)</f>
        <v>0</v>
      </c>
    </row>
    <row r="176" spans="1:6" x14ac:dyDescent="0.3">
      <c r="A176" s="75">
        <v>380</v>
      </c>
      <c r="B176" s="74" t="str">
        <f>CONCATENATE(Tabla6[[#This Row],[COG]])</f>
        <v>380</v>
      </c>
      <c r="C176" s="74" t="str">
        <f>CONCATENATE(Tabla6[[#This Row],[PARTIDA]],"00")</f>
        <v>38000</v>
      </c>
      <c r="D176" s="74" t="str">
        <f>VLOOKUP(Tabla6[[#This Row],[PARTIDA]],Tabla1[#All],3,FALSE)</f>
        <v>SERVICIOS OFICIALES</v>
      </c>
      <c r="E176" s="74" t="str">
        <f>CONCATENATE(Tabla6[[#This Row],[Columna1]]," - ",Tabla6[[#This Row],[DESCRIPCION]])</f>
        <v>38000 - SERVICIOS OFICIALES</v>
      </c>
      <c r="F176" s="43">
        <f>IFERROR( VLOOKUP(Tabla6[[#This Row],[PARTIDA]],Tabla5[#All],3,FALSE),0)</f>
        <v>0</v>
      </c>
    </row>
    <row r="177" spans="1:6" x14ac:dyDescent="0.3">
      <c r="A177" s="75">
        <v>381</v>
      </c>
      <c r="B177" s="74" t="str">
        <f>CONCATENATE(Tabla6[[#This Row],[COG]])</f>
        <v>381</v>
      </c>
      <c r="C177" s="74" t="str">
        <f>CONCATENATE(Tabla6[[#This Row],[PARTIDA]],"00")</f>
        <v>38100</v>
      </c>
      <c r="D177" s="74" t="str">
        <f>VLOOKUP(Tabla6[[#This Row],[PARTIDA]],Tabla1[#All],3,FALSE)</f>
        <v>GASTOS DE CEREMONIAL</v>
      </c>
      <c r="E177" s="74" t="str">
        <f>CONCATENATE(Tabla6[[#This Row],[Columna1]]," - ",Tabla6[[#This Row],[DESCRIPCION]])</f>
        <v>38100 - GASTOS DE CEREMONIAL</v>
      </c>
      <c r="F177" s="43">
        <f>IFERROR( VLOOKUP(Tabla6[[#This Row],[PARTIDA]],Tabla5[#All],3,FALSE),0)</f>
        <v>0</v>
      </c>
    </row>
    <row r="178" spans="1:6" x14ac:dyDescent="0.3">
      <c r="A178" s="75">
        <v>382</v>
      </c>
      <c r="B178" s="74" t="str">
        <f>CONCATENATE(Tabla6[[#This Row],[COG]])</f>
        <v>382</v>
      </c>
      <c r="C178" s="74" t="str">
        <f>CONCATENATE(Tabla6[[#This Row],[PARTIDA]],"00")</f>
        <v>38200</v>
      </c>
      <c r="D178" s="74" t="str">
        <f>VLOOKUP(Tabla6[[#This Row],[PARTIDA]],Tabla1[#All],3,FALSE)</f>
        <v>GASTOS DE ORDEN SOCIAL Y CULTURAL</v>
      </c>
      <c r="E178" s="74" t="str">
        <f>CONCATENATE(Tabla6[[#This Row],[Columna1]]," - ",Tabla6[[#This Row],[DESCRIPCION]])</f>
        <v>38200 - GASTOS DE ORDEN SOCIAL Y CULTURAL</v>
      </c>
      <c r="F178" s="43">
        <f>IFERROR( VLOOKUP(Tabla6[[#This Row],[PARTIDA]],Tabla5[#All],3,FALSE),0)</f>
        <v>685500</v>
      </c>
    </row>
    <row r="179" spans="1:6" x14ac:dyDescent="0.3">
      <c r="A179" s="75">
        <v>383</v>
      </c>
      <c r="B179" s="74" t="str">
        <f>CONCATENATE(Tabla6[[#This Row],[COG]])</f>
        <v>383</v>
      </c>
      <c r="C179" s="74" t="str">
        <f>CONCATENATE(Tabla6[[#This Row],[PARTIDA]],"00")</f>
        <v>38300</v>
      </c>
      <c r="D179" s="74" t="str">
        <f>VLOOKUP(Tabla6[[#This Row],[PARTIDA]],Tabla1[#All],3,FALSE)</f>
        <v>CONGRESOS Y CONVENCIONES</v>
      </c>
      <c r="E179" s="74" t="str">
        <f>CONCATENATE(Tabla6[[#This Row],[Columna1]]," - ",Tabla6[[#This Row],[DESCRIPCION]])</f>
        <v>38300 - CONGRESOS Y CONVENCIONES</v>
      </c>
      <c r="F179" s="43">
        <f>IFERROR( VLOOKUP(Tabla6[[#This Row],[PARTIDA]],Tabla5[#All],3,FALSE),0)</f>
        <v>4500</v>
      </c>
    </row>
    <row r="180" spans="1:6" x14ac:dyDescent="0.3">
      <c r="A180" s="75">
        <v>384</v>
      </c>
      <c r="B180" s="74" t="str">
        <f>CONCATENATE(Tabla6[[#This Row],[COG]])</f>
        <v>384</v>
      </c>
      <c r="C180" s="74" t="str">
        <f>CONCATENATE(Tabla6[[#This Row],[PARTIDA]],"00")</f>
        <v>38400</v>
      </c>
      <c r="D180" s="74" t="str">
        <f>VLOOKUP(Tabla6[[#This Row],[PARTIDA]],Tabla1[#All],3,FALSE)</f>
        <v>EXPOSICIONES</v>
      </c>
      <c r="E180" s="74" t="str">
        <f>CONCATENATE(Tabla6[[#This Row],[Columna1]]," - ",Tabla6[[#This Row],[DESCRIPCION]])</f>
        <v>38400 - EXPOSICIONES</v>
      </c>
      <c r="F180" s="43">
        <f>IFERROR( VLOOKUP(Tabla6[[#This Row],[PARTIDA]],Tabla5[#All],3,FALSE),0)</f>
        <v>0</v>
      </c>
    </row>
    <row r="181" spans="1:6" x14ac:dyDescent="0.3">
      <c r="A181" s="75">
        <v>385</v>
      </c>
      <c r="B181" s="74" t="str">
        <f>CONCATENATE(Tabla6[[#This Row],[COG]])</f>
        <v>385</v>
      </c>
      <c r="C181" s="74" t="str">
        <f>CONCATENATE(Tabla6[[#This Row],[PARTIDA]],"00")</f>
        <v>38500</v>
      </c>
      <c r="D181" s="74" t="str">
        <f>VLOOKUP(Tabla6[[#This Row],[PARTIDA]],Tabla1[#All],3,FALSE)</f>
        <v>GASTOS DE REPRESENTACIÓN</v>
      </c>
      <c r="E181" s="74" t="str">
        <f>CONCATENATE(Tabla6[[#This Row],[Columna1]]," - ",Tabla6[[#This Row],[DESCRIPCION]])</f>
        <v>38500 - GASTOS DE REPRESENTACIÓN</v>
      </c>
      <c r="F181" s="43">
        <f>IFERROR( VLOOKUP(Tabla6[[#This Row],[PARTIDA]],Tabla5[#All],3,FALSE),0)</f>
        <v>0</v>
      </c>
    </row>
    <row r="182" spans="1:6" x14ac:dyDescent="0.3">
      <c r="A182" s="75">
        <v>390</v>
      </c>
      <c r="B182" s="74" t="str">
        <f>CONCATENATE(Tabla6[[#This Row],[COG]])</f>
        <v>390</v>
      </c>
      <c r="C182" s="74" t="str">
        <f>CONCATENATE(Tabla6[[#This Row],[PARTIDA]],"00")</f>
        <v>39000</v>
      </c>
      <c r="D182" s="74" t="str">
        <f>VLOOKUP(Tabla6[[#This Row],[PARTIDA]],Tabla1[#All],3,FALSE)</f>
        <v>OTROS SERVICIOS GENERALES</v>
      </c>
      <c r="E182" s="74" t="str">
        <f>CONCATENATE(Tabla6[[#This Row],[Columna1]]," - ",Tabla6[[#This Row],[DESCRIPCION]])</f>
        <v>39000 - OTROS SERVICIOS GENERALES</v>
      </c>
      <c r="F182" s="43">
        <f>IFERROR( VLOOKUP(Tabla6[[#This Row],[PARTIDA]],Tabla5[#All],3,FALSE),0)</f>
        <v>0</v>
      </c>
    </row>
    <row r="183" spans="1:6" x14ac:dyDescent="0.3">
      <c r="A183" s="75">
        <v>391</v>
      </c>
      <c r="B183" s="74" t="str">
        <f>CONCATENATE(Tabla6[[#This Row],[COG]])</f>
        <v>391</v>
      </c>
      <c r="C183" s="74" t="str">
        <f>CONCATENATE(Tabla6[[#This Row],[PARTIDA]],"00")</f>
        <v>39100</v>
      </c>
      <c r="D183" s="74" t="str">
        <f>VLOOKUP(Tabla6[[#This Row],[PARTIDA]],Tabla1[#All],3,FALSE)</f>
        <v>SERVICIOS FUNERARIOS Y DE CEMENTERIOS</v>
      </c>
      <c r="E183" s="74" t="str">
        <f>CONCATENATE(Tabla6[[#This Row],[Columna1]]," - ",Tabla6[[#This Row],[DESCRIPCION]])</f>
        <v>39100 - SERVICIOS FUNERARIOS Y DE CEMENTERIOS</v>
      </c>
      <c r="F183" s="43">
        <f>IFERROR( VLOOKUP(Tabla6[[#This Row],[PARTIDA]],Tabla5[#All],3,FALSE),0)</f>
        <v>5000</v>
      </c>
    </row>
    <row r="184" spans="1:6" x14ac:dyDescent="0.3">
      <c r="A184" s="75">
        <v>392</v>
      </c>
      <c r="B184" s="74" t="str">
        <f>CONCATENATE(Tabla6[[#This Row],[COG]])</f>
        <v>392</v>
      </c>
      <c r="C184" s="74" t="str">
        <f>CONCATENATE(Tabla6[[#This Row],[PARTIDA]],"00")</f>
        <v>39200</v>
      </c>
      <c r="D184" s="74" t="str">
        <f>VLOOKUP(Tabla6[[#This Row],[PARTIDA]],Tabla1[#All],3,FALSE)</f>
        <v>IMPUESTOS Y DERECHOS</v>
      </c>
      <c r="E184" s="74" t="str">
        <f>CONCATENATE(Tabla6[[#This Row],[Columna1]]," - ",Tabla6[[#This Row],[DESCRIPCION]])</f>
        <v>39200 - IMPUESTOS Y DERECHOS</v>
      </c>
      <c r="F184" s="43">
        <f>IFERROR( VLOOKUP(Tabla6[[#This Row],[PARTIDA]],Tabla5[#All],3,FALSE),0)</f>
        <v>301000</v>
      </c>
    </row>
    <row r="185" spans="1:6" x14ac:dyDescent="0.3">
      <c r="A185" s="75">
        <v>393</v>
      </c>
      <c r="B185" s="74" t="str">
        <f>CONCATENATE(Tabla6[[#This Row],[COG]])</f>
        <v>393</v>
      </c>
      <c r="C185" s="74" t="str">
        <f>CONCATENATE(Tabla6[[#This Row],[PARTIDA]],"00")</f>
        <v>39300</v>
      </c>
      <c r="D185" s="74" t="str">
        <f>VLOOKUP(Tabla6[[#This Row],[PARTIDA]],Tabla1[#All],3,FALSE)</f>
        <v>IMPUESTOS Y DERECHOS DE IMPORTACIÓN</v>
      </c>
      <c r="E185" s="74" t="str">
        <f>CONCATENATE(Tabla6[[#This Row],[Columna1]]," - ",Tabla6[[#This Row],[DESCRIPCION]])</f>
        <v>39300 - IMPUESTOS Y DERECHOS DE IMPORTACIÓN</v>
      </c>
      <c r="F185" s="43">
        <f>IFERROR( VLOOKUP(Tabla6[[#This Row],[PARTIDA]],Tabla5[#All],3,FALSE),0)</f>
        <v>2500</v>
      </c>
    </row>
    <row r="186" spans="1:6" x14ac:dyDescent="0.3">
      <c r="A186" s="75">
        <v>394</v>
      </c>
      <c r="B186" s="74" t="str">
        <f>CONCATENATE(Tabla6[[#This Row],[COG]])</f>
        <v>394</v>
      </c>
      <c r="C186" s="74" t="str">
        <f>CONCATENATE(Tabla6[[#This Row],[PARTIDA]],"00")</f>
        <v>39400</v>
      </c>
      <c r="D186" s="74" t="str">
        <f>VLOOKUP(Tabla6[[#This Row],[PARTIDA]],Tabla1[#All],3,FALSE)</f>
        <v>SENTENCIAS Y RESOLUCIONES JUDICIALES</v>
      </c>
      <c r="E186" s="74" t="str">
        <f>CONCATENATE(Tabla6[[#This Row],[Columna1]]," - ",Tabla6[[#This Row],[DESCRIPCION]])</f>
        <v>39400 - SENTENCIAS Y RESOLUCIONES JUDICIALES</v>
      </c>
      <c r="F186" s="43">
        <f>IFERROR( VLOOKUP(Tabla6[[#This Row],[PARTIDA]],Tabla5[#All],3,FALSE),0)</f>
        <v>0</v>
      </c>
    </row>
    <row r="187" spans="1:6" x14ac:dyDescent="0.3">
      <c r="A187" s="75">
        <v>395</v>
      </c>
      <c r="B187" s="74" t="str">
        <f>CONCATENATE(Tabla6[[#This Row],[COG]])</f>
        <v>395</v>
      </c>
      <c r="C187" s="74" t="str">
        <f>CONCATENATE(Tabla6[[#This Row],[PARTIDA]],"00")</f>
        <v>39500</v>
      </c>
      <c r="D187" s="74" t="str">
        <f>VLOOKUP(Tabla6[[#This Row],[PARTIDA]],Tabla1[#All],3,FALSE)</f>
        <v>PENAS, MULTAS, ACCESORIOS Y ACTUALIZACIONES</v>
      </c>
      <c r="E187" s="74" t="str">
        <f>CONCATENATE(Tabla6[[#This Row],[Columna1]]," - ",Tabla6[[#This Row],[DESCRIPCION]])</f>
        <v>39500 - PENAS, MULTAS, ACCESORIOS Y ACTUALIZACIONES</v>
      </c>
      <c r="F187" s="43">
        <f>IFERROR( VLOOKUP(Tabla6[[#This Row],[PARTIDA]],Tabla5[#All],3,FALSE),0)</f>
        <v>8000</v>
      </c>
    </row>
    <row r="188" spans="1:6" x14ac:dyDescent="0.3">
      <c r="A188" s="75">
        <v>396</v>
      </c>
      <c r="B188" s="74" t="str">
        <f>CONCATENATE(Tabla6[[#This Row],[COG]])</f>
        <v>396</v>
      </c>
      <c r="C188" s="74" t="str">
        <f>CONCATENATE(Tabla6[[#This Row],[PARTIDA]],"00")</f>
        <v>39600</v>
      </c>
      <c r="D188" s="74" t="str">
        <f>VLOOKUP(Tabla6[[#This Row],[PARTIDA]],Tabla1[#All],3,FALSE)</f>
        <v>OTROS GASTOS POR RESPONSABILIDADES</v>
      </c>
      <c r="E188" s="74" t="str">
        <f>CONCATENATE(Tabla6[[#This Row],[Columna1]]," - ",Tabla6[[#This Row],[DESCRIPCION]])</f>
        <v>39600 - OTROS GASTOS POR RESPONSABILIDADES</v>
      </c>
      <c r="F188" s="43">
        <f>IFERROR( VLOOKUP(Tabla6[[#This Row],[PARTIDA]],Tabla5[#All],3,FALSE),0)</f>
        <v>0</v>
      </c>
    </row>
    <row r="189" spans="1:6" x14ac:dyDescent="0.3">
      <c r="A189" s="75">
        <v>397</v>
      </c>
      <c r="B189" s="74" t="str">
        <f>CONCATENATE(Tabla6[[#This Row],[COG]])</f>
        <v>397</v>
      </c>
      <c r="C189" s="74" t="str">
        <f>CONCATENATE(Tabla6[[#This Row],[PARTIDA]],"00")</f>
        <v>39700</v>
      </c>
      <c r="D189" s="74" t="str">
        <f>VLOOKUP(Tabla6[[#This Row],[PARTIDA]],Tabla1[#All],3,FALSE)</f>
        <v>DEPRECIACIONES Y AMORTIZACIONES ACUMULADAS</v>
      </c>
      <c r="E189" s="74" t="str">
        <f>CONCATENATE(Tabla6[[#This Row],[Columna1]]," - ",Tabla6[[#This Row],[DESCRIPCION]])</f>
        <v>39700 - DEPRECIACIONES Y AMORTIZACIONES ACUMULADAS</v>
      </c>
      <c r="F189" s="43">
        <f>IFERROR( VLOOKUP(Tabla6[[#This Row],[PARTIDA]],Tabla5[#All],3,FALSE),0)</f>
        <v>0</v>
      </c>
    </row>
    <row r="190" spans="1:6" x14ac:dyDescent="0.3">
      <c r="A190" s="75">
        <v>398</v>
      </c>
      <c r="B190" s="74" t="str">
        <f>CONCATENATE(Tabla6[[#This Row],[COG]])</f>
        <v>398</v>
      </c>
      <c r="C190" s="74" t="str">
        <f>CONCATENATE(Tabla6[[#This Row],[PARTIDA]],"00")</f>
        <v>39800</v>
      </c>
      <c r="D190" s="74" t="str">
        <f>VLOOKUP(Tabla6[[#This Row],[PARTIDA]],Tabla1[#All],3,FALSE)</f>
        <v>IMPUESTO SOBRE NÓMINAS Y OTROS QUE SE DERIVEN DE UNA RELACIÓN LABORAL</v>
      </c>
      <c r="E190" s="74" t="str">
        <f>CONCATENATE(Tabla6[[#This Row],[Columna1]]," - ",Tabla6[[#This Row],[DESCRIPCION]])</f>
        <v>39800 - IMPUESTO SOBRE NÓMINAS Y OTROS QUE SE DERIVEN DE UNA RELACIÓN LABORAL</v>
      </c>
      <c r="F190" s="43">
        <f>IFERROR( VLOOKUP(Tabla6[[#This Row],[PARTIDA]],Tabla5[#All],3,FALSE),0)</f>
        <v>120000</v>
      </c>
    </row>
    <row r="191" spans="1:6" x14ac:dyDescent="0.3">
      <c r="A191" s="75">
        <v>399</v>
      </c>
      <c r="B191" s="74" t="str">
        <f>CONCATENATE(Tabla6[[#This Row],[COG]])</f>
        <v>399</v>
      </c>
      <c r="C191" s="74" t="str">
        <f>CONCATENATE(Tabla6[[#This Row],[PARTIDA]],"00")</f>
        <v>39900</v>
      </c>
      <c r="D191" s="74" t="str">
        <f>VLOOKUP(Tabla6[[#This Row],[PARTIDA]],Tabla1[#All],3,FALSE)</f>
        <v>OTROS SERVICIOS GENERALES</v>
      </c>
      <c r="E191" s="74" t="str">
        <f>CONCATENATE(Tabla6[[#This Row],[Columna1]]," - ",Tabla6[[#This Row],[DESCRIPCION]])</f>
        <v>39900 - OTROS SERVICIOS GENERALES</v>
      </c>
      <c r="F191" s="43">
        <f>IFERROR( VLOOKUP(Tabla6[[#This Row],[PARTIDA]],Tabla5[#All],3,FALSE),0)</f>
        <v>23497</v>
      </c>
    </row>
    <row r="192" spans="1:6" x14ac:dyDescent="0.3">
      <c r="A192" s="75">
        <v>400</v>
      </c>
      <c r="B192" s="74" t="str">
        <f>CONCATENATE(Tabla6[[#This Row],[COG]])</f>
        <v>400</v>
      </c>
      <c r="C192" s="74" t="str">
        <f>CONCATENATE(Tabla6[[#This Row],[PARTIDA]],"00")</f>
        <v>40000</v>
      </c>
      <c r="D192" s="74" t="str">
        <f>VLOOKUP(Tabla6[[#This Row],[PARTIDA]],Tabla1[#All],3,FALSE)</f>
        <v>TRANSFERENCIAS, ASIGNACIONES, SUBSIDIOS Y OTRAS AYUDAS</v>
      </c>
      <c r="E192" s="74" t="str">
        <f>CONCATENATE(Tabla6[[#This Row],[Columna1]]," - ",Tabla6[[#This Row],[DESCRIPCION]])</f>
        <v>40000 - TRANSFERENCIAS, ASIGNACIONES, SUBSIDIOS Y OTRAS AYUDAS</v>
      </c>
      <c r="F192" s="43">
        <f>IFERROR( VLOOKUP(Tabla6[[#This Row],[PARTIDA]],Tabla5[#All],3,FALSE),0)</f>
        <v>0</v>
      </c>
    </row>
    <row r="193" spans="1:6" x14ac:dyDescent="0.3">
      <c r="A193" s="75">
        <v>410</v>
      </c>
      <c r="B193" s="74" t="str">
        <f>CONCATENATE(Tabla6[[#This Row],[COG]])</f>
        <v>410</v>
      </c>
      <c r="C193" s="74" t="str">
        <f>CONCATENATE(Tabla6[[#This Row],[PARTIDA]],"00")</f>
        <v>41000</v>
      </c>
      <c r="D193" s="74" t="str">
        <f>VLOOKUP(Tabla6[[#This Row],[PARTIDA]],Tabla1[#All],3,FALSE)</f>
        <v>TRANSFERENCIAS INTERNAS Y ASIGNACIONES AL SECTOR PÚBLICO</v>
      </c>
      <c r="E193" s="74" t="str">
        <f>CONCATENATE(Tabla6[[#This Row],[Columna1]]," - ",Tabla6[[#This Row],[DESCRIPCION]])</f>
        <v>41000 - TRANSFERENCIAS INTERNAS Y ASIGNACIONES AL SECTOR PÚBLICO</v>
      </c>
      <c r="F193" s="43">
        <f>IFERROR( VLOOKUP(Tabla6[[#This Row],[PARTIDA]],Tabla5[#All],3,FALSE),0)</f>
        <v>0</v>
      </c>
    </row>
    <row r="194" spans="1:6" x14ac:dyDescent="0.3">
      <c r="A194" s="75">
        <v>411</v>
      </c>
      <c r="B194" s="74" t="str">
        <f>CONCATENATE(Tabla6[[#This Row],[COG]])</f>
        <v>411</v>
      </c>
      <c r="C194" s="74" t="str">
        <f>CONCATENATE(Tabla6[[#This Row],[PARTIDA]],"00")</f>
        <v>41100</v>
      </c>
      <c r="D194" s="74" t="str">
        <f>VLOOKUP(Tabla6[[#This Row],[PARTIDA]],Tabla1[#All],3,FALSE)</f>
        <v>ASIGNACIONES PRESUPUESTARIAS AL PODER EJECUTIVO</v>
      </c>
      <c r="E194" s="74" t="str">
        <f>CONCATENATE(Tabla6[[#This Row],[Columna1]]," - ",Tabla6[[#This Row],[DESCRIPCION]])</f>
        <v>41100 - ASIGNACIONES PRESUPUESTARIAS AL PODER EJECUTIVO</v>
      </c>
      <c r="F194" s="43">
        <f>IFERROR( VLOOKUP(Tabla6[[#This Row],[PARTIDA]],Tabla5[#All],3,FALSE),0)</f>
        <v>0</v>
      </c>
    </row>
    <row r="195" spans="1:6" x14ac:dyDescent="0.3">
      <c r="A195" s="75">
        <v>412</v>
      </c>
      <c r="B195" s="74" t="str">
        <f>CONCATENATE(Tabla6[[#This Row],[COG]])</f>
        <v>412</v>
      </c>
      <c r="C195" s="74" t="str">
        <f>CONCATENATE(Tabla6[[#This Row],[PARTIDA]],"00")</f>
        <v>41200</v>
      </c>
      <c r="D195" s="74" t="str">
        <f>VLOOKUP(Tabla6[[#This Row],[PARTIDA]],Tabla1[#All],3,FALSE)</f>
        <v>ASIGNACIONES PRESUPUESTARIAS AL PODER LEGISLATIVO</v>
      </c>
      <c r="E195" s="74" t="str">
        <f>CONCATENATE(Tabla6[[#This Row],[Columna1]]," - ",Tabla6[[#This Row],[DESCRIPCION]])</f>
        <v>41200 - ASIGNACIONES PRESUPUESTARIAS AL PODER LEGISLATIVO</v>
      </c>
      <c r="F195" s="43">
        <f>IFERROR( VLOOKUP(Tabla6[[#This Row],[PARTIDA]],Tabla5[#All],3,FALSE),0)</f>
        <v>0</v>
      </c>
    </row>
    <row r="196" spans="1:6" x14ac:dyDescent="0.3">
      <c r="A196" s="75">
        <v>413</v>
      </c>
      <c r="B196" s="74" t="str">
        <f>CONCATENATE(Tabla6[[#This Row],[COG]])</f>
        <v>413</v>
      </c>
      <c r="C196" s="74" t="str">
        <f>CONCATENATE(Tabla6[[#This Row],[PARTIDA]],"00")</f>
        <v>41300</v>
      </c>
      <c r="D196" s="74" t="str">
        <f>VLOOKUP(Tabla6[[#This Row],[PARTIDA]],Tabla1[#All],3,FALSE)</f>
        <v>ASIGNACIONES PRESUPUESTARIAS AL PODER JUDICIAL</v>
      </c>
      <c r="E196" s="74" t="str">
        <f>CONCATENATE(Tabla6[[#This Row],[Columna1]]," - ",Tabla6[[#This Row],[DESCRIPCION]])</f>
        <v>41300 - ASIGNACIONES PRESUPUESTARIAS AL PODER JUDICIAL</v>
      </c>
      <c r="F196" s="43">
        <f>IFERROR( VLOOKUP(Tabla6[[#This Row],[PARTIDA]],Tabla5[#All],3,FALSE),0)</f>
        <v>0</v>
      </c>
    </row>
    <row r="197" spans="1:6" x14ac:dyDescent="0.3">
      <c r="A197" s="75">
        <v>414</v>
      </c>
      <c r="B197" s="74" t="str">
        <f>CONCATENATE(Tabla6[[#This Row],[COG]])</f>
        <v>414</v>
      </c>
      <c r="C197" s="74" t="str">
        <f>CONCATENATE(Tabla6[[#This Row],[PARTIDA]],"00")</f>
        <v>41400</v>
      </c>
      <c r="D197" s="74" t="str">
        <f>VLOOKUP(Tabla6[[#This Row],[PARTIDA]],Tabla1[#All],3,FALSE)</f>
        <v>ASIGNACIONES PRESUPUESTARIAS A ÓRGANOS AUTÓNOMOS</v>
      </c>
      <c r="E197" s="74" t="str">
        <f>CONCATENATE(Tabla6[[#This Row],[Columna1]]," - ",Tabla6[[#This Row],[DESCRIPCION]])</f>
        <v>41400 - ASIGNACIONES PRESUPUESTARIAS A ÓRGANOS AUTÓNOMOS</v>
      </c>
      <c r="F197" s="43">
        <f>IFERROR( VLOOKUP(Tabla6[[#This Row],[PARTIDA]],Tabla5[#All],3,FALSE),0)</f>
        <v>0</v>
      </c>
    </row>
    <row r="198" spans="1:6" x14ac:dyDescent="0.3">
      <c r="A198" s="75">
        <v>415</v>
      </c>
      <c r="B198" s="74" t="str">
        <f>CONCATENATE(Tabla6[[#This Row],[COG]])</f>
        <v>415</v>
      </c>
      <c r="C198" s="74" t="str">
        <f>CONCATENATE(Tabla6[[#This Row],[PARTIDA]],"00")</f>
        <v>41500</v>
      </c>
      <c r="D198" s="74" t="str">
        <f>VLOOKUP(Tabla6[[#This Row],[PARTIDA]],Tabla1[#All],3,FALSE)</f>
        <v>TRANSFERENCIAS INTERNAS OTORGADAS A ENTIDADES PARAESTATALES NO EMPRESARIALES Y NO FINANCIERAS</v>
      </c>
      <c r="E198" s="74" t="str">
        <f>CONCATENATE(Tabla6[[#This Row],[Columna1]]," - ",Tabla6[[#This Row],[DESCRIPCION]])</f>
        <v>41500 - TRANSFERENCIAS INTERNAS OTORGADAS A ENTIDADES PARAESTATALES NO EMPRESARIALES Y NO FINANCIERAS</v>
      </c>
      <c r="F198" s="43">
        <f>IFERROR( VLOOKUP(Tabla6[[#This Row],[PARTIDA]],Tabla5[#All],3,FALSE),0)</f>
        <v>0</v>
      </c>
    </row>
    <row r="199" spans="1:6" x14ac:dyDescent="0.3">
      <c r="A199" s="75">
        <v>416</v>
      </c>
      <c r="B199" s="74" t="str">
        <f>CONCATENATE(Tabla6[[#This Row],[COG]])</f>
        <v>416</v>
      </c>
      <c r="C199" s="74" t="str">
        <f>CONCATENATE(Tabla6[[#This Row],[PARTIDA]],"00")</f>
        <v>41600</v>
      </c>
      <c r="D199" s="74" t="str">
        <f>VLOOKUP(Tabla6[[#This Row],[PARTIDA]],Tabla1[#All],3,FALSE)</f>
        <v>TRANSFERENCIAS INTERNAS OTORGADAS A ENTIDADES PARAESTATALES EMPRESARIALES Y NO FINANCIERAS</v>
      </c>
      <c r="E199" s="74" t="str">
        <f>CONCATENATE(Tabla6[[#This Row],[Columna1]]," - ",Tabla6[[#This Row],[DESCRIPCION]])</f>
        <v>41600 - TRANSFERENCIAS INTERNAS OTORGADAS A ENTIDADES PARAESTATALES EMPRESARIALES Y NO FINANCIERAS</v>
      </c>
      <c r="F199" s="43">
        <f>IFERROR( VLOOKUP(Tabla6[[#This Row],[PARTIDA]],Tabla5[#All],3,FALSE),0)</f>
        <v>0</v>
      </c>
    </row>
    <row r="200" spans="1:6" x14ac:dyDescent="0.3">
      <c r="A200" s="75">
        <v>417</v>
      </c>
      <c r="B200" s="74" t="str">
        <f>CONCATENATE(Tabla6[[#This Row],[COG]])</f>
        <v>417</v>
      </c>
      <c r="C200" s="74" t="str">
        <f>CONCATENATE(Tabla6[[#This Row],[PARTIDA]],"00")</f>
        <v>41700</v>
      </c>
      <c r="D200" s="74" t="str">
        <f>VLOOKUP(Tabla6[[#This Row],[PARTIDA]],Tabla1[#All],3,FALSE)</f>
        <v>TRANSFERENCIAS INTERNAS OTORGADAS A FIDEICOMISOS PÚBLICOS EMPRESARIALES Y NO FINANCIEROS</v>
      </c>
      <c r="E200" s="74" t="str">
        <f>CONCATENATE(Tabla6[[#This Row],[Columna1]]," - ",Tabla6[[#This Row],[DESCRIPCION]])</f>
        <v>41700 - TRANSFERENCIAS INTERNAS OTORGADAS A FIDEICOMISOS PÚBLICOS EMPRESARIALES Y NO FINANCIEROS</v>
      </c>
      <c r="F200" s="43">
        <f>IFERROR( VLOOKUP(Tabla6[[#This Row],[PARTIDA]],Tabla5[#All],3,FALSE),0)</f>
        <v>0</v>
      </c>
    </row>
    <row r="201" spans="1:6" x14ac:dyDescent="0.3">
      <c r="A201" s="75">
        <v>418</v>
      </c>
      <c r="B201" s="74" t="str">
        <f>CONCATENATE(Tabla6[[#This Row],[COG]])</f>
        <v>418</v>
      </c>
      <c r="C201" s="74" t="str">
        <f>CONCATENATE(Tabla6[[#This Row],[PARTIDA]],"00")</f>
        <v>41800</v>
      </c>
      <c r="D201" s="74" t="str">
        <f>VLOOKUP(Tabla6[[#This Row],[PARTIDA]],Tabla1[#All],3,FALSE)</f>
        <v>TRANSFERENCIAS INTERNAS OTORGADAS A INSTITUCIONES PARAESTATALES PÚBLICAS FINANCIERAS</v>
      </c>
      <c r="E201" s="74" t="str">
        <f>CONCATENATE(Tabla6[[#This Row],[Columna1]]," - ",Tabla6[[#This Row],[DESCRIPCION]])</f>
        <v>41800 - TRANSFERENCIAS INTERNAS OTORGADAS A INSTITUCIONES PARAESTATALES PÚBLICAS FINANCIERAS</v>
      </c>
      <c r="F201" s="43">
        <f>IFERROR( VLOOKUP(Tabla6[[#This Row],[PARTIDA]],Tabla5[#All],3,FALSE),0)</f>
        <v>0</v>
      </c>
    </row>
    <row r="202" spans="1:6" x14ac:dyDescent="0.3">
      <c r="A202" s="75">
        <v>419</v>
      </c>
      <c r="B202" s="74" t="str">
        <f>CONCATENATE(Tabla6[[#This Row],[COG]])</f>
        <v>419</v>
      </c>
      <c r="C202" s="74" t="str">
        <f>CONCATENATE(Tabla6[[#This Row],[PARTIDA]],"00")</f>
        <v>41900</v>
      </c>
      <c r="D202" s="74" t="str">
        <f>VLOOKUP(Tabla6[[#This Row],[PARTIDA]],Tabla1[#All],3,FALSE)</f>
        <v>TRANSFERENCIAS INTERNAS OTORGADAS A FIDEICOMISOS PÚBLICOS FINANCIEROS</v>
      </c>
      <c r="E202" s="74" t="str">
        <f>CONCATENATE(Tabla6[[#This Row],[Columna1]]," - ",Tabla6[[#This Row],[DESCRIPCION]])</f>
        <v>41900 - TRANSFERENCIAS INTERNAS OTORGADAS A FIDEICOMISOS PÚBLICOS FINANCIEROS</v>
      </c>
      <c r="F202" s="43">
        <f>IFERROR( VLOOKUP(Tabla6[[#This Row],[PARTIDA]],Tabla5[#All],3,FALSE),0)</f>
        <v>0</v>
      </c>
    </row>
    <row r="203" spans="1:6" x14ac:dyDescent="0.3">
      <c r="A203" s="75">
        <v>420</v>
      </c>
      <c r="B203" s="74" t="str">
        <f>CONCATENATE(Tabla6[[#This Row],[COG]])</f>
        <v>420</v>
      </c>
      <c r="C203" s="74" t="str">
        <f>CONCATENATE(Tabla6[[#This Row],[PARTIDA]],"00")</f>
        <v>42000</v>
      </c>
      <c r="D203" s="74" t="str">
        <f>VLOOKUP(Tabla6[[#This Row],[PARTIDA]],Tabla1[#All],3,FALSE)</f>
        <v>TRANSFERENCIAS AL RESTO DEL SECTOR PÚBLICO</v>
      </c>
      <c r="E203" s="74" t="str">
        <f>CONCATENATE(Tabla6[[#This Row],[Columna1]]," - ",Tabla6[[#This Row],[DESCRIPCION]])</f>
        <v>42000 - TRANSFERENCIAS AL RESTO DEL SECTOR PÚBLICO</v>
      </c>
      <c r="F203" s="43">
        <f>IFERROR( VLOOKUP(Tabla6[[#This Row],[PARTIDA]],Tabla5[#All],3,FALSE),0)</f>
        <v>0</v>
      </c>
    </row>
    <row r="204" spans="1:6" x14ac:dyDescent="0.3">
      <c r="A204" s="75">
        <v>421</v>
      </c>
      <c r="B204" s="74" t="str">
        <f>CONCATENATE(Tabla6[[#This Row],[COG]])</f>
        <v>421</v>
      </c>
      <c r="C204" s="74" t="str">
        <f>CONCATENATE(Tabla6[[#This Row],[PARTIDA]],"00")</f>
        <v>42100</v>
      </c>
      <c r="D204" s="74" t="str">
        <f>VLOOKUP(Tabla6[[#This Row],[PARTIDA]],Tabla1[#All],3,FALSE)</f>
        <v>TRANSFERENCIAS OTORGADAS A ORGANISMOS ENTIDADES PARAESTATALES NO EMPRESARIALES Y NO FINANCIERAS</v>
      </c>
      <c r="E204" s="74" t="str">
        <f>CONCATENATE(Tabla6[[#This Row],[Columna1]]," - ",Tabla6[[#This Row],[DESCRIPCION]])</f>
        <v>42100 - TRANSFERENCIAS OTORGADAS A ORGANISMOS ENTIDADES PARAESTATALES NO EMPRESARIALES Y NO FINANCIERAS</v>
      </c>
      <c r="F204" s="43">
        <f>IFERROR( VLOOKUP(Tabla6[[#This Row],[PARTIDA]],Tabla5[#All],3,FALSE),0)</f>
        <v>0</v>
      </c>
    </row>
    <row r="205" spans="1:6" x14ac:dyDescent="0.3">
      <c r="A205" s="75">
        <v>422</v>
      </c>
      <c r="B205" s="74" t="str">
        <f>CONCATENATE(Tabla6[[#This Row],[COG]])</f>
        <v>422</v>
      </c>
      <c r="C205" s="74" t="str">
        <f>CONCATENATE(Tabla6[[#This Row],[PARTIDA]],"00")</f>
        <v>42200</v>
      </c>
      <c r="D205" s="74" t="str">
        <f>VLOOKUP(Tabla6[[#This Row],[PARTIDA]],Tabla1[#All],3,FALSE)</f>
        <v>TRANSFERENCIAS OTORGADAS PARA ENTIDADES PARAESTATALES EMPRESARIALES Y NO FINANCIERAS</v>
      </c>
      <c r="E205" s="74" t="str">
        <f>CONCATENATE(Tabla6[[#This Row],[Columna1]]," - ",Tabla6[[#This Row],[DESCRIPCION]])</f>
        <v>42200 - TRANSFERENCIAS OTORGADAS PARA ENTIDADES PARAESTATALES EMPRESARIALES Y NO FINANCIERAS</v>
      </c>
      <c r="F205" s="43">
        <f>IFERROR( VLOOKUP(Tabla6[[#This Row],[PARTIDA]],Tabla5[#All],3,FALSE),0)</f>
        <v>0</v>
      </c>
    </row>
    <row r="206" spans="1:6" x14ac:dyDescent="0.3">
      <c r="A206" s="75">
        <v>423</v>
      </c>
      <c r="B206" s="74" t="str">
        <f>CONCATENATE(Tabla6[[#This Row],[COG]])</f>
        <v>423</v>
      </c>
      <c r="C206" s="74" t="str">
        <f>CONCATENATE(Tabla6[[#This Row],[PARTIDA]],"00")</f>
        <v>42300</v>
      </c>
      <c r="D206" s="74" t="str">
        <f>VLOOKUP(Tabla6[[#This Row],[PARTIDA]],Tabla1[#All],3,FALSE)</f>
        <v>TRANSFERENCIAS OTORGADAS PARA INSTITUCIONES PARAESTATALES PÚBLICAS FINANCIERAS</v>
      </c>
      <c r="E206" s="74" t="str">
        <f>CONCATENATE(Tabla6[[#This Row],[Columna1]]," - ",Tabla6[[#This Row],[DESCRIPCION]])</f>
        <v>42300 - TRANSFERENCIAS OTORGADAS PARA INSTITUCIONES PARAESTATALES PÚBLICAS FINANCIERAS</v>
      </c>
      <c r="F206" s="43">
        <f>IFERROR( VLOOKUP(Tabla6[[#This Row],[PARTIDA]],Tabla5[#All],3,FALSE),0)</f>
        <v>0</v>
      </c>
    </row>
    <row r="207" spans="1:6" x14ac:dyDescent="0.3">
      <c r="A207" s="75">
        <v>424</v>
      </c>
      <c r="B207" s="74" t="str">
        <f>CONCATENATE(Tabla6[[#This Row],[COG]])</f>
        <v>424</v>
      </c>
      <c r="C207" s="74" t="str">
        <f>CONCATENATE(Tabla6[[#This Row],[PARTIDA]],"00")</f>
        <v>42400</v>
      </c>
      <c r="D207" s="74" t="str">
        <f>VLOOKUP(Tabla6[[#This Row],[PARTIDA]],Tabla1[#All],3,FALSE)</f>
        <v>TRANSFERENCIAS OTORGADAS A ENTIDADES FEDERATIVAS Y MUNICIPIOS</v>
      </c>
      <c r="E207" s="74" t="str">
        <f>CONCATENATE(Tabla6[[#This Row],[Columna1]]," - ",Tabla6[[#This Row],[DESCRIPCION]])</f>
        <v>42400 - TRANSFERENCIAS OTORGADAS A ENTIDADES FEDERATIVAS Y MUNICIPIOS</v>
      </c>
      <c r="F207" s="43">
        <f>IFERROR( VLOOKUP(Tabla6[[#This Row],[PARTIDA]],Tabla5[#All],3,FALSE),0)</f>
        <v>0</v>
      </c>
    </row>
    <row r="208" spans="1:6" x14ac:dyDescent="0.3">
      <c r="A208" s="75">
        <v>425</v>
      </c>
      <c r="B208" s="74" t="str">
        <f>CONCATENATE(Tabla6[[#This Row],[COG]])</f>
        <v>425</v>
      </c>
      <c r="C208" s="74" t="str">
        <f>CONCATENATE(Tabla6[[#This Row],[PARTIDA]],"00")</f>
        <v>42500</v>
      </c>
      <c r="D208" s="74" t="str">
        <f>VLOOKUP(Tabla6[[#This Row],[PARTIDA]],Tabla1[#All],3,FALSE)</f>
        <v>TRANSFERENCIAS A FIDEICOMISOS DE ENTIDADES FEDERATIVAS Y MUNICIPIOS</v>
      </c>
      <c r="E208" s="74" t="str">
        <f>CONCATENATE(Tabla6[[#This Row],[Columna1]]," - ",Tabla6[[#This Row],[DESCRIPCION]])</f>
        <v>42500 - TRANSFERENCIAS A FIDEICOMISOS DE ENTIDADES FEDERATIVAS Y MUNICIPIOS</v>
      </c>
      <c r="F208" s="43">
        <f>IFERROR( VLOOKUP(Tabla6[[#This Row],[PARTIDA]],Tabla5[#All],3,FALSE),0)</f>
        <v>0</v>
      </c>
    </row>
    <row r="209" spans="1:6" x14ac:dyDescent="0.3">
      <c r="A209" s="75">
        <v>430</v>
      </c>
      <c r="B209" s="74" t="str">
        <f>CONCATENATE(Tabla6[[#This Row],[COG]])</f>
        <v>430</v>
      </c>
      <c r="C209" s="74" t="str">
        <f>CONCATENATE(Tabla6[[#This Row],[PARTIDA]],"00")</f>
        <v>43000</v>
      </c>
      <c r="D209" s="74" t="str">
        <f>VLOOKUP(Tabla6[[#This Row],[PARTIDA]],Tabla1[#All],3,FALSE)</f>
        <v>SUBSIDIOS Y SUBVENCIONES</v>
      </c>
      <c r="E209" s="74" t="str">
        <f>CONCATENATE(Tabla6[[#This Row],[Columna1]]," - ",Tabla6[[#This Row],[DESCRIPCION]])</f>
        <v>43000 - SUBSIDIOS Y SUBVENCIONES</v>
      </c>
      <c r="F209" s="43">
        <f>IFERROR( VLOOKUP(Tabla6[[#This Row],[PARTIDA]],Tabla5[#All],3,FALSE),0)</f>
        <v>0</v>
      </c>
    </row>
    <row r="210" spans="1:6" x14ac:dyDescent="0.3">
      <c r="A210" s="75">
        <v>431</v>
      </c>
      <c r="B210" s="74" t="str">
        <f>CONCATENATE(Tabla6[[#This Row],[COG]])</f>
        <v>431</v>
      </c>
      <c r="C210" s="74" t="str">
        <f>CONCATENATE(Tabla6[[#This Row],[PARTIDA]],"00")</f>
        <v>43100</v>
      </c>
      <c r="D210" s="74" t="str">
        <f>VLOOKUP(Tabla6[[#This Row],[PARTIDA]],Tabla1[#All],3,FALSE)</f>
        <v>SUBSIDIOS A LA PRODUCCIÓN</v>
      </c>
      <c r="E210" s="74" t="str">
        <f>CONCATENATE(Tabla6[[#This Row],[Columna1]]," - ",Tabla6[[#This Row],[DESCRIPCION]])</f>
        <v>43100 - SUBSIDIOS A LA PRODUCCIÓN</v>
      </c>
      <c r="F210" s="43">
        <f>IFERROR( VLOOKUP(Tabla6[[#This Row],[PARTIDA]],Tabla5[#All],3,FALSE),0)</f>
        <v>115000</v>
      </c>
    </row>
    <row r="211" spans="1:6" x14ac:dyDescent="0.3">
      <c r="A211" s="75">
        <v>432</v>
      </c>
      <c r="B211" s="74" t="str">
        <f>CONCATENATE(Tabla6[[#This Row],[COG]])</f>
        <v>432</v>
      </c>
      <c r="C211" s="74" t="str">
        <f>CONCATENATE(Tabla6[[#This Row],[PARTIDA]],"00")</f>
        <v>43200</v>
      </c>
      <c r="D211" s="74" t="str">
        <f>VLOOKUP(Tabla6[[#This Row],[PARTIDA]],Tabla1[#All],3,FALSE)</f>
        <v>SUBSIDIOS A LA DISTRIBUCIÓN</v>
      </c>
      <c r="E211" s="74" t="str">
        <f>CONCATENATE(Tabla6[[#This Row],[Columna1]]," - ",Tabla6[[#This Row],[DESCRIPCION]])</f>
        <v>43200 - SUBSIDIOS A LA DISTRIBUCIÓN</v>
      </c>
      <c r="F211" s="43">
        <f>IFERROR( VLOOKUP(Tabla6[[#This Row],[PARTIDA]],Tabla5[#All],3,FALSE),0)</f>
        <v>0</v>
      </c>
    </row>
    <row r="212" spans="1:6" x14ac:dyDescent="0.3">
      <c r="A212" s="75">
        <v>433</v>
      </c>
      <c r="B212" s="74" t="str">
        <f>CONCATENATE(Tabla6[[#This Row],[COG]])</f>
        <v>433</v>
      </c>
      <c r="C212" s="74" t="str">
        <f>CONCATENATE(Tabla6[[#This Row],[PARTIDA]],"00")</f>
        <v>43300</v>
      </c>
      <c r="D212" s="74" t="str">
        <f>VLOOKUP(Tabla6[[#This Row],[PARTIDA]],Tabla1[#All],3,FALSE)</f>
        <v>SUBSIDIOS A LA INVERSIÓN</v>
      </c>
      <c r="E212" s="74" t="str">
        <f>CONCATENATE(Tabla6[[#This Row],[Columna1]]," - ",Tabla6[[#This Row],[DESCRIPCION]])</f>
        <v>43300 - SUBSIDIOS A LA INVERSIÓN</v>
      </c>
      <c r="F212" s="43">
        <f>IFERROR( VLOOKUP(Tabla6[[#This Row],[PARTIDA]],Tabla5[#All],3,FALSE),0)</f>
        <v>0</v>
      </c>
    </row>
    <row r="213" spans="1:6" x14ac:dyDescent="0.3">
      <c r="A213" s="75">
        <v>434</v>
      </c>
      <c r="B213" s="74" t="str">
        <f>CONCATENATE(Tabla6[[#This Row],[COG]])</f>
        <v>434</v>
      </c>
      <c r="C213" s="74" t="str">
        <f>CONCATENATE(Tabla6[[#This Row],[PARTIDA]],"00")</f>
        <v>43400</v>
      </c>
      <c r="D213" s="74" t="str">
        <f>VLOOKUP(Tabla6[[#This Row],[PARTIDA]],Tabla1[#All],3,FALSE)</f>
        <v>SUBSIDIOS A LA PRESTACIÓN DE SERVICIOS PÚBLICOS</v>
      </c>
      <c r="E213" s="74" t="str">
        <f>CONCATENATE(Tabla6[[#This Row],[Columna1]]," - ",Tabla6[[#This Row],[DESCRIPCION]])</f>
        <v>43400 - SUBSIDIOS A LA PRESTACIÓN DE SERVICIOS PÚBLICOS</v>
      </c>
      <c r="F213" s="43">
        <f>IFERROR( VLOOKUP(Tabla6[[#This Row],[PARTIDA]],Tabla5[#All],3,FALSE),0)</f>
        <v>0</v>
      </c>
    </row>
    <row r="214" spans="1:6" x14ac:dyDescent="0.3">
      <c r="A214" s="75">
        <v>435</v>
      </c>
      <c r="B214" s="74" t="str">
        <f>CONCATENATE(Tabla6[[#This Row],[COG]])</f>
        <v>435</v>
      </c>
      <c r="C214" s="74" t="str">
        <f>CONCATENATE(Tabla6[[#This Row],[PARTIDA]],"00")</f>
        <v>43500</v>
      </c>
      <c r="D214" s="74" t="str">
        <f>VLOOKUP(Tabla6[[#This Row],[PARTIDA]],Tabla1[#All],3,FALSE)</f>
        <v>SUBSIDIOS PARA CUBRIR DIFERENCIALES DE TASAS DE INTERÉS</v>
      </c>
      <c r="E214" s="74" t="str">
        <f>CONCATENATE(Tabla6[[#This Row],[Columna1]]," - ",Tabla6[[#This Row],[DESCRIPCION]])</f>
        <v>43500 - SUBSIDIOS PARA CUBRIR DIFERENCIALES DE TASAS DE INTERÉS</v>
      </c>
      <c r="F214" s="43">
        <f>IFERROR( VLOOKUP(Tabla6[[#This Row],[PARTIDA]],Tabla5[#All],3,FALSE),0)</f>
        <v>0</v>
      </c>
    </row>
    <row r="215" spans="1:6" x14ac:dyDescent="0.3">
      <c r="A215" s="75">
        <v>436</v>
      </c>
      <c r="B215" s="74" t="str">
        <f>CONCATENATE(Tabla6[[#This Row],[COG]])</f>
        <v>436</v>
      </c>
      <c r="C215" s="74" t="str">
        <f>CONCATENATE(Tabla6[[#This Row],[PARTIDA]],"00")</f>
        <v>43600</v>
      </c>
      <c r="D215" s="74" t="str">
        <f>VLOOKUP(Tabla6[[#This Row],[PARTIDA]],Tabla1[#All],3,FALSE)</f>
        <v>SUBSIDIOS A LA VIVIENDA</v>
      </c>
      <c r="E215" s="74" t="str">
        <f>CONCATENATE(Tabla6[[#This Row],[Columna1]]," - ",Tabla6[[#This Row],[DESCRIPCION]])</f>
        <v>43600 - SUBSIDIOS A LA VIVIENDA</v>
      </c>
      <c r="F215" s="43">
        <f>IFERROR( VLOOKUP(Tabla6[[#This Row],[PARTIDA]],Tabla5[#All],3,FALSE),0)</f>
        <v>0</v>
      </c>
    </row>
    <row r="216" spans="1:6" x14ac:dyDescent="0.3">
      <c r="A216" s="75">
        <v>437</v>
      </c>
      <c r="B216" s="74" t="str">
        <f>CONCATENATE(Tabla6[[#This Row],[COG]])</f>
        <v>437</v>
      </c>
      <c r="C216" s="74" t="str">
        <f>CONCATENATE(Tabla6[[#This Row],[PARTIDA]],"00")</f>
        <v>43700</v>
      </c>
      <c r="D216" s="74" t="str">
        <f>VLOOKUP(Tabla6[[#This Row],[PARTIDA]],Tabla1[#All],3,FALSE)</f>
        <v>SUBVENCIONES AL CONSUMO</v>
      </c>
      <c r="E216" s="74" t="str">
        <f>CONCATENATE(Tabla6[[#This Row],[Columna1]]," - ",Tabla6[[#This Row],[DESCRIPCION]])</f>
        <v>43700 - SUBVENCIONES AL CONSUMO</v>
      </c>
      <c r="F216" s="43">
        <f>IFERROR( VLOOKUP(Tabla6[[#This Row],[PARTIDA]],Tabla5[#All],3,FALSE),0)</f>
        <v>0</v>
      </c>
    </row>
    <row r="217" spans="1:6" x14ac:dyDescent="0.3">
      <c r="A217" s="75">
        <v>438</v>
      </c>
      <c r="B217" s="74" t="str">
        <f>CONCATENATE(Tabla6[[#This Row],[COG]])</f>
        <v>438</v>
      </c>
      <c r="C217" s="74" t="str">
        <f>CONCATENATE(Tabla6[[#This Row],[PARTIDA]],"00")</f>
        <v>43800</v>
      </c>
      <c r="D217" s="74" t="str">
        <f>VLOOKUP(Tabla6[[#This Row],[PARTIDA]],Tabla1[#All],3,FALSE)</f>
        <v>SUBSIDIOS A ENTIDADES FEDERATIVAS Y MUNICIPIOS</v>
      </c>
      <c r="E217" s="74" t="str">
        <f>CONCATENATE(Tabla6[[#This Row],[Columna1]]," - ",Tabla6[[#This Row],[DESCRIPCION]])</f>
        <v>43800 - SUBSIDIOS A ENTIDADES FEDERATIVAS Y MUNICIPIOS</v>
      </c>
      <c r="F217" s="43">
        <f>IFERROR( VLOOKUP(Tabla6[[#This Row],[PARTIDA]],Tabla5[#All],3,FALSE),0)</f>
        <v>0</v>
      </c>
    </row>
    <row r="218" spans="1:6" x14ac:dyDescent="0.3">
      <c r="A218" s="75">
        <v>439</v>
      </c>
      <c r="B218" s="74" t="str">
        <f>CONCATENATE(Tabla6[[#This Row],[COG]])</f>
        <v>439</v>
      </c>
      <c r="C218" s="74" t="str">
        <f>CONCATENATE(Tabla6[[#This Row],[PARTIDA]],"00")</f>
        <v>43900</v>
      </c>
      <c r="D218" s="74" t="str">
        <f>VLOOKUP(Tabla6[[#This Row],[PARTIDA]],Tabla1[#All],3,FALSE)</f>
        <v>OTROS SUBSIDIOS</v>
      </c>
      <c r="E218" s="74" t="str">
        <f>CONCATENATE(Tabla6[[#This Row],[Columna1]]," - ",Tabla6[[#This Row],[DESCRIPCION]])</f>
        <v>43900 - OTROS SUBSIDIOS</v>
      </c>
      <c r="F218" s="43">
        <f>IFERROR( VLOOKUP(Tabla6[[#This Row],[PARTIDA]],Tabla5[#All],3,FALSE),0)</f>
        <v>500000</v>
      </c>
    </row>
    <row r="219" spans="1:6" x14ac:dyDescent="0.3">
      <c r="A219" s="75">
        <v>440</v>
      </c>
      <c r="B219" s="74" t="str">
        <f>CONCATENATE(Tabla6[[#This Row],[COG]])</f>
        <v>440</v>
      </c>
      <c r="C219" s="74" t="str">
        <f>CONCATENATE(Tabla6[[#This Row],[PARTIDA]],"00")</f>
        <v>44000</v>
      </c>
      <c r="D219" s="74" t="str">
        <f>VLOOKUP(Tabla6[[#This Row],[PARTIDA]],Tabla1[#All],3,FALSE)</f>
        <v>AYUDAS SOCIALES</v>
      </c>
      <c r="E219" s="74" t="str">
        <f>CONCATENATE(Tabla6[[#This Row],[Columna1]]," - ",Tabla6[[#This Row],[DESCRIPCION]])</f>
        <v>44000 - AYUDAS SOCIALES</v>
      </c>
      <c r="F219" s="43">
        <f>IFERROR( VLOOKUP(Tabla6[[#This Row],[PARTIDA]],Tabla5[#All],3,FALSE),0)</f>
        <v>0</v>
      </c>
    </row>
    <row r="220" spans="1:6" x14ac:dyDescent="0.3">
      <c r="A220" s="75">
        <v>441</v>
      </c>
      <c r="B220" s="74" t="str">
        <f>CONCATENATE(Tabla6[[#This Row],[COG]])</f>
        <v>441</v>
      </c>
      <c r="C220" s="74" t="str">
        <f>CONCATENATE(Tabla6[[#This Row],[PARTIDA]],"00")</f>
        <v>44100</v>
      </c>
      <c r="D220" s="74" t="str">
        <f>VLOOKUP(Tabla6[[#This Row],[PARTIDA]],Tabla1[#All],3,FALSE)</f>
        <v>AYUDAS SOCIALES A PERSONAS</v>
      </c>
      <c r="E220" s="74" t="str">
        <f>CONCATENATE(Tabla6[[#This Row],[Columna1]]," - ",Tabla6[[#This Row],[DESCRIPCION]])</f>
        <v>44100 - AYUDAS SOCIALES A PERSONAS</v>
      </c>
      <c r="F220" s="43">
        <f>IFERROR( VLOOKUP(Tabla6[[#This Row],[PARTIDA]],Tabla5[#All],3,FALSE),0)</f>
        <v>819003</v>
      </c>
    </row>
    <row r="221" spans="1:6" x14ac:dyDescent="0.3">
      <c r="A221" s="75">
        <v>442</v>
      </c>
      <c r="B221" s="74" t="str">
        <f>CONCATENATE(Tabla6[[#This Row],[COG]])</f>
        <v>442</v>
      </c>
      <c r="C221" s="74" t="str">
        <f>CONCATENATE(Tabla6[[#This Row],[PARTIDA]],"00")</f>
        <v>44200</v>
      </c>
      <c r="D221" s="74" t="str">
        <f>VLOOKUP(Tabla6[[#This Row],[PARTIDA]],Tabla1[#All],3,FALSE)</f>
        <v>BECAS Y OTRAS AYUDAS PARA PROGRAMAS DE CAPACITACIÓN</v>
      </c>
      <c r="E221" s="74" t="str">
        <f>CONCATENATE(Tabla6[[#This Row],[Columna1]]," - ",Tabla6[[#This Row],[DESCRIPCION]])</f>
        <v>44200 - BECAS Y OTRAS AYUDAS PARA PROGRAMAS DE CAPACITACIÓN</v>
      </c>
      <c r="F221" s="43">
        <f>IFERROR( VLOOKUP(Tabla6[[#This Row],[PARTIDA]],Tabla5[#All],3,FALSE),0)</f>
        <v>0</v>
      </c>
    </row>
    <row r="222" spans="1:6" x14ac:dyDescent="0.3">
      <c r="A222" s="75">
        <v>443</v>
      </c>
      <c r="B222" s="74" t="str">
        <f>CONCATENATE(Tabla6[[#This Row],[COG]])</f>
        <v>443</v>
      </c>
      <c r="C222" s="74" t="str">
        <f>CONCATENATE(Tabla6[[#This Row],[PARTIDA]],"00")</f>
        <v>44300</v>
      </c>
      <c r="D222" s="74" t="str">
        <f>VLOOKUP(Tabla6[[#This Row],[PARTIDA]],Tabla1[#All],3,FALSE)</f>
        <v>AYUDAS SOCIALES A INSTITUCIONES DE ENSEÑANZA</v>
      </c>
      <c r="E222" s="74" t="str">
        <f>CONCATENATE(Tabla6[[#This Row],[Columna1]]," - ",Tabla6[[#This Row],[DESCRIPCION]])</f>
        <v>44300 - AYUDAS SOCIALES A INSTITUCIONES DE ENSEÑANZA</v>
      </c>
      <c r="F222" s="43">
        <f>IFERROR( VLOOKUP(Tabla6[[#This Row],[PARTIDA]],Tabla5[#All],3,FALSE),0)</f>
        <v>90000</v>
      </c>
    </row>
    <row r="223" spans="1:6" x14ac:dyDescent="0.3">
      <c r="A223" s="75">
        <v>444</v>
      </c>
      <c r="B223" s="74" t="str">
        <f>CONCATENATE(Tabla6[[#This Row],[COG]])</f>
        <v>444</v>
      </c>
      <c r="C223" s="74" t="str">
        <f>CONCATENATE(Tabla6[[#This Row],[PARTIDA]],"00")</f>
        <v>44400</v>
      </c>
      <c r="D223" s="74" t="str">
        <f>VLOOKUP(Tabla6[[#This Row],[PARTIDA]],Tabla1[#All],3,FALSE)</f>
        <v>AYUDAS SOCIALES A ACTIVIDADES CIENTÍFICAS O ACADÉMICAS</v>
      </c>
      <c r="E223" s="74" t="str">
        <f>CONCATENATE(Tabla6[[#This Row],[Columna1]]," - ",Tabla6[[#This Row],[DESCRIPCION]])</f>
        <v>44400 - AYUDAS SOCIALES A ACTIVIDADES CIENTÍFICAS O ACADÉMICAS</v>
      </c>
      <c r="F223" s="43">
        <f>IFERROR( VLOOKUP(Tabla6[[#This Row],[PARTIDA]],Tabla5[#All],3,FALSE),0)</f>
        <v>0</v>
      </c>
    </row>
    <row r="224" spans="1:6" x14ac:dyDescent="0.3">
      <c r="A224" s="75">
        <v>445</v>
      </c>
      <c r="B224" s="74" t="str">
        <f>CONCATENATE(Tabla6[[#This Row],[COG]])</f>
        <v>445</v>
      </c>
      <c r="C224" s="74" t="str">
        <f>CONCATENATE(Tabla6[[#This Row],[PARTIDA]],"00")</f>
        <v>44500</v>
      </c>
      <c r="D224" s="74" t="str">
        <f>VLOOKUP(Tabla6[[#This Row],[PARTIDA]],Tabla1[#All],3,FALSE)</f>
        <v>AYUDAS SOCIALES A INSTITUCIONES SIN FINES DE LUCRO</v>
      </c>
      <c r="E224" s="74" t="str">
        <f>CONCATENATE(Tabla6[[#This Row],[Columna1]]," - ",Tabla6[[#This Row],[DESCRIPCION]])</f>
        <v>44500 - AYUDAS SOCIALES A INSTITUCIONES SIN FINES DE LUCRO</v>
      </c>
      <c r="F224" s="43">
        <f>IFERROR( VLOOKUP(Tabla6[[#This Row],[PARTIDA]],Tabla5[#All],3,FALSE),0)</f>
        <v>0</v>
      </c>
    </row>
    <row r="225" spans="1:6" x14ac:dyDescent="0.3">
      <c r="A225" s="75">
        <v>446</v>
      </c>
      <c r="B225" s="74" t="str">
        <f>CONCATENATE(Tabla6[[#This Row],[COG]])</f>
        <v>446</v>
      </c>
      <c r="C225" s="74" t="str">
        <f>CONCATENATE(Tabla6[[#This Row],[PARTIDA]],"00")</f>
        <v>44600</v>
      </c>
      <c r="D225" s="74" t="str">
        <f>VLOOKUP(Tabla6[[#This Row],[PARTIDA]],Tabla1[#All],3,FALSE)</f>
        <v>AYUDAS SOCIALES A COOPERATIVAS</v>
      </c>
      <c r="E225" s="74" t="str">
        <f>CONCATENATE(Tabla6[[#This Row],[Columna1]]," - ",Tabla6[[#This Row],[DESCRIPCION]])</f>
        <v>44600 - AYUDAS SOCIALES A COOPERATIVAS</v>
      </c>
      <c r="F225" s="43">
        <f>IFERROR( VLOOKUP(Tabla6[[#This Row],[PARTIDA]],Tabla5[#All],3,FALSE),0)</f>
        <v>0</v>
      </c>
    </row>
    <row r="226" spans="1:6" x14ac:dyDescent="0.3">
      <c r="A226" s="75">
        <v>447</v>
      </c>
      <c r="B226" s="74" t="str">
        <f>CONCATENATE(Tabla6[[#This Row],[COG]])</f>
        <v>447</v>
      </c>
      <c r="C226" s="74" t="str">
        <f>CONCATENATE(Tabla6[[#This Row],[PARTIDA]],"00")</f>
        <v>44700</v>
      </c>
      <c r="D226" s="74" t="str">
        <f>VLOOKUP(Tabla6[[#This Row],[PARTIDA]],Tabla1[#All],3,FALSE)</f>
        <v>AYUDAS SOCIALES A ENTIDADES DE INTERÉS PÚBLICO</v>
      </c>
      <c r="E226" s="74" t="str">
        <f>CONCATENATE(Tabla6[[#This Row],[Columna1]]," - ",Tabla6[[#This Row],[DESCRIPCION]])</f>
        <v>44700 - AYUDAS SOCIALES A ENTIDADES DE INTERÉS PÚBLICO</v>
      </c>
      <c r="F226" s="43">
        <f>IFERROR( VLOOKUP(Tabla6[[#This Row],[PARTIDA]],Tabla5[#All],3,FALSE),0)</f>
        <v>0</v>
      </c>
    </row>
    <row r="227" spans="1:6" x14ac:dyDescent="0.3">
      <c r="A227" s="75">
        <v>448</v>
      </c>
      <c r="B227" s="74" t="str">
        <f>CONCATENATE(Tabla6[[#This Row],[COG]])</f>
        <v>448</v>
      </c>
      <c r="C227" s="74" t="str">
        <f>CONCATENATE(Tabla6[[#This Row],[PARTIDA]],"00")</f>
        <v>44800</v>
      </c>
      <c r="D227" s="74" t="str">
        <f>VLOOKUP(Tabla6[[#This Row],[PARTIDA]],Tabla1[#All],3,FALSE)</f>
        <v>AYUDAS POR DESASTRES NATURALES Y OTROS SINIESTROS</v>
      </c>
      <c r="E227" s="74" t="str">
        <f>CONCATENATE(Tabla6[[#This Row],[Columna1]]," - ",Tabla6[[#This Row],[DESCRIPCION]])</f>
        <v>44800 - AYUDAS POR DESASTRES NATURALES Y OTROS SINIESTROS</v>
      </c>
      <c r="F227" s="43">
        <f>IFERROR( VLOOKUP(Tabla6[[#This Row],[PARTIDA]],Tabla5[#All],3,FALSE),0)</f>
        <v>1000</v>
      </c>
    </row>
    <row r="228" spans="1:6" x14ac:dyDescent="0.3">
      <c r="A228" s="75">
        <v>450</v>
      </c>
      <c r="B228" s="74" t="str">
        <f>CONCATENATE(Tabla6[[#This Row],[COG]])</f>
        <v>450</v>
      </c>
      <c r="C228" s="74" t="str">
        <f>CONCATENATE(Tabla6[[#This Row],[PARTIDA]],"00")</f>
        <v>45000</v>
      </c>
      <c r="D228" s="74" t="str">
        <f>VLOOKUP(Tabla6[[#This Row],[PARTIDA]],Tabla1[#All],3,FALSE)</f>
        <v>PENSIONES Y JUBILACIONES</v>
      </c>
      <c r="E228" s="74" t="str">
        <f>CONCATENATE(Tabla6[[#This Row],[Columna1]]," - ",Tabla6[[#This Row],[DESCRIPCION]])</f>
        <v>45000 - PENSIONES Y JUBILACIONES</v>
      </c>
      <c r="F228" s="43">
        <f>IFERROR( VLOOKUP(Tabla6[[#This Row],[PARTIDA]],Tabla5[#All],3,FALSE),0)</f>
        <v>0</v>
      </c>
    </row>
    <row r="229" spans="1:6" x14ac:dyDescent="0.3">
      <c r="A229" s="75">
        <v>451</v>
      </c>
      <c r="B229" s="74" t="str">
        <f>CONCATENATE(Tabla6[[#This Row],[COG]])</f>
        <v>451</v>
      </c>
      <c r="C229" s="74" t="str">
        <f>CONCATENATE(Tabla6[[#This Row],[PARTIDA]],"00")</f>
        <v>45100</v>
      </c>
      <c r="D229" s="74" t="str">
        <f>VLOOKUP(Tabla6[[#This Row],[PARTIDA]],Tabla1[#All],3,FALSE)</f>
        <v>PENSIONES</v>
      </c>
      <c r="E229" s="74" t="str">
        <f>CONCATENATE(Tabla6[[#This Row],[Columna1]]," - ",Tabla6[[#This Row],[DESCRIPCION]])</f>
        <v>45100 - PENSIONES</v>
      </c>
      <c r="F229" s="43">
        <f>IFERROR( VLOOKUP(Tabla6[[#This Row],[PARTIDA]],Tabla5[#All],3,FALSE),0)</f>
        <v>225000</v>
      </c>
    </row>
    <row r="230" spans="1:6" x14ac:dyDescent="0.3">
      <c r="A230" s="75">
        <v>452</v>
      </c>
      <c r="B230" s="74" t="str">
        <f>CONCATENATE(Tabla6[[#This Row],[COG]])</f>
        <v>452</v>
      </c>
      <c r="C230" s="74" t="str">
        <f>CONCATENATE(Tabla6[[#This Row],[PARTIDA]],"00")</f>
        <v>45200</v>
      </c>
      <c r="D230" s="74" t="str">
        <f>VLOOKUP(Tabla6[[#This Row],[PARTIDA]],Tabla1[#All],3,FALSE)</f>
        <v>JUBILACIONES</v>
      </c>
      <c r="E230" s="74" t="str">
        <f>CONCATENATE(Tabla6[[#This Row],[Columna1]]," - ",Tabla6[[#This Row],[DESCRIPCION]])</f>
        <v>45200 - JUBILACIONES</v>
      </c>
      <c r="F230" s="43">
        <f>IFERROR( VLOOKUP(Tabla6[[#This Row],[PARTIDA]],Tabla5[#All],3,FALSE),0)</f>
        <v>0</v>
      </c>
    </row>
    <row r="231" spans="1:6" x14ac:dyDescent="0.3">
      <c r="A231" s="75">
        <v>453</v>
      </c>
      <c r="B231" s="74" t="str">
        <f>CONCATENATE(Tabla6[[#This Row],[COG]])</f>
        <v>453</v>
      </c>
      <c r="C231" s="74" t="str">
        <f>CONCATENATE(Tabla6[[#This Row],[PARTIDA]],"00")</f>
        <v>45300</v>
      </c>
      <c r="D231" s="74" t="str">
        <f>VLOOKUP(Tabla6[[#This Row],[PARTIDA]],Tabla1[#All],3,FALSE)</f>
        <v>SEGURIDAD SOCIAL DE PENSIONADOS Y JUBILADOS</v>
      </c>
      <c r="E231" s="74" t="str">
        <f>CONCATENATE(Tabla6[[#This Row],[Columna1]]," - ",Tabla6[[#This Row],[DESCRIPCION]])</f>
        <v>45300 - SEGURIDAD SOCIAL DE PENSIONADOS Y JUBILADOS</v>
      </c>
      <c r="F231" s="43">
        <f>IFERROR( VLOOKUP(Tabla6[[#This Row],[PARTIDA]],Tabla5[#All],3,FALSE),0)</f>
        <v>0</v>
      </c>
    </row>
    <row r="232" spans="1:6" x14ac:dyDescent="0.3">
      <c r="A232" s="75">
        <v>459</v>
      </c>
      <c r="B232" s="74" t="str">
        <f>CONCATENATE(Tabla6[[#This Row],[COG]])</f>
        <v>459</v>
      </c>
      <c r="C232" s="74" t="str">
        <f>CONCATENATE(Tabla6[[#This Row],[PARTIDA]],"00")</f>
        <v>45900</v>
      </c>
      <c r="D232" s="74" t="str">
        <f>VLOOKUP(Tabla6[[#This Row],[PARTIDA]],Tabla1[#All],3,FALSE)</f>
        <v>OTRAS PENSIONES Y JUBILACIONES</v>
      </c>
      <c r="E232" s="74" t="str">
        <f>CONCATENATE(Tabla6[[#This Row],[Columna1]]," - ",Tabla6[[#This Row],[DESCRIPCION]])</f>
        <v>45900 - OTRAS PENSIONES Y JUBILACIONES</v>
      </c>
      <c r="F232" s="43">
        <f>IFERROR( VLOOKUP(Tabla6[[#This Row],[PARTIDA]],Tabla5[#All],3,FALSE),0)</f>
        <v>0</v>
      </c>
    </row>
    <row r="233" spans="1:6" x14ac:dyDescent="0.3">
      <c r="A233" s="75">
        <v>460</v>
      </c>
      <c r="B233" s="74" t="str">
        <f>CONCATENATE(Tabla6[[#This Row],[COG]])</f>
        <v>460</v>
      </c>
      <c r="C233" s="74" t="str">
        <f>CONCATENATE(Tabla6[[#This Row],[PARTIDA]],"00")</f>
        <v>46000</v>
      </c>
      <c r="D233" s="74" t="str">
        <f>VLOOKUP(Tabla6[[#This Row],[PARTIDA]],Tabla1[#All],3,FALSE)</f>
        <v>TRANSFERENCIAS A FIDEICOMISOS, MANDATOS Y OTROS ANÁLOGOS</v>
      </c>
      <c r="E233" s="74" t="str">
        <f>CONCATENATE(Tabla6[[#This Row],[Columna1]]," - ",Tabla6[[#This Row],[DESCRIPCION]])</f>
        <v>46000 - TRANSFERENCIAS A FIDEICOMISOS, MANDATOS Y OTROS ANÁLOGOS</v>
      </c>
      <c r="F233" s="43">
        <f>IFERROR( VLOOKUP(Tabla6[[#This Row],[PARTIDA]],Tabla5[#All],3,FALSE),0)</f>
        <v>0</v>
      </c>
    </row>
    <row r="234" spans="1:6" x14ac:dyDescent="0.3">
      <c r="A234" s="75">
        <v>461</v>
      </c>
      <c r="B234" s="74" t="str">
        <f>CONCATENATE(Tabla6[[#This Row],[COG]])</f>
        <v>461</v>
      </c>
      <c r="C234" s="74" t="str">
        <f>CONCATENATE(Tabla6[[#This Row],[PARTIDA]],"00")</f>
        <v>46100</v>
      </c>
      <c r="D234" s="74" t="str">
        <f>VLOOKUP(Tabla6[[#This Row],[PARTIDA]],Tabla1[#All],3,FALSE)</f>
        <v>TRANSFERENCIAS A FIDEICOMISOS DEL PODER EJECUTIVO</v>
      </c>
      <c r="E234" s="74" t="str">
        <f>CONCATENATE(Tabla6[[#This Row],[Columna1]]," - ",Tabla6[[#This Row],[DESCRIPCION]])</f>
        <v>46100 - TRANSFERENCIAS A FIDEICOMISOS DEL PODER EJECUTIVO</v>
      </c>
      <c r="F234" s="43">
        <f>IFERROR( VLOOKUP(Tabla6[[#This Row],[PARTIDA]],Tabla5[#All],3,FALSE),0)</f>
        <v>0</v>
      </c>
    </row>
    <row r="235" spans="1:6" x14ac:dyDescent="0.3">
      <c r="A235" s="75">
        <v>462</v>
      </c>
      <c r="B235" s="74" t="str">
        <f>CONCATENATE(Tabla6[[#This Row],[COG]])</f>
        <v>462</v>
      </c>
      <c r="C235" s="74" t="str">
        <f>CONCATENATE(Tabla6[[#This Row],[PARTIDA]],"00")</f>
        <v>46200</v>
      </c>
      <c r="D235" s="74" t="str">
        <f>VLOOKUP(Tabla6[[#This Row],[PARTIDA]],Tabla1[#All],3,FALSE)</f>
        <v>TRANSFERENCIAS A FIDEICOMISOS DEL PODER LEGISLATIVO</v>
      </c>
      <c r="E235" s="74" t="str">
        <f>CONCATENATE(Tabla6[[#This Row],[Columna1]]," - ",Tabla6[[#This Row],[DESCRIPCION]])</f>
        <v>46200 - TRANSFERENCIAS A FIDEICOMISOS DEL PODER LEGISLATIVO</v>
      </c>
      <c r="F235" s="43">
        <f>IFERROR( VLOOKUP(Tabla6[[#This Row],[PARTIDA]],Tabla5[#All],3,FALSE),0)</f>
        <v>0</v>
      </c>
    </row>
    <row r="236" spans="1:6" x14ac:dyDescent="0.3">
      <c r="A236" s="75">
        <v>463</v>
      </c>
      <c r="B236" s="74" t="str">
        <f>CONCATENATE(Tabla6[[#This Row],[COG]])</f>
        <v>463</v>
      </c>
      <c r="C236" s="74" t="str">
        <f>CONCATENATE(Tabla6[[#This Row],[PARTIDA]],"00")</f>
        <v>46300</v>
      </c>
      <c r="D236" s="74" t="str">
        <f>VLOOKUP(Tabla6[[#This Row],[PARTIDA]],Tabla1[#All],3,FALSE)</f>
        <v>TRANSFERENCIAS A FIDEICOMISOS DEL PODER JUDICIAL</v>
      </c>
      <c r="E236" s="74" t="str">
        <f>CONCATENATE(Tabla6[[#This Row],[Columna1]]," - ",Tabla6[[#This Row],[DESCRIPCION]])</f>
        <v>46300 - TRANSFERENCIAS A FIDEICOMISOS DEL PODER JUDICIAL</v>
      </c>
      <c r="F236" s="43">
        <f>IFERROR( VLOOKUP(Tabla6[[#This Row],[PARTIDA]],Tabla5[#All],3,FALSE),0)</f>
        <v>0</v>
      </c>
    </row>
    <row r="237" spans="1:6" x14ac:dyDescent="0.3">
      <c r="A237" s="75">
        <v>464</v>
      </c>
      <c r="B237" s="74" t="str">
        <f>CONCATENATE(Tabla6[[#This Row],[COG]])</f>
        <v>464</v>
      </c>
      <c r="C237" s="74" t="str">
        <f>CONCATENATE(Tabla6[[#This Row],[PARTIDA]],"00")</f>
        <v>46400</v>
      </c>
      <c r="D237" s="74" t="str">
        <f>VLOOKUP(Tabla6[[#This Row],[PARTIDA]],Tabla1[#All],3,FALSE)</f>
        <v>TRANSFERENCIAS A FIDEICOMISOS PÚBLICOS DE ENTIDADES PARAESTATALES NO EMPRESARIALES Y NO</v>
      </c>
      <c r="E237" s="74" t="str">
        <f>CONCATENATE(Tabla6[[#This Row],[Columna1]]," - ",Tabla6[[#This Row],[DESCRIPCION]])</f>
        <v>46400 - TRANSFERENCIAS A FIDEICOMISOS PÚBLICOS DE ENTIDADES PARAESTATALES NO EMPRESARIALES Y NO</v>
      </c>
      <c r="F237" s="43">
        <f>IFERROR( VLOOKUP(Tabla6[[#This Row],[PARTIDA]],Tabla5[#All],3,FALSE),0)</f>
        <v>0</v>
      </c>
    </row>
    <row r="238" spans="1:6" x14ac:dyDescent="0.3">
      <c r="A238" s="75">
        <v>465</v>
      </c>
      <c r="B238" s="74" t="str">
        <f>CONCATENATE(Tabla6[[#This Row],[COG]])</f>
        <v>465</v>
      </c>
      <c r="C238" s="74" t="str">
        <f>CONCATENATE(Tabla6[[#This Row],[PARTIDA]],"00")</f>
        <v>46500</v>
      </c>
      <c r="D238" s="74" t="str">
        <f>VLOOKUP(Tabla6[[#This Row],[PARTIDA]],Tabla1[#All],3,FALSE)</f>
        <v>TRANSFERENCIAS A FIDEICOMISOS PÚBLICOS DE ENTIDADES PARAESTATALES EMPRESARIALES Y NO FINANCIERAS</v>
      </c>
      <c r="E238" s="74" t="str">
        <f>CONCATENATE(Tabla6[[#This Row],[Columna1]]," - ",Tabla6[[#This Row],[DESCRIPCION]])</f>
        <v>46500 - TRANSFERENCIAS A FIDEICOMISOS PÚBLICOS DE ENTIDADES PARAESTATALES EMPRESARIALES Y NO FINANCIERAS</v>
      </c>
      <c r="F238" s="43">
        <f>IFERROR( VLOOKUP(Tabla6[[#This Row],[PARTIDA]],Tabla5[#All],3,FALSE),0)</f>
        <v>0</v>
      </c>
    </row>
    <row r="239" spans="1:6" x14ac:dyDescent="0.3">
      <c r="A239" s="75">
        <v>466</v>
      </c>
      <c r="B239" s="74" t="str">
        <f>CONCATENATE(Tabla6[[#This Row],[COG]])</f>
        <v>466</v>
      </c>
      <c r="C239" s="74" t="str">
        <f>CONCATENATE(Tabla6[[#This Row],[PARTIDA]],"00")</f>
        <v>46600</v>
      </c>
      <c r="D239" s="74" t="str">
        <f>VLOOKUP(Tabla6[[#This Row],[PARTIDA]],Tabla1[#All],3,FALSE)</f>
        <v>TRANSFERENCIAS A FIDEICOMISOS DE INSTITUCIONES PÚBLICAS FINANCIERAS</v>
      </c>
      <c r="E239" s="74" t="str">
        <f>CONCATENATE(Tabla6[[#This Row],[Columna1]]," - ",Tabla6[[#This Row],[DESCRIPCION]])</f>
        <v>46600 - TRANSFERENCIAS A FIDEICOMISOS DE INSTITUCIONES PÚBLICAS FINANCIERAS</v>
      </c>
      <c r="F239" s="43">
        <f>IFERROR( VLOOKUP(Tabla6[[#This Row],[PARTIDA]],Tabla5[#All],3,FALSE),0)</f>
        <v>0</v>
      </c>
    </row>
    <row r="240" spans="1:6" x14ac:dyDescent="0.3">
      <c r="A240" s="75">
        <v>470</v>
      </c>
      <c r="B240" s="74" t="str">
        <f>CONCATENATE(Tabla6[[#This Row],[COG]])</f>
        <v>470</v>
      </c>
      <c r="C240" s="74" t="str">
        <f>CONCATENATE(Tabla6[[#This Row],[PARTIDA]],"00")</f>
        <v>47000</v>
      </c>
      <c r="D240" s="74" t="str">
        <f>VLOOKUP(Tabla6[[#This Row],[PARTIDA]],Tabla1[#All],3,FALSE)</f>
        <v>TRANSFERENCIAS A LA SEGURIDAD SOCIAL</v>
      </c>
      <c r="E240" s="74" t="str">
        <f>CONCATENATE(Tabla6[[#This Row],[Columna1]]," - ",Tabla6[[#This Row],[DESCRIPCION]])</f>
        <v>47000 - TRANSFERENCIAS A LA SEGURIDAD SOCIAL</v>
      </c>
      <c r="F240" s="43">
        <f>IFERROR( VLOOKUP(Tabla6[[#This Row],[PARTIDA]],Tabla5[#All],3,FALSE),0)</f>
        <v>0</v>
      </c>
    </row>
    <row r="241" spans="1:6" x14ac:dyDescent="0.3">
      <c r="A241" s="75">
        <v>471</v>
      </c>
      <c r="B241" s="74" t="str">
        <f>CONCATENATE(Tabla6[[#This Row],[COG]])</f>
        <v>471</v>
      </c>
      <c r="C241" s="74" t="str">
        <f>CONCATENATE(Tabla6[[#This Row],[PARTIDA]],"00")</f>
        <v>47100</v>
      </c>
      <c r="D241" s="74" t="str">
        <f>VLOOKUP(Tabla6[[#This Row],[PARTIDA]],Tabla1[#All],3,FALSE)</f>
        <v>TRANSFERENCIAS POR OBLIGACION DE LEY</v>
      </c>
      <c r="E241" s="74" t="str">
        <f>CONCATENATE(Tabla6[[#This Row],[Columna1]]," - ",Tabla6[[#This Row],[DESCRIPCION]])</f>
        <v>47100 - TRANSFERENCIAS POR OBLIGACION DE LEY</v>
      </c>
      <c r="F241" s="43">
        <f>IFERROR( VLOOKUP(Tabla6[[#This Row],[PARTIDA]],Tabla5[#All],3,FALSE),0)</f>
        <v>0</v>
      </c>
    </row>
    <row r="242" spans="1:6" x14ac:dyDescent="0.3">
      <c r="A242" s="75">
        <v>480</v>
      </c>
      <c r="B242" s="74" t="str">
        <f>CONCATENATE(Tabla6[[#This Row],[COG]])</f>
        <v>480</v>
      </c>
      <c r="C242" s="74" t="str">
        <f>CONCATENATE(Tabla6[[#This Row],[PARTIDA]],"00")</f>
        <v>48000</v>
      </c>
      <c r="D242" s="74" t="str">
        <f>VLOOKUP(Tabla6[[#This Row],[PARTIDA]],Tabla1[#All],3,FALSE)</f>
        <v>DONATIVOS</v>
      </c>
      <c r="E242" s="74" t="str">
        <f>CONCATENATE(Tabla6[[#This Row],[Columna1]]," - ",Tabla6[[#This Row],[DESCRIPCION]])</f>
        <v>48000 - DONATIVOS</v>
      </c>
      <c r="F242" s="43">
        <f>IFERROR( VLOOKUP(Tabla6[[#This Row],[PARTIDA]],Tabla5[#All],3,FALSE),0)</f>
        <v>0</v>
      </c>
    </row>
    <row r="243" spans="1:6" x14ac:dyDescent="0.3">
      <c r="A243" s="75">
        <v>481</v>
      </c>
      <c r="B243" s="74" t="str">
        <f>CONCATENATE(Tabla6[[#This Row],[COG]])</f>
        <v>481</v>
      </c>
      <c r="C243" s="74" t="str">
        <f>CONCATENATE(Tabla6[[#This Row],[PARTIDA]],"00")</f>
        <v>48100</v>
      </c>
      <c r="D243" s="74" t="str">
        <f>VLOOKUP(Tabla6[[#This Row],[PARTIDA]],Tabla1[#All],3,FALSE)</f>
        <v>DONATIVOS A INSTITUCIONES SIN FINES DE LUCRO</v>
      </c>
      <c r="E243" s="74" t="str">
        <f>CONCATENATE(Tabla6[[#This Row],[Columna1]]," - ",Tabla6[[#This Row],[DESCRIPCION]])</f>
        <v>48100 - DONATIVOS A INSTITUCIONES SIN FINES DE LUCRO</v>
      </c>
      <c r="F243" s="43">
        <f>IFERROR( VLOOKUP(Tabla6[[#This Row],[PARTIDA]],Tabla5[#All],3,FALSE),0)</f>
        <v>10000</v>
      </c>
    </row>
    <row r="244" spans="1:6" x14ac:dyDescent="0.3">
      <c r="A244" s="75">
        <v>482</v>
      </c>
      <c r="B244" s="74" t="str">
        <f>CONCATENATE(Tabla6[[#This Row],[COG]])</f>
        <v>482</v>
      </c>
      <c r="C244" s="74" t="str">
        <f>CONCATENATE(Tabla6[[#This Row],[PARTIDA]],"00")</f>
        <v>48200</v>
      </c>
      <c r="D244" s="74" t="str">
        <f>VLOOKUP(Tabla6[[#This Row],[PARTIDA]],Tabla1[#All],3,FALSE)</f>
        <v>DONATIVOS A ENTIDADES FEDERATIVAS Y MUNICIPIOS</v>
      </c>
      <c r="E244" s="74" t="str">
        <f>CONCATENATE(Tabla6[[#This Row],[Columna1]]," - ",Tabla6[[#This Row],[DESCRIPCION]])</f>
        <v>48200 - DONATIVOS A ENTIDADES FEDERATIVAS Y MUNICIPIOS</v>
      </c>
      <c r="F244" s="43">
        <f>IFERROR( VLOOKUP(Tabla6[[#This Row],[PARTIDA]],Tabla5[#All],3,FALSE),0)</f>
        <v>0</v>
      </c>
    </row>
    <row r="245" spans="1:6" x14ac:dyDescent="0.3">
      <c r="A245" s="75">
        <v>483</v>
      </c>
      <c r="B245" s="74" t="str">
        <f>CONCATENATE(Tabla6[[#This Row],[COG]])</f>
        <v>483</v>
      </c>
      <c r="C245" s="74" t="str">
        <f>CONCATENATE(Tabla6[[#This Row],[PARTIDA]],"00")</f>
        <v>48300</v>
      </c>
      <c r="D245" s="74" t="str">
        <f>VLOOKUP(Tabla6[[#This Row],[PARTIDA]],Tabla1[#All],3,FALSE)</f>
        <v>DONATIVOS A FIDEICOMISOS PRIVADOS</v>
      </c>
      <c r="E245" s="74" t="str">
        <f>CONCATENATE(Tabla6[[#This Row],[Columna1]]," - ",Tabla6[[#This Row],[DESCRIPCION]])</f>
        <v>48300 - DONATIVOS A FIDEICOMISOS PRIVADOS</v>
      </c>
      <c r="F245" s="43">
        <f>IFERROR( VLOOKUP(Tabla6[[#This Row],[PARTIDA]],Tabla5[#All],3,FALSE),0)</f>
        <v>0</v>
      </c>
    </row>
    <row r="246" spans="1:6" x14ac:dyDescent="0.3">
      <c r="A246" s="75">
        <v>484</v>
      </c>
      <c r="B246" s="74" t="str">
        <f>CONCATENATE(Tabla6[[#This Row],[COG]])</f>
        <v>484</v>
      </c>
      <c r="C246" s="74" t="str">
        <f>CONCATENATE(Tabla6[[#This Row],[PARTIDA]],"00")</f>
        <v>48400</v>
      </c>
      <c r="D246" s="74" t="str">
        <f>VLOOKUP(Tabla6[[#This Row],[PARTIDA]],Tabla1[#All],3,FALSE)</f>
        <v>DONATIVOS A FIDEICOMISOS ESTATALES</v>
      </c>
      <c r="E246" s="74" t="str">
        <f>CONCATENATE(Tabla6[[#This Row],[Columna1]]," - ",Tabla6[[#This Row],[DESCRIPCION]])</f>
        <v>48400 - DONATIVOS A FIDEICOMISOS ESTATALES</v>
      </c>
      <c r="F246" s="43">
        <f>IFERROR( VLOOKUP(Tabla6[[#This Row],[PARTIDA]],Tabla5[#All],3,FALSE),0)</f>
        <v>0</v>
      </c>
    </row>
    <row r="247" spans="1:6" x14ac:dyDescent="0.3">
      <c r="A247" s="75">
        <v>485</v>
      </c>
      <c r="B247" s="74" t="str">
        <f>CONCATENATE(Tabla6[[#This Row],[COG]])</f>
        <v>485</v>
      </c>
      <c r="C247" s="74" t="str">
        <f>CONCATENATE(Tabla6[[#This Row],[PARTIDA]],"00")</f>
        <v>48500</v>
      </c>
      <c r="D247" s="74" t="str">
        <f>VLOOKUP(Tabla6[[#This Row],[PARTIDA]],Tabla1[#All],3,FALSE)</f>
        <v>DONATIVOS INTERNACIONALES</v>
      </c>
      <c r="E247" s="74" t="str">
        <f>CONCATENATE(Tabla6[[#This Row],[Columna1]]," - ",Tabla6[[#This Row],[DESCRIPCION]])</f>
        <v>48500 - DONATIVOS INTERNACIONALES</v>
      </c>
      <c r="F247" s="43">
        <f>IFERROR( VLOOKUP(Tabla6[[#This Row],[PARTIDA]],Tabla5[#All],3,FALSE),0)</f>
        <v>0</v>
      </c>
    </row>
    <row r="248" spans="1:6" x14ac:dyDescent="0.3">
      <c r="A248" s="75">
        <v>490</v>
      </c>
      <c r="B248" s="74" t="str">
        <f>CONCATENATE(Tabla6[[#This Row],[COG]])</f>
        <v>490</v>
      </c>
      <c r="C248" s="74" t="str">
        <f>CONCATENATE(Tabla6[[#This Row],[PARTIDA]],"00")</f>
        <v>49000</v>
      </c>
      <c r="D248" s="74" t="str">
        <f>VLOOKUP(Tabla6[[#This Row],[PARTIDA]],Tabla1[#All],3,FALSE)</f>
        <v>TRANSFERENCIAS AL EXTERIOR</v>
      </c>
      <c r="E248" s="74" t="str">
        <f>CONCATENATE(Tabla6[[#This Row],[Columna1]]," - ",Tabla6[[#This Row],[DESCRIPCION]])</f>
        <v>49000 - TRANSFERENCIAS AL EXTERIOR</v>
      </c>
      <c r="F248" s="43">
        <f>IFERROR( VLOOKUP(Tabla6[[#This Row],[PARTIDA]],Tabla5[#All],3,FALSE),0)</f>
        <v>0</v>
      </c>
    </row>
    <row r="249" spans="1:6" x14ac:dyDescent="0.3">
      <c r="A249" s="75">
        <v>491</v>
      </c>
      <c r="B249" s="74" t="str">
        <f>CONCATENATE(Tabla6[[#This Row],[COG]])</f>
        <v>491</v>
      </c>
      <c r="C249" s="74" t="str">
        <f>CONCATENATE(Tabla6[[#This Row],[PARTIDA]],"00")</f>
        <v>49100</v>
      </c>
      <c r="D249" s="74" t="str">
        <f>VLOOKUP(Tabla6[[#This Row],[PARTIDA]],Tabla1[#All],3,FALSE)</f>
        <v>TRANSFERENCIAS PARA GOBIERNOS EXTRANJEROS</v>
      </c>
      <c r="E249" s="74" t="str">
        <f>CONCATENATE(Tabla6[[#This Row],[Columna1]]," - ",Tabla6[[#This Row],[DESCRIPCION]])</f>
        <v>49100 - TRANSFERENCIAS PARA GOBIERNOS EXTRANJEROS</v>
      </c>
      <c r="F249" s="43">
        <f>IFERROR( VLOOKUP(Tabla6[[#This Row],[PARTIDA]],Tabla5[#All],3,FALSE),0)</f>
        <v>0</v>
      </c>
    </row>
    <row r="250" spans="1:6" x14ac:dyDescent="0.3">
      <c r="A250" s="75">
        <v>492</v>
      </c>
      <c r="B250" s="74" t="str">
        <f>CONCATENATE(Tabla6[[#This Row],[COG]])</f>
        <v>492</v>
      </c>
      <c r="C250" s="74" t="str">
        <f>CONCATENATE(Tabla6[[#This Row],[PARTIDA]],"00")</f>
        <v>49200</v>
      </c>
      <c r="D250" s="74" t="str">
        <f>VLOOKUP(Tabla6[[#This Row],[PARTIDA]],Tabla1[#All],3,FALSE)</f>
        <v>TRANSFERENCIAS PARA ORGANISMOS INTERNACIONALES</v>
      </c>
      <c r="E250" s="74" t="str">
        <f>CONCATENATE(Tabla6[[#This Row],[Columna1]]," - ",Tabla6[[#This Row],[DESCRIPCION]])</f>
        <v>49200 - TRANSFERENCIAS PARA ORGANISMOS INTERNACIONALES</v>
      </c>
      <c r="F250" s="43">
        <f>IFERROR( VLOOKUP(Tabla6[[#This Row],[PARTIDA]],Tabla5[#All],3,FALSE),0)</f>
        <v>0</v>
      </c>
    </row>
    <row r="251" spans="1:6" x14ac:dyDescent="0.3">
      <c r="A251" s="75">
        <v>493</v>
      </c>
      <c r="B251" s="74" t="str">
        <f>CONCATENATE(Tabla6[[#This Row],[COG]])</f>
        <v>493</v>
      </c>
      <c r="C251" s="74" t="str">
        <f>CONCATENATE(Tabla6[[#This Row],[PARTIDA]],"00")</f>
        <v>49300</v>
      </c>
      <c r="D251" s="74" t="str">
        <f>VLOOKUP(Tabla6[[#This Row],[PARTIDA]],Tabla1[#All],3,FALSE)</f>
        <v>TRANSFERENCIAS PARA EL SECTOR PRIVADO EXTERNO</v>
      </c>
      <c r="E251" s="74" t="str">
        <f>CONCATENATE(Tabla6[[#This Row],[Columna1]]," - ",Tabla6[[#This Row],[DESCRIPCION]])</f>
        <v>49300 - TRANSFERENCIAS PARA EL SECTOR PRIVADO EXTERNO</v>
      </c>
      <c r="F251" s="43">
        <f>IFERROR( VLOOKUP(Tabla6[[#This Row],[PARTIDA]],Tabla5[#All],3,FALSE),0)</f>
        <v>0</v>
      </c>
    </row>
    <row r="252" spans="1:6" x14ac:dyDescent="0.3">
      <c r="A252" s="75">
        <v>500</v>
      </c>
      <c r="B252" s="74" t="str">
        <f>CONCATENATE(Tabla6[[#This Row],[COG]])</f>
        <v>500</v>
      </c>
      <c r="C252" s="74" t="str">
        <f>CONCATENATE(Tabla6[[#This Row],[PARTIDA]],"00")</f>
        <v>50000</v>
      </c>
      <c r="D252" s="74" t="str">
        <f>VLOOKUP(Tabla6[[#This Row],[PARTIDA]],Tabla1[#All],3,FALSE)</f>
        <v>BIENES MUEBLES, INMUEBLES E INTANGIBLES</v>
      </c>
      <c r="E252" s="74" t="str">
        <f>CONCATENATE(Tabla6[[#This Row],[Columna1]]," - ",Tabla6[[#This Row],[DESCRIPCION]])</f>
        <v>50000 - BIENES MUEBLES, INMUEBLES E INTANGIBLES</v>
      </c>
      <c r="F252" s="43">
        <f>IFERROR( VLOOKUP(Tabla6[[#This Row],[PARTIDA]],Tabla5[#All],3,FALSE),0)</f>
        <v>0</v>
      </c>
    </row>
    <row r="253" spans="1:6" x14ac:dyDescent="0.3">
      <c r="A253" s="75">
        <v>510</v>
      </c>
      <c r="B253" s="74" t="str">
        <f>CONCATENATE(Tabla6[[#This Row],[COG]])</f>
        <v>510</v>
      </c>
      <c r="C253" s="74" t="str">
        <f>CONCATENATE(Tabla6[[#This Row],[PARTIDA]],"00")</f>
        <v>51000</v>
      </c>
      <c r="D253" s="74" t="str">
        <f>VLOOKUP(Tabla6[[#This Row],[PARTIDA]],Tabla1[#All],3,FALSE)</f>
        <v>MOBILIARIO Y EQUIPO DE ADMINISTRACIÓN</v>
      </c>
      <c r="E253" s="74" t="str">
        <f>CONCATENATE(Tabla6[[#This Row],[Columna1]]," - ",Tabla6[[#This Row],[DESCRIPCION]])</f>
        <v>51000 - MOBILIARIO Y EQUIPO DE ADMINISTRACIÓN</v>
      </c>
      <c r="F253" s="43">
        <f>IFERROR( VLOOKUP(Tabla6[[#This Row],[PARTIDA]],Tabla5[#All],3,FALSE),0)</f>
        <v>0</v>
      </c>
    </row>
    <row r="254" spans="1:6" x14ac:dyDescent="0.3">
      <c r="A254" s="75">
        <v>511</v>
      </c>
      <c r="B254" s="74" t="str">
        <f>CONCATENATE(Tabla6[[#This Row],[COG]])</f>
        <v>511</v>
      </c>
      <c r="C254" s="74" t="str">
        <f>CONCATENATE(Tabla6[[#This Row],[PARTIDA]],"00")</f>
        <v>51100</v>
      </c>
      <c r="D254" s="74" t="str">
        <f>VLOOKUP(Tabla6[[#This Row],[PARTIDA]],Tabla1[#All],3,FALSE)</f>
        <v>MUEBLES DE OFICINA Y ESTANTERÍA</v>
      </c>
      <c r="E254" s="74" t="str">
        <f>CONCATENATE(Tabla6[[#This Row],[Columna1]]," - ",Tabla6[[#This Row],[DESCRIPCION]])</f>
        <v>51100 - MUEBLES DE OFICINA Y ESTANTERÍA</v>
      </c>
      <c r="F254" s="43">
        <f>IFERROR( VLOOKUP(Tabla6[[#This Row],[PARTIDA]],Tabla5[#All],3,FALSE),0)</f>
        <v>59000</v>
      </c>
    </row>
    <row r="255" spans="1:6" x14ac:dyDescent="0.3">
      <c r="A255" s="75">
        <v>512</v>
      </c>
      <c r="B255" s="74" t="str">
        <f>CONCATENATE(Tabla6[[#This Row],[COG]])</f>
        <v>512</v>
      </c>
      <c r="C255" s="74" t="str">
        <f>CONCATENATE(Tabla6[[#This Row],[PARTIDA]],"00")</f>
        <v>51200</v>
      </c>
      <c r="D255" s="74" t="str">
        <f>VLOOKUP(Tabla6[[#This Row],[PARTIDA]],Tabla1[#All],3,FALSE)</f>
        <v>MUEBLES, EXCEPTO DE OFICINA Y ESTANTERÍA</v>
      </c>
      <c r="E255" s="74" t="str">
        <f>CONCATENATE(Tabla6[[#This Row],[Columna1]]," - ",Tabla6[[#This Row],[DESCRIPCION]])</f>
        <v>51200 - MUEBLES, EXCEPTO DE OFICINA Y ESTANTERÍA</v>
      </c>
      <c r="F255" s="43">
        <f>IFERROR( VLOOKUP(Tabla6[[#This Row],[PARTIDA]],Tabla5[#All],3,FALSE),0)</f>
        <v>50000</v>
      </c>
    </row>
    <row r="256" spans="1:6" x14ac:dyDescent="0.3">
      <c r="A256" s="75">
        <v>513</v>
      </c>
      <c r="B256" s="74" t="str">
        <f>CONCATENATE(Tabla6[[#This Row],[COG]])</f>
        <v>513</v>
      </c>
      <c r="C256" s="74" t="str">
        <f>CONCATENATE(Tabla6[[#This Row],[PARTIDA]],"00")</f>
        <v>51300</v>
      </c>
      <c r="D256" s="74" t="str">
        <f>VLOOKUP(Tabla6[[#This Row],[PARTIDA]],Tabla1[#All],3,FALSE)</f>
        <v>BIENES ARTÍSTICOS, CULTURALES Y CIENTÍFICOS</v>
      </c>
      <c r="E256" s="74" t="str">
        <f>CONCATENATE(Tabla6[[#This Row],[Columna1]]," - ",Tabla6[[#This Row],[DESCRIPCION]])</f>
        <v>51300 - BIENES ARTÍSTICOS, CULTURALES Y CIENTÍFICOS</v>
      </c>
      <c r="F256" s="43">
        <f>IFERROR( VLOOKUP(Tabla6[[#This Row],[PARTIDA]],Tabla5[#All],3,FALSE),0)</f>
        <v>0</v>
      </c>
    </row>
    <row r="257" spans="1:6" x14ac:dyDescent="0.3">
      <c r="A257" s="75">
        <v>514</v>
      </c>
      <c r="B257" s="74" t="str">
        <f>CONCATENATE(Tabla6[[#This Row],[COG]])</f>
        <v>514</v>
      </c>
      <c r="C257" s="74" t="str">
        <f>CONCATENATE(Tabla6[[#This Row],[PARTIDA]],"00")</f>
        <v>51400</v>
      </c>
      <c r="D257" s="74" t="str">
        <f>VLOOKUP(Tabla6[[#This Row],[PARTIDA]],Tabla1[#All],3,FALSE)</f>
        <v>OBJETOS DE VALOR</v>
      </c>
      <c r="E257" s="74" t="str">
        <f>CONCATENATE(Tabla6[[#This Row],[Columna1]]," - ",Tabla6[[#This Row],[DESCRIPCION]])</f>
        <v>51400 - OBJETOS DE VALOR</v>
      </c>
      <c r="F257" s="43">
        <f>IFERROR( VLOOKUP(Tabla6[[#This Row],[PARTIDA]],Tabla5[#All],3,FALSE),0)</f>
        <v>0</v>
      </c>
    </row>
    <row r="258" spans="1:6" x14ac:dyDescent="0.3">
      <c r="A258" s="75">
        <v>515</v>
      </c>
      <c r="B258" s="74" t="str">
        <f>CONCATENATE(Tabla6[[#This Row],[COG]])</f>
        <v>515</v>
      </c>
      <c r="C258" s="74" t="str">
        <f>CONCATENATE(Tabla6[[#This Row],[PARTIDA]],"00")</f>
        <v>51500</v>
      </c>
      <c r="D258" s="74" t="str">
        <f>VLOOKUP(Tabla6[[#This Row],[PARTIDA]],Tabla1[#All],3,FALSE)</f>
        <v>EQUIPO DE CÓMPUTO Y DE TECNOLOGÍA DE LA INFORMACIÓN</v>
      </c>
      <c r="E258" s="74" t="str">
        <f>CONCATENATE(Tabla6[[#This Row],[Columna1]]," - ",Tabla6[[#This Row],[DESCRIPCION]])</f>
        <v>51500 - EQUIPO DE CÓMPUTO Y DE TECNOLOGÍA DE LA INFORMACIÓN</v>
      </c>
      <c r="F258" s="43">
        <f>IFERROR( VLOOKUP(Tabla6[[#This Row],[PARTIDA]],Tabla5[#All],3,FALSE),0)</f>
        <v>71000</v>
      </c>
    </row>
    <row r="259" spans="1:6" x14ac:dyDescent="0.3">
      <c r="A259" s="75">
        <v>519</v>
      </c>
      <c r="B259" s="74" t="str">
        <f>CONCATENATE(Tabla6[[#This Row],[COG]])</f>
        <v>519</v>
      </c>
      <c r="C259" s="74" t="str">
        <f>CONCATENATE(Tabla6[[#This Row],[PARTIDA]],"00")</f>
        <v>51900</v>
      </c>
      <c r="D259" s="74" t="str">
        <f>VLOOKUP(Tabla6[[#This Row],[PARTIDA]],Tabla1[#All],3,FALSE)</f>
        <v>OTROS MOBILIARIOS Y EQUIPOS DE ADMINISTRACIÓN</v>
      </c>
      <c r="E259" s="74" t="str">
        <f>CONCATENATE(Tabla6[[#This Row],[Columna1]]," - ",Tabla6[[#This Row],[DESCRIPCION]])</f>
        <v>51900 - OTROS MOBILIARIOS Y EQUIPOS DE ADMINISTRACIÓN</v>
      </c>
      <c r="F259" s="43">
        <f>IFERROR( VLOOKUP(Tabla6[[#This Row],[PARTIDA]],Tabla5[#All],3,FALSE),0)</f>
        <v>50500</v>
      </c>
    </row>
    <row r="260" spans="1:6" x14ac:dyDescent="0.3">
      <c r="A260" s="75">
        <v>520</v>
      </c>
      <c r="B260" s="74" t="str">
        <f>CONCATENATE(Tabla6[[#This Row],[COG]])</f>
        <v>520</v>
      </c>
      <c r="C260" s="74" t="str">
        <f>CONCATENATE(Tabla6[[#This Row],[PARTIDA]],"00")</f>
        <v>52000</v>
      </c>
      <c r="D260" s="74" t="str">
        <f>VLOOKUP(Tabla6[[#This Row],[PARTIDA]],Tabla1[#All],3,FALSE)</f>
        <v>MOBILIARIO Y EQUIPO EDUCACIONAL Y RECREATIVO</v>
      </c>
      <c r="E260" s="74" t="str">
        <f>CONCATENATE(Tabla6[[#This Row],[Columna1]]," - ",Tabla6[[#This Row],[DESCRIPCION]])</f>
        <v>52000 - MOBILIARIO Y EQUIPO EDUCACIONAL Y RECREATIVO</v>
      </c>
      <c r="F260" s="43">
        <f>IFERROR( VLOOKUP(Tabla6[[#This Row],[PARTIDA]],Tabla5[#All],3,FALSE),0)</f>
        <v>0</v>
      </c>
    </row>
    <row r="261" spans="1:6" x14ac:dyDescent="0.3">
      <c r="A261" s="75">
        <v>521</v>
      </c>
      <c r="B261" s="74" t="str">
        <f>CONCATENATE(Tabla6[[#This Row],[COG]])</f>
        <v>521</v>
      </c>
      <c r="C261" s="74" t="str">
        <f>CONCATENATE(Tabla6[[#This Row],[PARTIDA]],"00")</f>
        <v>52100</v>
      </c>
      <c r="D261" s="74" t="str">
        <f>VLOOKUP(Tabla6[[#This Row],[PARTIDA]],Tabla1[#All],3,FALSE)</f>
        <v>EQUIPOS Y APARATOS AUDIOVISUALES</v>
      </c>
      <c r="E261" s="74" t="str">
        <f>CONCATENATE(Tabla6[[#This Row],[Columna1]]," - ",Tabla6[[#This Row],[DESCRIPCION]])</f>
        <v>52100 - EQUIPOS Y APARATOS AUDIOVISUALES</v>
      </c>
      <c r="F261" s="43">
        <f>IFERROR( VLOOKUP(Tabla6[[#This Row],[PARTIDA]],Tabla5[#All],3,FALSE),0)</f>
        <v>6000</v>
      </c>
    </row>
    <row r="262" spans="1:6" x14ac:dyDescent="0.3">
      <c r="A262" s="75">
        <v>522</v>
      </c>
      <c r="B262" s="74" t="str">
        <f>CONCATENATE(Tabla6[[#This Row],[COG]])</f>
        <v>522</v>
      </c>
      <c r="C262" s="74" t="str">
        <f>CONCATENATE(Tabla6[[#This Row],[PARTIDA]],"00")</f>
        <v>52200</v>
      </c>
      <c r="D262" s="74" t="str">
        <f>VLOOKUP(Tabla6[[#This Row],[PARTIDA]],Tabla1[#All],3,FALSE)</f>
        <v>APARATOS DEPORTIVOS</v>
      </c>
      <c r="E262" s="74" t="str">
        <f>CONCATENATE(Tabla6[[#This Row],[Columna1]]," - ",Tabla6[[#This Row],[DESCRIPCION]])</f>
        <v>52200 - APARATOS DEPORTIVOS</v>
      </c>
      <c r="F262" s="43">
        <f>IFERROR( VLOOKUP(Tabla6[[#This Row],[PARTIDA]],Tabla5[#All],3,FALSE),0)</f>
        <v>0</v>
      </c>
    </row>
    <row r="263" spans="1:6" x14ac:dyDescent="0.3">
      <c r="A263" s="75">
        <v>523</v>
      </c>
      <c r="B263" s="74" t="str">
        <f>CONCATENATE(Tabla6[[#This Row],[COG]])</f>
        <v>523</v>
      </c>
      <c r="C263" s="74" t="str">
        <f>CONCATENATE(Tabla6[[#This Row],[PARTIDA]],"00")</f>
        <v>52300</v>
      </c>
      <c r="D263" s="74" t="str">
        <f>VLOOKUP(Tabla6[[#This Row],[PARTIDA]],Tabla1[#All],3,FALSE)</f>
        <v>CÁMARAS FOTOGRÁFICAS Y DE VIDEO</v>
      </c>
      <c r="E263" s="74" t="str">
        <f>CONCATENATE(Tabla6[[#This Row],[Columna1]]," - ",Tabla6[[#This Row],[DESCRIPCION]])</f>
        <v>52300 - CÁMARAS FOTOGRÁFICAS Y DE VIDEO</v>
      </c>
      <c r="F263" s="43">
        <f>IFERROR( VLOOKUP(Tabla6[[#This Row],[PARTIDA]],Tabla5[#All],3,FALSE),0)</f>
        <v>6100</v>
      </c>
    </row>
    <row r="264" spans="1:6" x14ac:dyDescent="0.3">
      <c r="A264" s="75">
        <v>529</v>
      </c>
      <c r="B264" s="74" t="str">
        <f>CONCATENATE(Tabla6[[#This Row],[COG]])</f>
        <v>529</v>
      </c>
      <c r="C264" s="74" t="str">
        <f>CONCATENATE(Tabla6[[#This Row],[PARTIDA]],"00")</f>
        <v>52900</v>
      </c>
      <c r="D264" s="74" t="str">
        <f>VLOOKUP(Tabla6[[#This Row],[PARTIDA]],Tabla1[#All],3,FALSE)</f>
        <v>OTRO MOBILIARIO Y EQUIPO EDUCACIONAL Y RECREATIVO</v>
      </c>
      <c r="E264" s="74" t="str">
        <f>CONCATENATE(Tabla6[[#This Row],[Columna1]]," - ",Tabla6[[#This Row],[DESCRIPCION]])</f>
        <v>52900 - OTRO MOBILIARIO Y EQUIPO EDUCACIONAL Y RECREATIVO</v>
      </c>
      <c r="F264" s="43">
        <f>IFERROR( VLOOKUP(Tabla6[[#This Row],[PARTIDA]],Tabla5[#All],3,FALSE),0)</f>
        <v>5000</v>
      </c>
    </row>
    <row r="265" spans="1:6" x14ac:dyDescent="0.3">
      <c r="A265" s="75">
        <v>530</v>
      </c>
      <c r="B265" s="74" t="str">
        <f>CONCATENATE(Tabla6[[#This Row],[COG]])</f>
        <v>530</v>
      </c>
      <c r="C265" s="74" t="str">
        <f>CONCATENATE(Tabla6[[#This Row],[PARTIDA]],"00")</f>
        <v>53000</v>
      </c>
      <c r="D265" s="74" t="str">
        <f>VLOOKUP(Tabla6[[#This Row],[PARTIDA]],Tabla1[#All],3,FALSE)</f>
        <v>EQUIPO E INSTRUMENTAL MÉDICO Y DE LABORATORIO</v>
      </c>
      <c r="E265" s="74" t="str">
        <f>CONCATENATE(Tabla6[[#This Row],[Columna1]]," - ",Tabla6[[#This Row],[DESCRIPCION]])</f>
        <v>53000 - EQUIPO E INSTRUMENTAL MÉDICO Y DE LABORATORIO</v>
      </c>
      <c r="F265" s="43">
        <f>IFERROR( VLOOKUP(Tabla6[[#This Row],[PARTIDA]],Tabla5[#All],3,FALSE),0)</f>
        <v>0</v>
      </c>
    </row>
    <row r="266" spans="1:6" x14ac:dyDescent="0.3">
      <c r="A266" s="75">
        <v>531</v>
      </c>
      <c r="B266" s="74" t="str">
        <f>CONCATENATE(Tabla6[[#This Row],[COG]])</f>
        <v>531</v>
      </c>
      <c r="C266" s="74" t="str">
        <f>CONCATENATE(Tabla6[[#This Row],[PARTIDA]],"00")</f>
        <v>53100</v>
      </c>
      <c r="D266" s="74" t="str">
        <f>VLOOKUP(Tabla6[[#This Row],[PARTIDA]],Tabla1[#All],3,FALSE)</f>
        <v>EQUIPO MÉDICO Y DE LABORATORIO</v>
      </c>
      <c r="E266" s="74" t="str">
        <f>CONCATENATE(Tabla6[[#This Row],[Columna1]]," - ",Tabla6[[#This Row],[DESCRIPCION]])</f>
        <v>53100 - EQUIPO MÉDICO Y DE LABORATORIO</v>
      </c>
      <c r="F266" s="43">
        <f>IFERROR( VLOOKUP(Tabla6[[#This Row],[PARTIDA]],Tabla5[#All],3,FALSE),0)</f>
        <v>0</v>
      </c>
    </row>
    <row r="267" spans="1:6" x14ac:dyDescent="0.3">
      <c r="A267" s="75">
        <v>532</v>
      </c>
      <c r="B267" s="74" t="str">
        <f>CONCATENATE(Tabla6[[#This Row],[COG]])</f>
        <v>532</v>
      </c>
      <c r="C267" s="74" t="str">
        <f>CONCATENATE(Tabla6[[#This Row],[PARTIDA]],"00")</f>
        <v>53200</v>
      </c>
      <c r="D267" s="74" t="str">
        <f>VLOOKUP(Tabla6[[#This Row],[PARTIDA]],Tabla1[#All],3,FALSE)</f>
        <v>INSTRUMENTAL MÉDICO Y DE LABORATORIO</v>
      </c>
      <c r="E267" s="74" t="str">
        <f>CONCATENATE(Tabla6[[#This Row],[Columna1]]," - ",Tabla6[[#This Row],[DESCRIPCION]])</f>
        <v>53200 - INSTRUMENTAL MÉDICO Y DE LABORATORIO</v>
      </c>
      <c r="F267" s="43">
        <f>IFERROR( VLOOKUP(Tabla6[[#This Row],[PARTIDA]],Tabla5[#All],3,FALSE),0)</f>
        <v>0</v>
      </c>
    </row>
    <row r="268" spans="1:6" x14ac:dyDescent="0.3">
      <c r="A268" s="75">
        <v>540</v>
      </c>
      <c r="B268" s="74" t="str">
        <f>CONCATENATE(Tabla6[[#This Row],[COG]])</f>
        <v>540</v>
      </c>
      <c r="C268" s="74" t="str">
        <f>CONCATENATE(Tabla6[[#This Row],[PARTIDA]],"00")</f>
        <v>54000</v>
      </c>
      <c r="D268" s="74" t="str">
        <f>VLOOKUP(Tabla6[[#This Row],[PARTIDA]],Tabla1[#All],3,FALSE)</f>
        <v>VEHÍCULOS Y EQUIPO DE TRANSPORTE</v>
      </c>
      <c r="E268" s="74" t="str">
        <f>CONCATENATE(Tabla6[[#This Row],[Columna1]]," - ",Tabla6[[#This Row],[DESCRIPCION]])</f>
        <v>54000 - VEHÍCULOS Y EQUIPO DE TRANSPORTE</v>
      </c>
      <c r="F268" s="43">
        <f>IFERROR( VLOOKUP(Tabla6[[#This Row],[PARTIDA]],Tabla5[#All],3,FALSE),0)</f>
        <v>0</v>
      </c>
    </row>
    <row r="269" spans="1:6" x14ac:dyDescent="0.3">
      <c r="A269" s="75">
        <v>541</v>
      </c>
      <c r="B269" s="74" t="str">
        <f>CONCATENATE(Tabla6[[#This Row],[COG]])</f>
        <v>541</v>
      </c>
      <c r="C269" s="74" t="str">
        <f>CONCATENATE(Tabla6[[#This Row],[PARTIDA]],"00")</f>
        <v>54100</v>
      </c>
      <c r="D269" s="74" t="str">
        <f>VLOOKUP(Tabla6[[#This Row],[PARTIDA]],Tabla1[#All],3,FALSE)</f>
        <v>AUTOMÓVILES Y CAMIONES</v>
      </c>
      <c r="E269" s="74" t="str">
        <f>CONCATENATE(Tabla6[[#This Row],[Columna1]]," - ",Tabla6[[#This Row],[DESCRIPCION]])</f>
        <v>54100 - AUTOMÓVILES Y CAMIONES</v>
      </c>
      <c r="F269" s="43">
        <f>IFERROR( VLOOKUP(Tabla6[[#This Row],[PARTIDA]],Tabla5[#All],3,FALSE),0)</f>
        <v>408500</v>
      </c>
    </row>
    <row r="270" spans="1:6" x14ac:dyDescent="0.3">
      <c r="A270" s="75">
        <v>542</v>
      </c>
      <c r="B270" s="74" t="str">
        <f>CONCATENATE(Tabla6[[#This Row],[COG]])</f>
        <v>542</v>
      </c>
      <c r="C270" s="74" t="str">
        <f>CONCATENATE(Tabla6[[#This Row],[PARTIDA]],"00")</f>
        <v>54200</v>
      </c>
      <c r="D270" s="74" t="str">
        <f>VLOOKUP(Tabla6[[#This Row],[PARTIDA]],Tabla1[#All],3,FALSE)</f>
        <v>CARROCERÍAS Y REMOLQUES</v>
      </c>
      <c r="E270" s="74" t="str">
        <f>CONCATENATE(Tabla6[[#This Row],[Columna1]]," - ",Tabla6[[#This Row],[DESCRIPCION]])</f>
        <v>54200 - CARROCERÍAS Y REMOLQUES</v>
      </c>
      <c r="F270" s="43">
        <f>IFERROR( VLOOKUP(Tabla6[[#This Row],[PARTIDA]],Tabla5[#All],3,FALSE),0)</f>
        <v>0</v>
      </c>
    </row>
    <row r="271" spans="1:6" x14ac:dyDescent="0.3">
      <c r="A271" s="75">
        <v>543</v>
      </c>
      <c r="B271" s="74" t="str">
        <f>CONCATENATE(Tabla6[[#This Row],[COG]])</f>
        <v>543</v>
      </c>
      <c r="C271" s="74" t="str">
        <f>CONCATENATE(Tabla6[[#This Row],[PARTIDA]],"00")</f>
        <v>54300</v>
      </c>
      <c r="D271" s="74" t="str">
        <f>VLOOKUP(Tabla6[[#This Row],[PARTIDA]],Tabla1[#All],3,FALSE)</f>
        <v>EQUIPO AEROESPACIAL</v>
      </c>
      <c r="E271" s="74" t="str">
        <f>CONCATENATE(Tabla6[[#This Row],[Columna1]]," - ",Tabla6[[#This Row],[DESCRIPCION]])</f>
        <v>54300 - EQUIPO AEROESPACIAL</v>
      </c>
      <c r="F271" s="43">
        <f>IFERROR( VLOOKUP(Tabla6[[#This Row],[PARTIDA]],Tabla5[#All],3,FALSE),0)</f>
        <v>0</v>
      </c>
    </row>
    <row r="272" spans="1:6" x14ac:dyDescent="0.3">
      <c r="A272" s="75">
        <v>544</v>
      </c>
      <c r="B272" s="74" t="str">
        <f>CONCATENATE(Tabla6[[#This Row],[COG]])</f>
        <v>544</v>
      </c>
      <c r="C272" s="74" t="str">
        <f>CONCATENATE(Tabla6[[#This Row],[PARTIDA]],"00")</f>
        <v>54400</v>
      </c>
      <c r="D272" s="74" t="str">
        <f>VLOOKUP(Tabla6[[#This Row],[PARTIDA]],Tabla1[#All],3,FALSE)</f>
        <v>EQUIPO FERROVIARIO</v>
      </c>
      <c r="E272" s="74" t="str">
        <f>CONCATENATE(Tabla6[[#This Row],[Columna1]]," - ",Tabla6[[#This Row],[DESCRIPCION]])</f>
        <v>54400 - EQUIPO FERROVIARIO</v>
      </c>
      <c r="F272" s="43">
        <f>IFERROR( VLOOKUP(Tabla6[[#This Row],[PARTIDA]],Tabla5[#All],3,FALSE),0)</f>
        <v>0</v>
      </c>
    </row>
    <row r="273" spans="1:6" x14ac:dyDescent="0.3">
      <c r="A273" s="75">
        <v>545</v>
      </c>
      <c r="B273" s="74" t="str">
        <f>CONCATENATE(Tabla6[[#This Row],[COG]])</f>
        <v>545</v>
      </c>
      <c r="C273" s="74" t="str">
        <f>CONCATENATE(Tabla6[[#This Row],[PARTIDA]],"00")</f>
        <v>54500</v>
      </c>
      <c r="D273" s="74" t="str">
        <f>VLOOKUP(Tabla6[[#This Row],[PARTIDA]],Tabla1[#All],3,FALSE)</f>
        <v>EMBARCACIONES</v>
      </c>
      <c r="E273" s="74" t="str">
        <f>CONCATENATE(Tabla6[[#This Row],[Columna1]]," - ",Tabla6[[#This Row],[DESCRIPCION]])</f>
        <v>54500 - EMBARCACIONES</v>
      </c>
      <c r="F273" s="43">
        <f>IFERROR( VLOOKUP(Tabla6[[#This Row],[PARTIDA]],Tabla5[#All],3,FALSE),0)</f>
        <v>10000</v>
      </c>
    </row>
    <row r="274" spans="1:6" x14ac:dyDescent="0.3">
      <c r="A274" s="75">
        <v>549</v>
      </c>
      <c r="B274" s="74" t="str">
        <f>CONCATENATE(Tabla6[[#This Row],[COG]])</f>
        <v>549</v>
      </c>
      <c r="C274" s="74" t="str">
        <f>CONCATENATE(Tabla6[[#This Row],[PARTIDA]],"00")</f>
        <v>54900</v>
      </c>
      <c r="D274" s="74" t="str">
        <f>VLOOKUP(Tabla6[[#This Row],[PARTIDA]],Tabla1[#All],3,FALSE)</f>
        <v>OTROS EQUIPOS DE TRANSPORTE</v>
      </c>
      <c r="E274" s="74" t="str">
        <f>CONCATENATE(Tabla6[[#This Row],[Columna1]]," - ",Tabla6[[#This Row],[DESCRIPCION]])</f>
        <v>54900 - OTROS EQUIPOS DE TRANSPORTE</v>
      </c>
      <c r="F274" s="43">
        <f>IFERROR( VLOOKUP(Tabla6[[#This Row],[PARTIDA]],Tabla5[#All],3,FALSE),0)</f>
        <v>10000</v>
      </c>
    </row>
    <row r="275" spans="1:6" x14ac:dyDescent="0.3">
      <c r="A275" s="75">
        <v>550</v>
      </c>
      <c r="B275" s="74" t="str">
        <f>CONCATENATE(Tabla6[[#This Row],[COG]])</f>
        <v>550</v>
      </c>
      <c r="C275" s="74" t="str">
        <f>CONCATENATE(Tabla6[[#This Row],[PARTIDA]],"00")</f>
        <v>55000</v>
      </c>
      <c r="D275" s="74" t="str">
        <f>VLOOKUP(Tabla6[[#This Row],[PARTIDA]],Tabla1[#All],3,FALSE)</f>
        <v>EQUIPO DE DEFENSA Y SEGURIDAD</v>
      </c>
      <c r="E275" s="74" t="str">
        <f>CONCATENATE(Tabla6[[#This Row],[Columna1]]," - ",Tabla6[[#This Row],[DESCRIPCION]])</f>
        <v>55000 - EQUIPO DE DEFENSA Y SEGURIDAD</v>
      </c>
      <c r="F275" s="43">
        <f>IFERROR( VLOOKUP(Tabla6[[#This Row],[PARTIDA]],Tabla5[#All],3,FALSE),0)</f>
        <v>0</v>
      </c>
    </row>
    <row r="276" spans="1:6" x14ac:dyDescent="0.3">
      <c r="A276" s="75">
        <v>551</v>
      </c>
      <c r="B276" s="74" t="str">
        <f>CONCATENATE(Tabla6[[#This Row],[COG]])</f>
        <v>551</v>
      </c>
      <c r="C276" s="74" t="str">
        <f>CONCATENATE(Tabla6[[#This Row],[PARTIDA]],"00")</f>
        <v>55100</v>
      </c>
      <c r="D276" s="74" t="str">
        <f>VLOOKUP(Tabla6[[#This Row],[PARTIDA]],Tabla1[#All],3,FALSE)</f>
        <v>EQUIPO DE DEFENSA Y SEGURIDAD</v>
      </c>
      <c r="E276" s="74" t="str">
        <f>CONCATENATE(Tabla6[[#This Row],[Columna1]]," - ",Tabla6[[#This Row],[DESCRIPCION]])</f>
        <v>55100 - EQUIPO DE DEFENSA Y SEGURIDAD</v>
      </c>
      <c r="F276" s="43">
        <f>IFERROR( VLOOKUP(Tabla6[[#This Row],[PARTIDA]],Tabla5[#All],3,FALSE),0)</f>
        <v>0</v>
      </c>
    </row>
    <row r="277" spans="1:6" x14ac:dyDescent="0.3">
      <c r="A277" s="75">
        <v>560</v>
      </c>
      <c r="B277" s="74" t="str">
        <f>CONCATENATE(Tabla6[[#This Row],[COG]])</f>
        <v>560</v>
      </c>
      <c r="C277" s="74" t="str">
        <f>CONCATENATE(Tabla6[[#This Row],[PARTIDA]],"00")</f>
        <v>56000</v>
      </c>
      <c r="D277" s="74" t="str">
        <f>VLOOKUP(Tabla6[[#This Row],[PARTIDA]],Tabla1[#All],3,FALSE)</f>
        <v>MAQUINARIA, OTROS EQUIPOS Y HERRAMIENTAS</v>
      </c>
      <c r="E277" s="74" t="str">
        <f>CONCATENATE(Tabla6[[#This Row],[Columna1]]," - ",Tabla6[[#This Row],[DESCRIPCION]])</f>
        <v>56000 - MAQUINARIA, OTROS EQUIPOS Y HERRAMIENTAS</v>
      </c>
      <c r="F277" s="43">
        <f>IFERROR( VLOOKUP(Tabla6[[#This Row],[PARTIDA]],Tabla5[#All],3,FALSE),0)</f>
        <v>0</v>
      </c>
    </row>
    <row r="278" spans="1:6" x14ac:dyDescent="0.3">
      <c r="A278" s="75">
        <v>561</v>
      </c>
      <c r="B278" s="74" t="str">
        <f>CONCATENATE(Tabla6[[#This Row],[COG]])</f>
        <v>561</v>
      </c>
      <c r="C278" s="74" t="str">
        <f>CONCATENATE(Tabla6[[#This Row],[PARTIDA]],"00")</f>
        <v>56100</v>
      </c>
      <c r="D278" s="74" t="str">
        <f>VLOOKUP(Tabla6[[#This Row],[PARTIDA]],Tabla1[#All],3,FALSE)</f>
        <v>MAQUINARIA Y EQUIPO AGROPECUARIO</v>
      </c>
      <c r="E278" s="74" t="str">
        <f>CONCATENATE(Tabla6[[#This Row],[Columna1]]," - ",Tabla6[[#This Row],[DESCRIPCION]])</f>
        <v>56100 - MAQUINARIA Y EQUIPO AGROPECUARIO</v>
      </c>
      <c r="F278" s="43">
        <f>IFERROR( VLOOKUP(Tabla6[[#This Row],[PARTIDA]],Tabla5[#All],3,FALSE),0)</f>
        <v>0</v>
      </c>
    </row>
    <row r="279" spans="1:6" x14ac:dyDescent="0.3">
      <c r="A279" s="75">
        <v>562</v>
      </c>
      <c r="B279" s="74" t="str">
        <f>CONCATENATE(Tabla6[[#This Row],[COG]])</f>
        <v>562</v>
      </c>
      <c r="C279" s="74" t="str">
        <f>CONCATENATE(Tabla6[[#This Row],[PARTIDA]],"00")</f>
        <v>56200</v>
      </c>
      <c r="D279" s="74" t="str">
        <f>VLOOKUP(Tabla6[[#This Row],[PARTIDA]],Tabla1[#All],3,FALSE)</f>
        <v>MAQUINARIA Y EQUIPO INDUSTRIAL</v>
      </c>
      <c r="E279" s="74" t="str">
        <f>CONCATENATE(Tabla6[[#This Row],[Columna1]]," - ",Tabla6[[#This Row],[DESCRIPCION]])</f>
        <v>56200 - MAQUINARIA Y EQUIPO INDUSTRIAL</v>
      </c>
      <c r="F279" s="43">
        <f>IFERROR( VLOOKUP(Tabla6[[#This Row],[PARTIDA]],Tabla5[#All],3,FALSE),0)</f>
        <v>105000</v>
      </c>
    </row>
    <row r="280" spans="1:6" x14ac:dyDescent="0.3">
      <c r="A280" s="75">
        <v>563</v>
      </c>
      <c r="B280" s="74" t="str">
        <f>CONCATENATE(Tabla6[[#This Row],[COG]])</f>
        <v>563</v>
      </c>
      <c r="C280" s="74" t="str">
        <f>CONCATENATE(Tabla6[[#This Row],[PARTIDA]],"00")</f>
        <v>56300</v>
      </c>
      <c r="D280" s="74" t="str">
        <f>VLOOKUP(Tabla6[[#This Row],[PARTIDA]],Tabla1[#All],3,FALSE)</f>
        <v>MAQUINARIA Y EQUIPO DE CONSTRUCCIÓN</v>
      </c>
      <c r="E280" s="74" t="str">
        <f>CONCATENATE(Tabla6[[#This Row],[Columna1]]," - ",Tabla6[[#This Row],[DESCRIPCION]])</f>
        <v>56300 - MAQUINARIA Y EQUIPO DE CONSTRUCCIÓN</v>
      </c>
      <c r="F280" s="43">
        <f>IFERROR( VLOOKUP(Tabla6[[#This Row],[PARTIDA]],Tabla5[#All],3,FALSE),0)</f>
        <v>10000</v>
      </c>
    </row>
    <row r="281" spans="1:6" x14ac:dyDescent="0.3">
      <c r="A281" s="75">
        <v>564</v>
      </c>
      <c r="B281" s="74" t="str">
        <f>CONCATENATE(Tabla6[[#This Row],[COG]])</f>
        <v>564</v>
      </c>
      <c r="C281" s="74" t="str">
        <f>CONCATENATE(Tabla6[[#This Row],[PARTIDA]],"00")</f>
        <v>56400</v>
      </c>
      <c r="D281" s="74" t="str">
        <f>VLOOKUP(Tabla6[[#This Row],[PARTIDA]],Tabla1[#All],3,FALSE)</f>
        <v>SISTEMAS DE AIRE ACONDICIONADO, CALEFACCIÓN Y DE REFRIGERACIÓN INDUSTRIAL Y COMERCIAL</v>
      </c>
      <c r="E281" s="74" t="str">
        <f>CONCATENATE(Tabla6[[#This Row],[Columna1]]," - ",Tabla6[[#This Row],[DESCRIPCION]])</f>
        <v>56400 - SISTEMAS DE AIRE ACONDICIONADO, CALEFACCIÓN Y DE REFRIGERACIÓN INDUSTRIAL Y COMERCIAL</v>
      </c>
      <c r="F281" s="43">
        <f>IFERROR( VLOOKUP(Tabla6[[#This Row],[PARTIDA]],Tabla5[#All],3,FALSE),0)</f>
        <v>41500</v>
      </c>
    </row>
    <row r="282" spans="1:6" x14ac:dyDescent="0.3">
      <c r="A282" s="75">
        <v>565</v>
      </c>
      <c r="B282" s="74" t="str">
        <f>CONCATENATE(Tabla6[[#This Row],[COG]])</f>
        <v>565</v>
      </c>
      <c r="C282" s="74" t="str">
        <f>CONCATENATE(Tabla6[[#This Row],[PARTIDA]],"00")</f>
        <v>56500</v>
      </c>
      <c r="D282" s="74" t="str">
        <f>VLOOKUP(Tabla6[[#This Row],[PARTIDA]],Tabla1[#All],3,FALSE)</f>
        <v>EQUIPO DE COMUNICACIÓN Y TELECOMUNICACIÓN</v>
      </c>
      <c r="E282" s="74" t="str">
        <f>CONCATENATE(Tabla6[[#This Row],[Columna1]]," - ",Tabla6[[#This Row],[DESCRIPCION]])</f>
        <v>56500 - EQUIPO DE COMUNICACIÓN Y TELECOMUNICACIÓN</v>
      </c>
      <c r="F282" s="43">
        <f>IFERROR( VLOOKUP(Tabla6[[#This Row],[PARTIDA]],Tabla5[#All],3,FALSE),0)</f>
        <v>39000</v>
      </c>
    </row>
    <row r="283" spans="1:6" x14ac:dyDescent="0.3">
      <c r="A283" s="75">
        <v>566</v>
      </c>
      <c r="B283" s="74" t="str">
        <f>CONCATENATE(Tabla6[[#This Row],[COG]])</f>
        <v>566</v>
      </c>
      <c r="C283" s="74" t="str">
        <f>CONCATENATE(Tabla6[[#This Row],[PARTIDA]],"00")</f>
        <v>56600</v>
      </c>
      <c r="D283" s="74" t="str">
        <f>VLOOKUP(Tabla6[[#This Row],[PARTIDA]],Tabla1[#All],3,FALSE)</f>
        <v>EQUIPOS DE GENERACIÓN ELÉCTRICA, APARATOS Y ACCESORIOS ELÉCTRICOS</v>
      </c>
      <c r="E283" s="74" t="str">
        <f>CONCATENATE(Tabla6[[#This Row],[Columna1]]," - ",Tabla6[[#This Row],[DESCRIPCION]])</f>
        <v>56600 - EQUIPOS DE GENERACIÓN ELÉCTRICA, APARATOS Y ACCESORIOS ELÉCTRICOS</v>
      </c>
      <c r="F283" s="43">
        <f>IFERROR( VLOOKUP(Tabla6[[#This Row],[PARTIDA]],Tabla5[#All],3,FALSE),0)</f>
        <v>88000</v>
      </c>
    </row>
    <row r="284" spans="1:6" x14ac:dyDescent="0.3">
      <c r="A284" s="75">
        <v>567</v>
      </c>
      <c r="B284" s="74" t="str">
        <f>CONCATENATE(Tabla6[[#This Row],[COG]])</f>
        <v>567</v>
      </c>
      <c r="C284" s="74" t="str">
        <f>CONCATENATE(Tabla6[[#This Row],[PARTIDA]],"00")</f>
        <v>56700</v>
      </c>
      <c r="D284" s="74" t="str">
        <f>VLOOKUP(Tabla6[[#This Row],[PARTIDA]],Tabla1[#All],3,FALSE)</f>
        <v>HERRAMIENTAS Y MÁQUINAS-HERRAMIENTA</v>
      </c>
      <c r="E284" s="74" t="str">
        <f>CONCATENATE(Tabla6[[#This Row],[Columna1]]," - ",Tabla6[[#This Row],[DESCRIPCION]])</f>
        <v>56700 - HERRAMIENTAS Y MÁQUINAS-HERRAMIENTA</v>
      </c>
      <c r="F284" s="43">
        <f>IFERROR( VLOOKUP(Tabla6[[#This Row],[PARTIDA]],Tabla5[#All],3,FALSE),0)</f>
        <v>24500</v>
      </c>
    </row>
    <row r="285" spans="1:6" x14ac:dyDescent="0.3">
      <c r="A285" s="75">
        <v>569</v>
      </c>
      <c r="B285" s="74" t="str">
        <f>CONCATENATE(Tabla6[[#This Row],[COG]])</f>
        <v>569</v>
      </c>
      <c r="C285" s="74" t="str">
        <f>CONCATENATE(Tabla6[[#This Row],[PARTIDA]],"00")</f>
        <v>56900</v>
      </c>
      <c r="D285" s="74" t="str">
        <f>VLOOKUP(Tabla6[[#This Row],[PARTIDA]],Tabla1[#All],3,FALSE)</f>
        <v>OTROS EQUIPOS</v>
      </c>
      <c r="E285" s="74" t="str">
        <f>CONCATENATE(Tabla6[[#This Row],[Columna1]]," - ",Tabla6[[#This Row],[DESCRIPCION]])</f>
        <v>56900 - OTROS EQUIPOS</v>
      </c>
      <c r="F285" s="43">
        <f>IFERROR( VLOOKUP(Tabla6[[#This Row],[PARTIDA]],Tabla5[#All],3,FALSE),0)</f>
        <v>1000</v>
      </c>
    </row>
    <row r="286" spans="1:6" x14ac:dyDescent="0.3">
      <c r="A286" s="75">
        <v>570</v>
      </c>
      <c r="B286" s="74" t="str">
        <f>CONCATENATE(Tabla6[[#This Row],[COG]])</f>
        <v>570</v>
      </c>
      <c r="C286" s="74" t="str">
        <f>CONCATENATE(Tabla6[[#This Row],[PARTIDA]],"00")</f>
        <v>57000</v>
      </c>
      <c r="D286" s="74" t="str">
        <f>VLOOKUP(Tabla6[[#This Row],[PARTIDA]],Tabla1[#All],3,FALSE)</f>
        <v>ACTIVOS BIOLÓGICOS</v>
      </c>
      <c r="E286" s="74" t="str">
        <f>CONCATENATE(Tabla6[[#This Row],[Columna1]]," - ",Tabla6[[#This Row],[DESCRIPCION]])</f>
        <v>57000 - ACTIVOS BIOLÓGICOS</v>
      </c>
      <c r="F286" s="43">
        <f>IFERROR( VLOOKUP(Tabla6[[#This Row],[PARTIDA]],Tabla5[#All],3,FALSE),0)</f>
        <v>0</v>
      </c>
    </row>
    <row r="287" spans="1:6" x14ac:dyDescent="0.3">
      <c r="A287" s="75">
        <v>571</v>
      </c>
      <c r="B287" s="74" t="str">
        <f>CONCATENATE(Tabla6[[#This Row],[COG]])</f>
        <v>571</v>
      </c>
      <c r="C287" s="74" t="str">
        <f>CONCATENATE(Tabla6[[#This Row],[PARTIDA]],"00")</f>
        <v>57100</v>
      </c>
      <c r="D287" s="74" t="str">
        <f>VLOOKUP(Tabla6[[#This Row],[PARTIDA]],Tabla1[#All],3,FALSE)</f>
        <v>BOVINOS</v>
      </c>
      <c r="E287" s="74" t="str">
        <f>CONCATENATE(Tabla6[[#This Row],[Columna1]]," - ",Tabla6[[#This Row],[DESCRIPCION]])</f>
        <v>57100 - BOVINOS</v>
      </c>
      <c r="F287" s="43">
        <f>IFERROR( VLOOKUP(Tabla6[[#This Row],[PARTIDA]],Tabla5[#All],3,FALSE),0)</f>
        <v>0</v>
      </c>
    </row>
    <row r="288" spans="1:6" x14ac:dyDescent="0.3">
      <c r="A288" s="75">
        <v>572</v>
      </c>
      <c r="B288" s="74" t="str">
        <f>CONCATENATE(Tabla6[[#This Row],[COG]])</f>
        <v>572</v>
      </c>
      <c r="C288" s="74" t="str">
        <f>CONCATENATE(Tabla6[[#This Row],[PARTIDA]],"00")</f>
        <v>57200</v>
      </c>
      <c r="D288" s="74" t="str">
        <f>VLOOKUP(Tabla6[[#This Row],[PARTIDA]],Tabla1[#All],3,FALSE)</f>
        <v>PORCINOS</v>
      </c>
      <c r="E288" s="74" t="str">
        <f>CONCATENATE(Tabla6[[#This Row],[Columna1]]," - ",Tabla6[[#This Row],[DESCRIPCION]])</f>
        <v>57200 - PORCINOS</v>
      </c>
      <c r="F288" s="43">
        <f>IFERROR( VLOOKUP(Tabla6[[#This Row],[PARTIDA]],Tabla5[#All],3,FALSE),0)</f>
        <v>0</v>
      </c>
    </row>
    <row r="289" spans="1:6" x14ac:dyDescent="0.3">
      <c r="A289" s="75">
        <v>573</v>
      </c>
      <c r="B289" s="74" t="str">
        <f>CONCATENATE(Tabla6[[#This Row],[COG]])</f>
        <v>573</v>
      </c>
      <c r="C289" s="74" t="str">
        <f>CONCATENATE(Tabla6[[#This Row],[PARTIDA]],"00")</f>
        <v>57300</v>
      </c>
      <c r="D289" s="74" t="str">
        <f>VLOOKUP(Tabla6[[#This Row],[PARTIDA]],Tabla1[#All],3,FALSE)</f>
        <v>AVES</v>
      </c>
      <c r="E289" s="74" t="str">
        <f>CONCATENATE(Tabla6[[#This Row],[Columna1]]," - ",Tabla6[[#This Row],[DESCRIPCION]])</f>
        <v>57300 - AVES</v>
      </c>
      <c r="F289" s="43">
        <f>IFERROR( VLOOKUP(Tabla6[[#This Row],[PARTIDA]],Tabla5[#All],3,FALSE),0)</f>
        <v>0</v>
      </c>
    </row>
    <row r="290" spans="1:6" x14ac:dyDescent="0.3">
      <c r="A290" s="75">
        <v>574</v>
      </c>
      <c r="B290" s="74" t="str">
        <f>CONCATENATE(Tabla6[[#This Row],[COG]])</f>
        <v>574</v>
      </c>
      <c r="C290" s="74" t="str">
        <f>CONCATENATE(Tabla6[[#This Row],[PARTIDA]],"00")</f>
        <v>57400</v>
      </c>
      <c r="D290" s="74" t="str">
        <f>VLOOKUP(Tabla6[[#This Row],[PARTIDA]],Tabla1[#All],3,FALSE)</f>
        <v>OVINOS Y CAPRINOS</v>
      </c>
      <c r="E290" s="74" t="str">
        <f>CONCATENATE(Tabla6[[#This Row],[Columna1]]," - ",Tabla6[[#This Row],[DESCRIPCION]])</f>
        <v>57400 - OVINOS Y CAPRINOS</v>
      </c>
      <c r="F290" s="43">
        <f>IFERROR( VLOOKUP(Tabla6[[#This Row],[PARTIDA]],Tabla5[#All],3,FALSE),0)</f>
        <v>0</v>
      </c>
    </row>
    <row r="291" spans="1:6" x14ac:dyDescent="0.3">
      <c r="A291" s="75">
        <v>575</v>
      </c>
      <c r="B291" s="74" t="str">
        <f>CONCATENATE(Tabla6[[#This Row],[COG]])</f>
        <v>575</v>
      </c>
      <c r="C291" s="74" t="str">
        <f>CONCATENATE(Tabla6[[#This Row],[PARTIDA]],"00")</f>
        <v>57500</v>
      </c>
      <c r="D291" s="74" t="str">
        <f>VLOOKUP(Tabla6[[#This Row],[PARTIDA]],Tabla1[#All],3,FALSE)</f>
        <v>PECES Y ACUICULTURA</v>
      </c>
      <c r="E291" s="74" t="str">
        <f>CONCATENATE(Tabla6[[#This Row],[Columna1]]," - ",Tabla6[[#This Row],[DESCRIPCION]])</f>
        <v>57500 - PECES Y ACUICULTURA</v>
      </c>
      <c r="F291" s="43">
        <f>IFERROR( VLOOKUP(Tabla6[[#This Row],[PARTIDA]],Tabla5[#All],3,FALSE),0)</f>
        <v>0</v>
      </c>
    </row>
    <row r="292" spans="1:6" x14ac:dyDescent="0.3">
      <c r="A292" s="75">
        <v>576</v>
      </c>
      <c r="B292" s="74" t="str">
        <f>CONCATENATE(Tabla6[[#This Row],[COG]])</f>
        <v>576</v>
      </c>
      <c r="C292" s="74" t="str">
        <f>CONCATENATE(Tabla6[[#This Row],[PARTIDA]],"00")</f>
        <v>57600</v>
      </c>
      <c r="D292" s="74" t="str">
        <f>VLOOKUP(Tabla6[[#This Row],[PARTIDA]],Tabla1[#All],3,FALSE)</f>
        <v>EQUINOS</v>
      </c>
      <c r="E292" s="74" t="str">
        <f>CONCATENATE(Tabla6[[#This Row],[Columna1]]," - ",Tabla6[[#This Row],[DESCRIPCION]])</f>
        <v>57600 - EQUINOS</v>
      </c>
      <c r="F292" s="43">
        <f>IFERROR( VLOOKUP(Tabla6[[#This Row],[PARTIDA]],Tabla5[#All],3,FALSE),0)</f>
        <v>0</v>
      </c>
    </row>
    <row r="293" spans="1:6" x14ac:dyDescent="0.3">
      <c r="A293" s="75">
        <v>577</v>
      </c>
      <c r="B293" s="74" t="str">
        <f>CONCATENATE(Tabla6[[#This Row],[COG]])</f>
        <v>577</v>
      </c>
      <c r="C293" s="74" t="str">
        <f>CONCATENATE(Tabla6[[#This Row],[PARTIDA]],"00")</f>
        <v>57700</v>
      </c>
      <c r="D293" s="74" t="str">
        <f>VLOOKUP(Tabla6[[#This Row],[PARTIDA]],Tabla1[#All],3,FALSE)</f>
        <v>ESPECIES MENORES Y DE ZOOLÓGICO</v>
      </c>
      <c r="E293" s="74" t="str">
        <f>CONCATENATE(Tabla6[[#This Row],[Columna1]]," - ",Tabla6[[#This Row],[DESCRIPCION]])</f>
        <v>57700 - ESPECIES MENORES Y DE ZOOLÓGICO</v>
      </c>
      <c r="F293" s="43">
        <f>IFERROR( VLOOKUP(Tabla6[[#This Row],[PARTIDA]],Tabla5[#All],3,FALSE),0)</f>
        <v>0</v>
      </c>
    </row>
    <row r="294" spans="1:6" x14ac:dyDescent="0.3">
      <c r="A294" s="75">
        <v>578</v>
      </c>
      <c r="B294" s="74" t="str">
        <f>CONCATENATE(Tabla6[[#This Row],[COG]])</f>
        <v>578</v>
      </c>
      <c r="C294" s="74" t="str">
        <f>CONCATENATE(Tabla6[[#This Row],[PARTIDA]],"00")</f>
        <v>57800</v>
      </c>
      <c r="D294" s="74" t="str">
        <f>VLOOKUP(Tabla6[[#This Row],[PARTIDA]],Tabla1[#All],3,FALSE)</f>
        <v>ÁRBOLES Y PLANTAS</v>
      </c>
      <c r="E294" s="74" t="str">
        <f>CONCATENATE(Tabla6[[#This Row],[Columna1]]," - ",Tabla6[[#This Row],[DESCRIPCION]])</f>
        <v>57800 - ÁRBOLES Y PLANTAS</v>
      </c>
      <c r="F294" s="43">
        <f>IFERROR( VLOOKUP(Tabla6[[#This Row],[PARTIDA]],Tabla5[#All],3,FALSE),0)</f>
        <v>0</v>
      </c>
    </row>
    <row r="295" spans="1:6" x14ac:dyDescent="0.3">
      <c r="A295" s="75">
        <v>579</v>
      </c>
      <c r="B295" s="74" t="str">
        <f>CONCATENATE(Tabla6[[#This Row],[COG]])</f>
        <v>579</v>
      </c>
      <c r="C295" s="74" t="str">
        <f>CONCATENATE(Tabla6[[#This Row],[PARTIDA]],"00")</f>
        <v>57900</v>
      </c>
      <c r="D295" s="74" t="str">
        <f>VLOOKUP(Tabla6[[#This Row],[PARTIDA]],Tabla1[#All],3,FALSE)</f>
        <v>OTROS ACTIVOS BIOLÓGICOS</v>
      </c>
      <c r="E295" s="74" t="str">
        <f>CONCATENATE(Tabla6[[#This Row],[Columna1]]," - ",Tabla6[[#This Row],[DESCRIPCION]])</f>
        <v>57900 - OTROS ACTIVOS BIOLÓGICOS</v>
      </c>
      <c r="F295" s="43">
        <f>IFERROR( VLOOKUP(Tabla6[[#This Row],[PARTIDA]],Tabla5[#All],3,FALSE),0)</f>
        <v>0</v>
      </c>
    </row>
    <row r="296" spans="1:6" x14ac:dyDescent="0.3">
      <c r="A296" s="75">
        <v>580</v>
      </c>
      <c r="B296" s="74" t="str">
        <f>CONCATENATE(Tabla6[[#This Row],[COG]])</f>
        <v>580</v>
      </c>
      <c r="C296" s="74" t="str">
        <f>CONCATENATE(Tabla6[[#This Row],[PARTIDA]],"00")</f>
        <v>58000</v>
      </c>
      <c r="D296" s="74" t="str">
        <f>VLOOKUP(Tabla6[[#This Row],[PARTIDA]],Tabla1[#All],3,FALSE)</f>
        <v>BIENES INMUEBLES</v>
      </c>
      <c r="E296" s="74" t="str">
        <f>CONCATENATE(Tabla6[[#This Row],[Columna1]]," - ",Tabla6[[#This Row],[DESCRIPCION]])</f>
        <v>58000 - BIENES INMUEBLES</v>
      </c>
      <c r="F296" s="43">
        <f>IFERROR( VLOOKUP(Tabla6[[#This Row],[PARTIDA]],Tabla5[#All],3,FALSE),0)</f>
        <v>0</v>
      </c>
    </row>
    <row r="297" spans="1:6" x14ac:dyDescent="0.3">
      <c r="A297" s="75">
        <v>581</v>
      </c>
      <c r="B297" s="74" t="str">
        <f>CONCATENATE(Tabla6[[#This Row],[COG]])</f>
        <v>581</v>
      </c>
      <c r="C297" s="74" t="str">
        <f>CONCATENATE(Tabla6[[#This Row],[PARTIDA]],"00")</f>
        <v>58100</v>
      </c>
      <c r="D297" s="74" t="str">
        <f>VLOOKUP(Tabla6[[#This Row],[PARTIDA]],Tabla1[#All],3,FALSE)</f>
        <v>TERRENOS</v>
      </c>
      <c r="E297" s="74" t="str">
        <f>CONCATENATE(Tabla6[[#This Row],[Columna1]]," - ",Tabla6[[#This Row],[DESCRIPCION]])</f>
        <v>58100 - TERRENOS</v>
      </c>
      <c r="F297" s="43">
        <f>IFERROR( VLOOKUP(Tabla6[[#This Row],[PARTIDA]],Tabla5[#All],3,FALSE),0)</f>
        <v>1000</v>
      </c>
    </row>
    <row r="298" spans="1:6" x14ac:dyDescent="0.3">
      <c r="A298" s="75">
        <v>582</v>
      </c>
      <c r="B298" s="74" t="str">
        <f>CONCATENATE(Tabla6[[#This Row],[COG]])</f>
        <v>582</v>
      </c>
      <c r="C298" s="74" t="str">
        <f>CONCATENATE(Tabla6[[#This Row],[PARTIDA]],"00")</f>
        <v>58200</v>
      </c>
      <c r="D298" s="74" t="str">
        <f>VLOOKUP(Tabla6[[#This Row],[PARTIDA]],Tabla1[#All],3,FALSE)</f>
        <v>VIVIENDAS</v>
      </c>
      <c r="E298" s="74" t="str">
        <f>CONCATENATE(Tabla6[[#This Row],[Columna1]]," - ",Tabla6[[#This Row],[DESCRIPCION]])</f>
        <v>58200 - VIVIENDAS</v>
      </c>
      <c r="F298" s="43">
        <f>IFERROR( VLOOKUP(Tabla6[[#This Row],[PARTIDA]],Tabla5[#All],3,FALSE),0)</f>
        <v>0</v>
      </c>
    </row>
    <row r="299" spans="1:6" x14ac:dyDescent="0.3">
      <c r="A299" s="75">
        <v>583</v>
      </c>
      <c r="B299" s="74" t="str">
        <f>CONCATENATE(Tabla6[[#This Row],[COG]])</f>
        <v>583</v>
      </c>
      <c r="C299" s="74" t="str">
        <f>CONCATENATE(Tabla6[[#This Row],[PARTIDA]],"00")</f>
        <v>58300</v>
      </c>
      <c r="D299" s="74" t="str">
        <f>VLOOKUP(Tabla6[[#This Row],[PARTIDA]],Tabla1[#All],3,FALSE)</f>
        <v>EDIFICIOS NO RESIDENCIALES</v>
      </c>
      <c r="E299" s="74" t="str">
        <f>CONCATENATE(Tabla6[[#This Row],[Columna1]]," - ",Tabla6[[#This Row],[DESCRIPCION]])</f>
        <v>58300 - EDIFICIOS NO RESIDENCIALES</v>
      </c>
      <c r="F299" s="43">
        <f>IFERROR( VLOOKUP(Tabla6[[#This Row],[PARTIDA]],Tabla5[#All],3,FALSE),0)</f>
        <v>0</v>
      </c>
    </row>
    <row r="300" spans="1:6" x14ac:dyDescent="0.3">
      <c r="A300" s="75">
        <v>589</v>
      </c>
      <c r="B300" s="74" t="str">
        <f>CONCATENATE(Tabla6[[#This Row],[COG]])</f>
        <v>589</v>
      </c>
      <c r="C300" s="74" t="str">
        <f>CONCATENATE(Tabla6[[#This Row],[PARTIDA]],"00")</f>
        <v>58900</v>
      </c>
      <c r="D300" s="74" t="str">
        <f>VLOOKUP(Tabla6[[#This Row],[PARTIDA]],Tabla1[#All],3,FALSE)</f>
        <v>OTROS BIENES INMUEBLES</v>
      </c>
      <c r="E300" s="74" t="str">
        <f>CONCATENATE(Tabla6[[#This Row],[Columna1]]," - ",Tabla6[[#This Row],[DESCRIPCION]])</f>
        <v>58900 - OTROS BIENES INMUEBLES</v>
      </c>
      <c r="F300" s="43">
        <f>IFERROR( VLOOKUP(Tabla6[[#This Row],[PARTIDA]],Tabla5[#All],3,FALSE),0)</f>
        <v>0</v>
      </c>
    </row>
    <row r="301" spans="1:6" x14ac:dyDescent="0.3">
      <c r="A301" s="75">
        <v>590</v>
      </c>
      <c r="B301" s="74" t="str">
        <f>CONCATENATE(Tabla6[[#This Row],[COG]])</f>
        <v>590</v>
      </c>
      <c r="C301" s="74" t="str">
        <f>CONCATENATE(Tabla6[[#This Row],[PARTIDA]],"00")</f>
        <v>59000</v>
      </c>
      <c r="D301" s="74" t="str">
        <f>VLOOKUP(Tabla6[[#This Row],[PARTIDA]],Tabla1[#All],3,FALSE)</f>
        <v>ACTIVOS INTANGIBLES</v>
      </c>
      <c r="E301" s="74" t="str">
        <f>CONCATENATE(Tabla6[[#This Row],[Columna1]]," - ",Tabla6[[#This Row],[DESCRIPCION]])</f>
        <v>59000 - ACTIVOS INTANGIBLES</v>
      </c>
      <c r="F301" s="43">
        <f>IFERROR( VLOOKUP(Tabla6[[#This Row],[PARTIDA]],Tabla5[#All],3,FALSE),0)</f>
        <v>0</v>
      </c>
    </row>
    <row r="302" spans="1:6" x14ac:dyDescent="0.3">
      <c r="A302" s="75">
        <v>591</v>
      </c>
      <c r="B302" s="74" t="str">
        <f>CONCATENATE(Tabla6[[#This Row],[COG]])</f>
        <v>591</v>
      </c>
      <c r="C302" s="74" t="str">
        <f>CONCATENATE(Tabla6[[#This Row],[PARTIDA]],"00")</f>
        <v>59100</v>
      </c>
      <c r="D302" s="74" t="str">
        <f>VLOOKUP(Tabla6[[#This Row],[PARTIDA]],Tabla1[#All],3,FALSE)</f>
        <v>SOFTWARE</v>
      </c>
      <c r="E302" s="74" t="str">
        <f>CONCATENATE(Tabla6[[#This Row],[Columna1]]," - ",Tabla6[[#This Row],[DESCRIPCION]])</f>
        <v>59100 - SOFTWARE</v>
      </c>
      <c r="F302" s="43">
        <f>IFERROR( VLOOKUP(Tabla6[[#This Row],[PARTIDA]],Tabla5[#All],3,FALSE),0)</f>
        <v>0</v>
      </c>
    </row>
    <row r="303" spans="1:6" x14ac:dyDescent="0.3">
      <c r="A303" s="75">
        <v>592</v>
      </c>
      <c r="B303" s="74" t="str">
        <f>CONCATENATE(Tabla6[[#This Row],[COG]])</f>
        <v>592</v>
      </c>
      <c r="C303" s="74" t="str">
        <f>CONCATENATE(Tabla6[[#This Row],[PARTIDA]],"00")</f>
        <v>59200</v>
      </c>
      <c r="D303" s="74" t="str">
        <f>VLOOKUP(Tabla6[[#This Row],[PARTIDA]],Tabla1[#All],3,FALSE)</f>
        <v>PATENTES</v>
      </c>
      <c r="E303" s="74" t="str">
        <f>CONCATENATE(Tabla6[[#This Row],[Columna1]]," - ",Tabla6[[#This Row],[DESCRIPCION]])</f>
        <v>59200 - PATENTES</v>
      </c>
      <c r="F303" s="43">
        <f>IFERROR( VLOOKUP(Tabla6[[#This Row],[PARTIDA]],Tabla5[#All],3,FALSE),0)</f>
        <v>0</v>
      </c>
    </row>
    <row r="304" spans="1:6" x14ac:dyDescent="0.3">
      <c r="A304" s="75">
        <v>593</v>
      </c>
      <c r="B304" s="74" t="str">
        <f>CONCATENATE(Tabla6[[#This Row],[COG]])</f>
        <v>593</v>
      </c>
      <c r="C304" s="74" t="str">
        <f>CONCATENATE(Tabla6[[#This Row],[PARTIDA]],"00")</f>
        <v>59300</v>
      </c>
      <c r="D304" s="74" t="str">
        <f>VLOOKUP(Tabla6[[#This Row],[PARTIDA]],Tabla1[#All],3,FALSE)</f>
        <v>MARCAS</v>
      </c>
      <c r="E304" s="74" t="str">
        <f>CONCATENATE(Tabla6[[#This Row],[Columna1]]," - ",Tabla6[[#This Row],[DESCRIPCION]])</f>
        <v>59300 - MARCAS</v>
      </c>
      <c r="F304" s="43">
        <f>IFERROR( VLOOKUP(Tabla6[[#This Row],[PARTIDA]],Tabla5[#All],3,FALSE),0)</f>
        <v>0</v>
      </c>
    </row>
    <row r="305" spans="1:6" x14ac:dyDescent="0.3">
      <c r="A305" s="75">
        <v>594</v>
      </c>
      <c r="B305" s="74" t="str">
        <f>CONCATENATE(Tabla6[[#This Row],[COG]])</f>
        <v>594</v>
      </c>
      <c r="C305" s="74" t="str">
        <f>CONCATENATE(Tabla6[[#This Row],[PARTIDA]],"00")</f>
        <v>59400</v>
      </c>
      <c r="D305" s="74" t="str">
        <f>VLOOKUP(Tabla6[[#This Row],[PARTIDA]],Tabla1[#All],3,FALSE)</f>
        <v>DERECHOS</v>
      </c>
      <c r="E305" s="74" t="str">
        <f>CONCATENATE(Tabla6[[#This Row],[Columna1]]," - ",Tabla6[[#This Row],[DESCRIPCION]])</f>
        <v>59400 - DERECHOS</v>
      </c>
      <c r="F305" s="43">
        <f>IFERROR( VLOOKUP(Tabla6[[#This Row],[PARTIDA]],Tabla5[#All],3,FALSE),0)</f>
        <v>0</v>
      </c>
    </row>
    <row r="306" spans="1:6" x14ac:dyDescent="0.3">
      <c r="A306" s="75">
        <v>595</v>
      </c>
      <c r="B306" s="74" t="str">
        <f>CONCATENATE(Tabla6[[#This Row],[COG]])</f>
        <v>595</v>
      </c>
      <c r="C306" s="74" t="str">
        <f>CONCATENATE(Tabla6[[#This Row],[PARTIDA]],"00")</f>
        <v>59500</v>
      </c>
      <c r="D306" s="74" t="str">
        <f>VLOOKUP(Tabla6[[#This Row],[PARTIDA]],Tabla1[#All],3,FALSE)</f>
        <v>CONCESIONES</v>
      </c>
      <c r="E306" s="74" t="str">
        <f>CONCATENATE(Tabla6[[#This Row],[Columna1]]," - ",Tabla6[[#This Row],[DESCRIPCION]])</f>
        <v>59500 - CONCESIONES</v>
      </c>
      <c r="F306" s="43">
        <f>IFERROR( VLOOKUP(Tabla6[[#This Row],[PARTIDA]],Tabla5[#All],3,FALSE),0)</f>
        <v>0</v>
      </c>
    </row>
    <row r="307" spans="1:6" x14ac:dyDescent="0.3">
      <c r="A307" s="75">
        <v>596</v>
      </c>
      <c r="B307" s="74" t="str">
        <f>CONCATENATE(Tabla6[[#This Row],[COG]])</f>
        <v>596</v>
      </c>
      <c r="C307" s="74" t="str">
        <f>CONCATENATE(Tabla6[[#This Row],[PARTIDA]],"00")</f>
        <v>59600</v>
      </c>
      <c r="D307" s="74" t="str">
        <f>VLOOKUP(Tabla6[[#This Row],[PARTIDA]],Tabla1[#All],3,FALSE)</f>
        <v>FRANQUICIAS</v>
      </c>
      <c r="E307" s="74" t="str">
        <f>CONCATENATE(Tabla6[[#This Row],[Columna1]]," - ",Tabla6[[#This Row],[DESCRIPCION]])</f>
        <v>59600 - FRANQUICIAS</v>
      </c>
      <c r="F307" s="43">
        <f>IFERROR( VLOOKUP(Tabla6[[#This Row],[PARTIDA]],Tabla5[#All],3,FALSE),0)</f>
        <v>0</v>
      </c>
    </row>
    <row r="308" spans="1:6" x14ac:dyDescent="0.3">
      <c r="A308" s="75">
        <v>597</v>
      </c>
      <c r="B308" s="74" t="str">
        <f>CONCATENATE(Tabla6[[#This Row],[COG]])</f>
        <v>597</v>
      </c>
      <c r="C308" s="74" t="str">
        <f>CONCATENATE(Tabla6[[#This Row],[PARTIDA]],"00")</f>
        <v>59700</v>
      </c>
      <c r="D308" s="74" t="str">
        <f>VLOOKUP(Tabla6[[#This Row],[PARTIDA]],Tabla1[#All],3,FALSE)</f>
        <v>LICENCIAS INFORMÁTICAS E INTELECTUALES</v>
      </c>
      <c r="E308" s="74" t="str">
        <f>CONCATENATE(Tabla6[[#This Row],[Columna1]]," - ",Tabla6[[#This Row],[DESCRIPCION]])</f>
        <v>59700 - LICENCIAS INFORMÁTICAS E INTELECTUALES</v>
      </c>
      <c r="F308" s="43">
        <f>IFERROR( VLOOKUP(Tabla6[[#This Row],[PARTIDA]],Tabla5[#All],3,FALSE),0)</f>
        <v>0</v>
      </c>
    </row>
    <row r="309" spans="1:6" x14ac:dyDescent="0.3">
      <c r="A309" s="75">
        <v>598</v>
      </c>
      <c r="B309" s="74" t="str">
        <f>CONCATENATE(Tabla6[[#This Row],[COG]])</f>
        <v>598</v>
      </c>
      <c r="C309" s="74" t="str">
        <f>CONCATENATE(Tabla6[[#This Row],[PARTIDA]],"00")</f>
        <v>59800</v>
      </c>
      <c r="D309" s="74" t="str">
        <f>VLOOKUP(Tabla6[[#This Row],[PARTIDA]],Tabla1[#All],3,FALSE)</f>
        <v>LICENCIAS INDUSTRIALES, COMERCIALES Y OTRAS</v>
      </c>
      <c r="E309" s="74" t="str">
        <f>CONCATENATE(Tabla6[[#This Row],[Columna1]]," - ",Tabla6[[#This Row],[DESCRIPCION]])</f>
        <v>59800 - LICENCIAS INDUSTRIALES, COMERCIALES Y OTRAS</v>
      </c>
      <c r="F309" s="43">
        <f>IFERROR( VLOOKUP(Tabla6[[#This Row],[PARTIDA]],Tabla5[#All],3,FALSE),0)</f>
        <v>0</v>
      </c>
    </row>
    <row r="310" spans="1:6" x14ac:dyDescent="0.3">
      <c r="A310" s="75">
        <v>599</v>
      </c>
      <c r="B310" s="74" t="str">
        <f>CONCATENATE(Tabla6[[#This Row],[COG]])</f>
        <v>599</v>
      </c>
      <c r="C310" s="74" t="str">
        <f>CONCATENATE(Tabla6[[#This Row],[PARTIDA]],"00")</f>
        <v>59900</v>
      </c>
      <c r="D310" s="74" t="str">
        <f>VLOOKUP(Tabla6[[#This Row],[PARTIDA]],Tabla1[#All],3,FALSE)</f>
        <v>OTROS ACTIVOS INTANGIBLES</v>
      </c>
      <c r="E310" s="74" t="str">
        <f>CONCATENATE(Tabla6[[#This Row],[Columna1]]," - ",Tabla6[[#This Row],[DESCRIPCION]])</f>
        <v>59900 - OTROS ACTIVOS INTANGIBLES</v>
      </c>
      <c r="F310" s="43">
        <f>IFERROR( VLOOKUP(Tabla6[[#This Row],[PARTIDA]],Tabla5[#All],3,FALSE),0)</f>
        <v>0</v>
      </c>
    </row>
    <row r="311" spans="1:6" x14ac:dyDescent="0.3">
      <c r="A311" s="75">
        <v>600</v>
      </c>
      <c r="B311" s="74" t="str">
        <f>CONCATENATE(Tabla6[[#This Row],[COG]])</f>
        <v>600</v>
      </c>
      <c r="C311" s="74" t="str">
        <f>CONCATENATE(Tabla6[[#This Row],[PARTIDA]],"00")</f>
        <v>60000</v>
      </c>
      <c r="D311" s="74" t="str">
        <f>VLOOKUP(Tabla6[[#This Row],[PARTIDA]],Tabla1[#All],3,FALSE)</f>
        <v>INVERSIÓN PÚBLICA</v>
      </c>
      <c r="E311" s="74" t="str">
        <f>CONCATENATE(Tabla6[[#This Row],[Columna1]]," - ",Tabla6[[#This Row],[DESCRIPCION]])</f>
        <v>60000 - INVERSIÓN PÚBLICA</v>
      </c>
      <c r="F311" s="43">
        <f>IFERROR( VLOOKUP(Tabla6[[#This Row],[PARTIDA]],Tabla5[#All],3,FALSE),0)</f>
        <v>0</v>
      </c>
    </row>
    <row r="312" spans="1:6" x14ac:dyDescent="0.3">
      <c r="A312" s="75">
        <v>610</v>
      </c>
      <c r="B312" s="74" t="str">
        <f>CONCATENATE(Tabla6[[#This Row],[COG]])</f>
        <v>610</v>
      </c>
      <c r="C312" s="74" t="str">
        <f>CONCATENATE(Tabla6[[#This Row],[PARTIDA]],"00")</f>
        <v>61000</v>
      </c>
      <c r="D312" s="74" t="str">
        <f>VLOOKUP(Tabla6[[#This Row],[PARTIDA]],Tabla1[#All],3,FALSE)</f>
        <v>OBRA PÚBLICA EN BIENES DE DOMINIO PÚBLICO</v>
      </c>
      <c r="E312" s="74" t="str">
        <f>CONCATENATE(Tabla6[[#This Row],[Columna1]]," - ",Tabla6[[#This Row],[DESCRIPCION]])</f>
        <v>61000 - OBRA PÚBLICA EN BIENES DE DOMINIO PÚBLICO</v>
      </c>
      <c r="F312" s="43">
        <f>IFERROR( VLOOKUP(Tabla6[[#This Row],[PARTIDA]],Tabla5[#All],3,FALSE),0)</f>
        <v>0</v>
      </c>
    </row>
    <row r="313" spans="1:6" x14ac:dyDescent="0.3">
      <c r="A313" s="75">
        <v>611</v>
      </c>
      <c r="B313" s="74" t="str">
        <f>CONCATENATE(Tabla6[[#This Row],[COG]])</f>
        <v>611</v>
      </c>
      <c r="C313" s="74" t="str">
        <f>CONCATENATE(Tabla6[[#This Row],[PARTIDA]],"00")</f>
        <v>61100</v>
      </c>
      <c r="D313" s="74" t="str">
        <f>VLOOKUP(Tabla6[[#This Row],[PARTIDA]],Tabla1[#All],3,FALSE)</f>
        <v>EDIFICACIÓN HABITACIONAL</v>
      </c>
      <c r="E313" s="74" t="str">
        <f>CONCATENATE(Tabla6[[#This Row],[Columna1]]," - ",Tabla6[[#This Row],[DESCRIPCION]])</f>
        <v>61100 - EDIFICACIÓN HABITACIONAL</v>
      </c>
      <c r="F313" s="43">
        <f>IFERROR( VLOOKUP(Tabla6[[#This Row],[PARTIDA]],Tabla5[#All],3,FALSE),0)</f>
        <v>1300000</v>
      </c>
    </row>
    <row r="314" spans="1:6" x14ac:dyDescent="0.3">
      <c r="A314" s="75">
        <v>612</v>
      </c>
      <c r="B314" s="74" t="str">
        <f>CONCATENATE(Tabla6[[#This Row],[COG]])</f>
        <v>612</v>
      </c>
      <c r="C314" s="74" t="str">
        <f>CONCATENATE(Tabla6[[#This Row],[PARTIDA]],"00")</f>
        <v>61200</v>
      </c>
      <c r="D314" s="74" t="str">
        <f>VLOOKUP(Tabla6[[#This Row],[PARTIDA]],Tabla1[#All],3,FALSE)</f>
        <v>EDIFICACIÓN NO HABITACIONAL</v>
      </c>
      <c r="E314" s="74" t="str">
        <f>CONCATENATE(Tabla6[[#This Row],[Columna1]]," - ",Tabla6[[#This Row],[DESCRIPCION]])</f>
        <v>61200 - EDIFICACIÓN NO HABITACIONAL</v>
      </c>
      <c r="F314" s="43">
        <f>IFERROR( VLOOKUP(Tabla6[[#This Row],[PARTIDA]],Tabla5[#All],3,FALSE),0)</f>
        <v>0</v>
      </c>
    </row>
    <row r="315" spans="1:6" x14ac:dyDescent="0.3">
      <c r="A315" s="75">
        <v>613</v>
      </c>
      <c r="B315" s="74" t="str">
        <f>CONCATENATE(Tabla6[[#This Row],[COG]])</f>
        <v>613</v>
      </c>
      <c r="C315" s="74" t="str">
        <f>CONCATENATE(Tabla6[[#This Row],[PARTIDA]],"00")</f>
        <v>61300</v>
      </c>
      <c r="D315" s="74" t="str">
        <f>VLOOKUP(Tabla6[[#This Row],[PARTIDA]],Tabla1[#All],3,FALSE)</f>
        <v>CONSTRUCCIÓN DE OBRAS PARA EL ABASTECIMIENTO DE AGUA, PETRÓLEO, GAS, ELECTRICIDAD Y</v>
      </c>
      <c r="E315" s="74" t="str">
        <f>CONCATENATE(Tabla6[[#This Row],[Columna1]]," - ",Tabla6[[#This Row],[DESCRIPCION]])</f>
        <v>61300 - CONSTRUCCIÓN DE OBRAS PARA EL ABASTECIMIENTO DE AGUA, PETRÓLEO, GAS, ELECTRICIDAD Y</v>
      </c>
      <c r="F315" s="43">
        <f>IFERROR( VLOOKUP(Tabla6[[#This Row],[PARTIDA]],Tabla5[#All],3,FALSE),0)</f>
        <v>0</v>
      </c>
    </row>
    <row r="316" spans="1:6" x14ac:dyDescent="0.3">
      <c r="A316" s="75">
        <v>614</v>
      </c>
      <c r="B316" s="74" t="str">
        <f>CONCATENATE(Tabla6[[#This Row],[COG]])</f>
        <v>614</v>
      </c>
      <c r="C316" s="74" t="str">
        <f>CONCATENATE(Tabla6[[#This Row],[PARTIDA]],"00")</f>
        <v>61400</v>
      </c>
      <c r="D316" s="74" t="str">
        <f>VLOOKUP(Tabla6[[#This Row],[PARTIDA]],Tabla1[#All],3,FALSE)</f>
        <v>DIVISIÓN DE TERRENOS Y CONSTRUCCIÓN DE OBRAS DE URBANIZACIÓN</v>
      </c>
      <c r="E316" s="74" t="str">
        <f>CONCATENATE(Tabla6[[#This Row],[Columna1]]," - ",Tabla6[[#This Row],[DESCRIPCION]])</f>
        <v>61400 - DIVISIÓN DE TERRENOS Y CONSTRUCCIÓN DE OBRAS DE URBANIZACIÓN</v>
      </c>
      <c r="F316" s="43">
        <f>IFERROR( VLOOKUP(Tabla6[[#This Row],[PARTIDA]],Tabla5[#All],3,FALSE),0)</f>
        <v>300000</v>
      </c>
    </row>
    <row r="317" spans="1:6" x14ac:dyDescent="0.3">
      <c r="A317" s="75">
        <v>615</v>
      </c>
      <c r="B317" s="74" t="str">
        <f>CONCATENATE(Tabla6[[#This Row],[COG]])</f>
        <v>615</v>
      </c>
      <c r="C317" s="74" t="str">
        <f>CONCATENATE(Tabla6[[#This Row],[PARTIDA]],"00")</f>
        <v>61500</v>
      </c>
      <c r="D317" s="74" t="str">
        <f>VLOOKUP(Tabla6[[#This Row],[PARTIDA]],Tabla1[#All],3,FALSE)</f>
        <v>CONSTRUCCIÓN DE VÍAS DE COMUNICACIÓN</v>
      </c>
      <c r="E317" s="74" t="str">
        <f>CONCATENATE(Tabla6[[#This Row],[Columna1]]," - ",Tabla6[[#This Row],[DESCRIPCION]])</f>
        <v>61500 - CONSTRUCCIÓN DE VÍAS DE COMUNICACIÓN</v>
      </c>
      <c r="F317" s="43">
        <f>IFERROR( VLOOKUP(Tabla6[[#This Row],[PARTIDA]],Tabla5[#All],3,FALSE),0)</f>
        <v>0</v>
      </c>
    </row>
    <row r="318" spans="1:6" x14ac:dyDescent="0.3">
      <c r="A318" s="75">
        <v>616</v>
      </c>
      <c r="B318" s="74" t="str">
        <f>CONCATENATE(Tabla6[[#This Row],[COG]])</f>
        <v>616</v>
      </c>
      <c r="C318" s="74" t="str">
        <f>CONCATENATE(Tabla6[[#This Row],[PARTIDA]],"00")</f>
        <v>61600</v>
      </c>
      <c r="D318" s="74" t="str">
        <f>VLOOKUP(Tabla6[[#This Row],[PARTIDA]],Tabla1[#All],3,FALSE)</f>
        <v>OTRAS CONSTRUCCIONES DE INGENIERÍA CIVIL U OBRA PESADA</v>
      </c>
      <c r="E318" s="74" t="str">
        <f>CONCATENATE(Tabla6[[#This Row],[Columna1]]," - ",Tabla6[[#This Row],[DESCRIPCION]])</f>
        <v>61600 - OTRAS CONSTRUCCIONES DE INGENIERÍA CIVIL U OBRA PESADA</v>
      </c>
      <c r="F318" s="43">
        <f>IFERROR( VLOOKUP(Tabla6[[#This Row],[PARTIDA]],Tabla5[#All],3,FALSE),0)</f>
        <v>0</v>
      </c>
    </row>
    <row r="319" spans="1:6" x14ac:dyDescent="0.3">
      <c r="A319" s="75">
        <v>617</v>
      </c>
      <c r="B319" s="74" t="str">
        <f>CONCATENATE(Tabla6[[#This Row],[COG]])</f>
        <v>617</v>
      </c>
      <c r="C319" s="74" t="str">
        <f>CONCATENATE(Tabla6[[#This Row],[PARTIDA]],"00")</f>
        <v>61700</v>
      </c>
      <c r="D319" s="74" t="str">
        <f>VLOOKUP(Tabla6[[#This Row],[PARTIDA]],Tabla1[#All],3,FALSE)</f>
        <v>INSTALACIONES Y EQUIPAMIENTO EN CONSTRUCCIONES</v>
      </c>
      <c r="E319" s="74" t="str">
        <f>CONCATENATE(Tabla6[[#This Row],[Columna1]]," - ",Tabla6[[#This Row],[DESCRIPCION]])</f>
        <v>61700 - INSTALACIONES Y EQUIPAMIENTO EN CONSTRUCCIONES</v>
      </c>
      <c r="F319" s="43">
        <f>IFERROR( VLOOKUP(Tabla6[[#This Row],[PARTIDA]],Tabla5[#All],3,FALSE),0)</f>
        <v>0</v>
      </c>
    </row>
    <row r="320" spans="1:6" x14ac:dyDescent="0.3">
      <c r="A320" s="75">
        <v>619</v>
      </c>
      <c r="B320" s="74" t="str">
        <f>CONCATENATE(Tabla6[[#This Row],[COG]])</f>
        <v>619</v>
      </c>
      <c r="C320" s="74" t="str">
        <f>CONCATENATE(Tabla6[[#This Row],[PARTIDA]],"00")</f>
        <v>61900</v>
      </c>
      <c r="D320" s="74" t="str">
        <f>VLOOKUP(Tabla6[[#This Row],[PARTIDA]],Tabla1[#All],3,FALSE)</f>
        <v>TRABAJOS DE ACABADOS EN EDIFICACIONES Y OTROS TRABAJOS ESPECIALIZADOS</v>
      </c>
      <c r="E320" s="74" t="str">
        <f>CONCATENATE(Tabla6[[#This Row],[Columna1]]," - ",Tabla6[[#This Row],[DESCRIPCION]])</f>
        <v>61900 - TRABAJOS DE ACABADOS EN EDIFICACIONES Y OTROS TRABAJOS ESPECIALIZADOS</v>
      </c>
      <c r="F320" s="43">
        <f>IFERROR( VLOOKUP(Tabla6[[#This Row],[PARTIDA]],Tabla5[#All],3,FALSE),0)</f>
        <v>0</v>
      </c>
    </row>
    <row r="321" spans="1:6" x14ac:dyDescent="0.3">
      <c r="A321" s="75">
        <v>620</v>
      </c>
      <c r="B321" s="74" t="str">
        <f>CONCATENATE(Tabla6[[#This Row],[COG]])</f>
        <v>620</v>
      </c>
      <c r="C321" s="74" t="str">
        <f>CONCATENATE(Tabla6[[#This Row],[PARTIDA]],"00")</f>
        <v>62000</v>
      </c>
      <c r="D321" s="74" t="str">
        <f>VLOOKUP(Tabla6[[#This Row],[PARTIDA]],Tabla1[#All],3,FALSE)</f>
        <v>OBRA PÚBLICA EN BIENES PROPIOS</v>
      </c>
      <c r="E321" s="74" t="str">
        <f>CONCATENATE(Tabla6[[#This Row],[Columna1]]," - ",Tabla6[[#This Row],[DESCRIPCION]])</f>
        <v>62000 - OBRA PÚBLICA EN BIENES PROPIOS</v>
      </c>
      <c r="F321" s="43">
        <f>IFERROR( VLOOKUP(Tabla6[[#This Row],[PARTIDA]],Tabla5[#All],3,FALSE),0)</f>
        <v>0</v>
      </c>
    </row>
    <row r="322" spans="1:6" x14ac:dyDescent="0.3">
      <c r="A322" s="75">
        <v>621</v>
      </c>
      <c r="B322" s="74" t="str">
        <f>CONCATENATE(Tabla6[[#This Row],[COG]])</f>
        <v>621</v>
      </c>
      <c r="C322" s="74" t="str">
        <f>CONCATENATE(Tabla6[[#This Row],[PARTIDA]],"00")</f>
        <v>62100</v>
      </c>
      <c r="D322" s="74" t="str">
        <f>VLOOKUP(Tabla6[[#This Row],[PARTIDA]],Tabla1[#All],3,FALSE)</f>
        <v>EDIFICACIÓN HABITACIONAL</v>
      </c>
      <c r="E322" s="74" t="str">
        <f>CONCATENATE(Tabla6[[#This Row],[Columna1]]," - ",Tabla6[[#This Row],[DESCRIPCION]])</f>
        <v>62100 - EDIFICACIÓN HABITACIONAL</v>
      </c>
      <c r="F322" s="43">
        <f>IFERROR( VLOOKUP(Tabla6[[#This Row],[PARTIDA]],Tabla5[#All],3,FALSE),0)</f>
        <v>1000</v>
      </c>
    </row>
    <row r="323" spans="1:6" x14ac:dyDescent="0.3">
      <c r="A323" s="75">
        <v>622</v>
      </c>
      <c r="B323" s="74" t="str">
        <f>CONCATENATE(Tabla6[[#This Row],[COG]])</f>
        <v>622</v>
      </c>
      <c r="C323" s="74" t="str">
        <f>CONCATENATE(Tabla6[[#This Row],[PARTIDA]],"00")</f>
        <v>62200</v>
      </c>
      <c r="D323" s="74" t="str">
        <f>VLOOKUP(Tabla6[[#This Row],[PARTIDA]],Tabla1[#All],3,FALSE)</f>
        <v>EDIFICACIÓN NO HABITACIONAL</v>
      </c>
      <c r="E323" s="74" t="str">
        <f>CONCATENATE(Tabla6[[#This Row],[Columna1]]," - ",Tabla6[[#This Row],[DESCRIPCION]])</f>
        <v>62200 - EDIFICACIÓN NO HABITACIONAL</v>
      </c>
      <c r="F323" s="43">
        <f>IFERROR( VLOOKUP(Tabla6[[#This Row],[PARTIDA]],Tabla5[#All],3,FALSE),0)</f>
        <v>0</v>
      </c>
    </row>
    <row r="324" spans="1:6" x14ac:dyDescent="0.3">
      <c r="A324" s="75">
        <v>623</v>
      </c>
      <c r="B324" s="74" t="str">
        <f>CONCATENATE(Tabla6[[#This Row],[COG]])</f>
        <v>623</v>
      </c>
      <c r="C324" s="74" t="str">
        <f>CONCATENATE(Tabla6[[#This Row],[PARTIDA]],"00")</f>
        <v>62300</v>
      </c>
      <c r="D324" s="74" t="str">
        <f>VLOOKUP(Tabla6[[#This Row],[PARTIDA]],Tabla1[#All],3,FALSE)</f>
        <v>CONSTRUCCIÓN DE OBRAS PARA EL ABASTECIMIENTO DE AGUA, PETRÓLEO, GAS, ELECTRICIDAD Y</v>
      </c>
      <c r="E324" s="74" t="str">
        <f>CONCATENATE(Tabla6[[#This Row],[Columna1]]," - ",Tabla6[[#This Row],[DESCRIPCION]])</f>
        <v>62300 - CONSTRUCCIÓN DE OBRAS PARA EL ABASTECIMIENTO DE AGUA, PETRÓLEO, GAS, ELECTRICIDAD Y</v>
      </c>
      <c r="F324" s="43">
        <f>IFERROR( VLOOKUP(Tabla6[[#This Row],[PARTIDA]],Tabla5[#All],3,FALSE),0)</f>
        <v>0</v>
      </c>
    </row>
    <row r="325" spans="1:6" x14ac:dyDescent="0.3">
      <c r="A325" s="75">
        <v>624</v>
      </c>
      <c r="B325" s="74" t="str">
        <f>CONCATENATE(Tabla6[[#This Row],[COG]])</f>
        <v>624</v>
      </c>
      <c r="C325" s="74" t="str">
        <f>CONCATENATE(Tabla6[[#This Row],[PARTIDA]],"00")</f>
        <v>62400</v>
      </c>
      <c r="D325" s="74" t="str">
        <f>VLOOKUP(Tabla6[[#This Row],[PARTIDA]],Tabla1[#All],3,FALSE)</f>
        <v>DIVISIÓN DE TERRENOS Y CONSTRUCCIÓN DE OBRAS DE URBANIZACIÓN</v>
      </c>
      <c r="E325" s="74" t="str">
        <f>CONCATENATE(Tabla6[[#This Row],[Columna1]]," - ",Tabla6[[#This Row],[DESCRIPCION]])</f>
        <v>62400 - DIVISIÓN DE TERRENOS Y CONSTRUCCIÓN DE OBRAS DE URBANIZACIÓN</v>
      </c>
      <c r="F325" s="43">
        <f>IFERROR( VLOOKUP(Tabla6[[#This Row],[PARTIDA]],Tabla5[#All],3,FALSE),0)</f>
        <v>372599.64</v>
      </c>
    </row>
    <row r="326" spans="1:6" x14ac:dyDescent="0.3">
      <c r="A326" s="75">
        <v>625</v>
      </c>
      <c r="B326" s="74" t="str">
        <f>CONCATENATE(Tabla6[[#This Row],[COG]])</f>
        <v>625</v>
      </c>
      <c r="C326" s="74" t="str">
        <f>CONCATENATE(Tabla6[[#This Row],[PARTIDA]],"00")</f>
        <v>62500</v>
      </c>
      <c r="D326" s="74" t="str">
        <f>VLOOKUP(Tabla6[[#This Row],[PARTIDA]],Tabla1[#All],3,FALSE)</f>
        <v>CONSTRUCCIÓN DE VÍAS DE COMUNICACIÓN</v>
      </c>
      <c r="E326" s="74" t="str">
        <f>CONCATENATE(Tabla6[[#This Row],[Columna1]]," - ",Tabla6[[#This Row],[DESCRIPCION]])</f>
        <v>62500 - CONSTRUCCIÓN DE VÍAS DE COMUNICACIÓN</v>
      </c>
      <c r="F326" s="43">
        <f>IFERROR( VLOOKUP(Tabla6[[#This Row],[PARTIDA]],Tabla5[#All],3,FALSE),0)</f>
        <v>0</v>
      </c>
    </row>
    <row r="327" spans="1:6" x14ac:dyDescent="0.3">
      <c r="A327" s="75">
        <v>626</v>
      </c>
      <c r="B327" s="74" t="str">
        <f>CONCATENATE(Tabla6[[#This Row],[COG]])</f>
        <v>626</v>
      </c>
      <c r="C327" s="74" t="str">
        <f>CONCATENATE(Tabla6[[#This Row],[PARTIDA]],"00")</f>
        <v>62600</v>
      </c>
      <c r="D327" s="74" t="str">
        <f>VLOOKUP(Tabla6[[#This Row],[PARTIDA]],Tabla1[#All],3,FALSE)</f>
        <v>OTRAS CONSTRUCCIONES DE INGENIERÍA CIVIL U OBRA PESADA</v>
      </c>
      <c r="E327" s="74" t="str">
        <f>CONCATENATE(Tabla6[[#This Row],[Columna1]]," - ",Tabla6[[#This Row],[DESCRIPCION]])</f>
        <v>62600 - OTRAS CONSTRUCCIONES DE INGENIERÍA CIVIL U OBRA PESADA</v>
      </c>
      <c r="F327" s="43">
        <f>IFERROR( VLOOKUP(Tabla6[[#This Row],[PARTIDA]],Tabla5[#All],3,FALSE),0)</f>
        <v>0</v>
      </c>
    </row>
    <row r="328" spans="1:6" x14ac:dyDescent="0.3">
      <c r="A328" s="75">
        <v>627</v>
      </c>
      <c r="B328" s="74" t="str">
        <f>CONCATENATE(Tabla6[[#This Row],[COG]])</f>
        <v>627</v>
      </c>
      <c r="C328" s="74" t="str">
        <f>CONCATENATE(Tabla6[[#This Row],[PARTIDA]],"00")</f>
        <v>62700</v>
      </c>
      <c r="D328" s="74" t="str">
        <f>VLOOKUP(Tabla6[[#This Row],[PARTIDA]],Tabla1[#All],3,FALSE)</f>
        <v>INSTALACIONES Y EQUIPAMIENTO EN CONSTRUCCIONES</v>
      </c>
      <c r="E328" s="74" t="str">
        <f>CONCATENATE(Tabla6[[#This Row],[Columna1]]," - ",Tabla6[[#This Row],[DESCRIPCION]])</f>
        <v>62700 - INSTALACIONES Y EQUIPAMIENTO EN CONSTRUCCIONES</v>
      </c>
      <c r="F328" s="43">
        <f>IFERROR( VLOOKUP(Tabla6[[#This Row],[PARTIDA]],Tabla5[#All],3,FALSE),0)</f>
        <v>0</v>
      </c>
    </row>
    <row r="329" spans="1:6" x14ac:dyDescent="0.3">
      <c r="A329" s="75">
        <v>629</v>
      </c>
      <c r="B329" s="74" t="str">
        <f>CONCATENATE(Tabla6[[#This Row],[COG]])</f>
        <v>629</v>
      </c>
      <c r="C329" s="74" t="str">
        <f>CONCATENATE(Tabla6[[#This Row],[PARTIDA]],"00")</f>
        <v>62900</v>
      </c>
      <c r="D329" s="74" t="str">
        <f>VLOOKUP(Tabla6[[#This Row],[PARTIDA]],Tabla1[#All],3,FALSE)</f>
        <v>TRABAJOS DE ACABADOS EN EDIFICACIONES Y OTROS TRABAJOS ESPECIALIZADOS</v>
      </c>
      <c r="E329" s="74" t="str">
        <f>CONCATENATE(Tabla6[[#This Row],[Columna1]]," - ",Tabla6[[#This Row],[DESCRIPCION]])</f>
        <v>62900 - TRABAJOS DE ACABADOS EN EDIFICACIONES Y OTROS TRABAJOS ESPECIALIZADOS</v>
      </c>
      <c r="F329" s="43">
        <f>IFERROR( VLOOKUP(Tabla6[[#This Row],[PARTIDA]],Tabla5[#All],3,FALSE),0)</f>
        <v>0</v>
      </c>
    </row>
    <row r="330" spans="1:6" x14ac:dyDescent="0.3">
      <c r="A330" s="75">
        <v>630</v>
      </c>
      <c r="B330" s="74" t="str">
        <f>CONCATENATE(Tabla6[[#This Row],[COG]])</f>
        <v>630</v>
      </c>
      <c r="C330" s="74" t="str">
        <f>CONCATENATE(Tabla6[[#This Row],[PARTIDA]],"00")</f>
        <v>63000</v>
      </c>
      <c r="D330" s="74" t="str">
        <f>VLOOKUP(Tabla6[[#This Row],[PARTIDA]],Tabla1[#All],3,FALSE)</f>
        <v>PROYECTOS PRODUCTIVOS Y ACCIONES DE FOMENTO</v>
      </c>
      <c r="E330" s="74" t="str">
        <f>CONCATENATE(Tabla6[[#This Row],[Columna1]]," - ",Tabla6[[#This Row],[DESCRIPCION]])</f>
        <v>63000 - PROYECTOS PRODUCTIVOS Y ACCIONES DE FOMENTO</v>
      </c>
      <c r="F330" s="43">
        <f>IFERROR( VLOOKUP(Tabla6[[#This Row],[PARTIDA]],Tabla5[#All],3,FALSE),0)</f>
        <v>0</v>
      </c>
    </row>
    <row r="331" spans="1:6" x14ac:dyDescent="0.3">
      <c r="A331" s="75">
        <v>631</v>
      </c>
      <c r="B331" s="74" t="str">
        <f>CONCATENATE(Tabla6[[#This Row],[COG]])</f>
        <v>631</v>
      </c>
      <c r="C331" s="74" t="str">
        <f>CONCATENATE(Tabla6[[#This Row],[PARTIDA]],"00")</f>
        <v>63100</v>
      </c>
      <c r="D331" s="74" t="str">
        <f>VLOOKUP(Tabla6[[#This Row],[PARTIDA]],Tabla1[#All],3,FALSE)</f>
        <v>ESTUDIOS, FORMULACIÓN Y EVALUACIÓN DE PROYECTOS PRODUCTIVOS NO INCLUIDOS EN CONCEPTOS</v>
      </c>
      <c r="E331" s="74" t="str">
        <f>CONCATENATE(Tabla6[[#This Row],[Columna1]]," - ",Tabla6[[#This Row],[DESCRIPCION]])</f>
        <v>63100 - ESTUDIOS, FORMULACIÓN Y EVALUACIÓN DE PROYECTOS PRODUCTIVOS NO INCLUIDOS EN CONCEPTOS</v>
      </c>
      <c r="F331" s="43">
        <f>IFERROR( VLOOKUP(Tabla6[[#This Row],[PARTIDA]],Tabla5[#All],3,FALSE),0)</f>
        <v>0</v>
      </c>
    </row>
    <row r="332" spans="1:6" x14ac:dyDescent="0.3">
      <c r="A332" s="75">
        <v>632</v>
      </c>
      <c r="B332" s="74" t="str">
        <f>CONCATENATE(Tabla6[[#This Row],[COG]])</f>
        <v>632</v>
      </c>
      <c r="C332" s="74" t="str">
        <f>CONCATENATE(Tabla6[[#This Row],[PARTIDA]],"00")</f>
        <v>63200</v>
      </c>
      <c r="D332" s="74" t="str">
        <f>VLOOKUP(Tabla6[[#This Row],[PARTIDA]],Tabla1[#All],3,FALSE)</f>
        <v>EJECUCIÓN DE PROYECTOS PRODUCTIVOS NO INCLUIDOS EN CONCEPTOS ANTERIORES DE ESTE CAPÍTULO</v>
      </c>
      <c r="E332" s="74" t="str">
        <f>CONCATENATE(Tabla6[[#This Row],[Columna1]]," - ",Tabla6[[#This Row],[DESCRIPCION]])</f>
        <v>63200 - EJECUCIÓN DE PROYECTOS PRODUCTIVOS NO INCLUIDOS EN CONCEPTOS ANTERIORES DE ESTE CAPÍTULO</v>
      </c>
      <c r="F332" s="43">
        <f>IFERROR( VLOOKUP(Tabla6[[#This Row],[PARTIDA]],Tabla5[#All],3,FALSE),0)</f>
        <v>0</v>
      </c>
    </row>
    <row r="333" spans="1:6" x14ac:dyDescent="0.3">
      <c r="A333" s="75">
        <v>700</v>
      </c>
      <c r="B333" s="74" t="str">
        <f>CONCATENATE(Tabla6[[#This Row],[COG]])</f>
        <v>700</v>
      </c>
      <c r="C333" s="74" t="str">
        <f>CONCATENATE(Tabla6[[#This Row],[PARTIDA]],"00")</f>
        <v>70000</v>
      </c>
      <c r="D333" s="74" t="str">
        <f>VLOOKUP(Tabla6[[#This Row],[PARTIDA]],Tabla1[#All],3,FALSE)</f>
        <v>INVERSIONES FINANCIERAS Y OTRAS PROVISIONES</v>
      </c>
      <c r="E333" s="74" t="str">
        <f>CONCATENATE(Tabla6[[#This Row],[Columna1]]," - ",Tabla6[[#This Row],[DESCRIPCION]])</f>
        <v>70000 - INVERSIONES FINANCIERAS Y OTRAS PROVISIONES</v>
      </c>
      <c r="F333" s="43">
        <f>IFERROR( VLOOKUP(Tabla6[[#This Row],[PARTIDA]],Tabla5[#All],3,FALSE),0)</f>
        <v>0</v>
      </c>
    </row>
    <row r="334" spans="1:6" x14ac:dyDescent="0.3">
      <c r="A334" s="75">
        <v>710</v>
      </c>
      <c r="B334" s="74" t="str">
        <f>CONCATENATE(Tabla6[[#This Row],[COG]])</f>
        <v>710</v>
      </c>
      <c r="C334" s="74" t="str">
        <f>CONCATENATE(Tabla6[[#This Row],[PARTIDA]],"00")</f>
        <v>71000</v>
      </c>
      <c r="D334" s="74" t="str">
        <f>VLOOKUP(Tabla6[[#This Row],[PARTIDA]],Tabla1[#All],3,FALSE)</f>
        <v>INVERSIONES PARA EL FOMENTO DE ACTIVIDADES PRODUCTIVAS</v>
      </c>
      <c r="E334" s="74" t="str">
        <f>CONCATENATE(Tabla6[[#This Row],[Columna1]]," - ",Tabla6[[#This Row],[DESCRIPCION]])</f>
        <v>71000 - INVERSIONES PARA EL FOMENTO DE ACTIVIDADES PRODUCTIVAS</v>
      </c>
      <c r="F334" s="43">
        <f>IFERROR( VLOOKUP(Tabla6[[#This Row],[PARTIDA]],Tabla5[#All],3,FALSE),0)</f>
        <v>0</v>
      </c>
    </row>
    <row r="335" spans="1:6" x14ac:dyDescent="0.3">
      <c r="A335" s="75">
        <v>711</v>
      </c>
      <c r="B335" s="74" t="str">
        <f>CONCATENATE(Tabla6[[#This Row],[COG]])</f>
        <v>711</v>
      </c>
      <c r="C335" s="74" t="str">
        <f>CONCATENATE(Tabla6[[#This Row],[PARTIDA]],"00")</f>
        <v>71100</v>
      </c>
      <c r="D335" s="74" t="str">
        <f>VLOOKUP(Tabla6[[#This Row],[PARTIDA]],Tabla1[#All],3,FALSE)</f>
        <v>CRÉDITOS OTORGADOS POR ENTIDADES FEDERATIVAS Y MUNICIPIOS AL SECTOR SOCIAL Y PRIVADO PARA EL</v>
      </c>
      <c r="E335" s="74" t="str">
        <f>CONCATENATE(Tabla6[[#This Row],[Columna1]]," - ",Tabla6[[#This Row],[DESCRIPCION]])</f>
        <v>71100 - CRÉDITOS OTORGADOS POR ENTIDADES FEDERATIVAS Y MUNICIPIOS AL SECTOR SOCIAL Y PRIVADO PARA EL</v>
      </c>
      <c r="F335" s="43">
        <f>IFERROR( VLOOKUP(Tabla6[[#This Row],[PARTIDA]],Tabla5[#All],3,FALSE),0)</f>
        <v>0</v>
      </c>
    </row>
    <row r="336" spans="1:6" x14ac:dyDescent="0.3">
      <c r="A336" s="75">
        <v>712</v>
      </c>
      <c r="B336" s="74" t="str">
        <f>CONCATENATE(Tabla6[[#This Row],[COG]])</f>
        <v>712</v>
      </c>
      <c r="C336" s="74" t="str">
        <f>CONCATENATE(Tabla6[[#This Row],[PARTIDA]],"00")</f>
        <v>71200</v>
      </c>
      <c r="D336" s="74" t="str">
        <f>VLOOKUP(Tabla6[[#This Row],[PARTIDA]],Tabla1[#All],3,FALSE)</f>
        <v>CRÉDITOS OTORGADOS POR ENTIDADES FEDERATIVAS A MUNICIPIOS PARA EL FOMENTO DE ACTIVIDADES</v>
      </c>
      <c r="E336" s="74" t="str">
        <f>CONCATENATE(Tabla6[[#This Row],[Columna1]]," - ",Tabla6[[#This Row],[DESCRIPCION]])</f>
        <v>71200 - CRÉDITOS OTORGADOS POR ENTIDADES FEDERATIVAS A MUNICIPIOS PARA EL FOMENTO DE ACTIVIDADES</v>
      </c>
      <c r="F336" s="43">
        <f>IFERROR( VLOOKUP(Tabla6[[#This Row],[PARTIDA]],Tabla5[#All],3,FALSE),0)</f>
        <v>0</v>
      </c>
    </row>
    <row r="337" spans="1:6" x14ac:dyDescent="0.3">
      <c r="A337" s="75">
        <v>720</v>
      </c>
      <c r="B337" s="74" t="str">
        <f>CONCATENATE(Tabla6[[#This Row],[COG]])</f>
        <v>720</v>
      </c>
      <c r="C337" s="74" t="str">
        <f>CONCATENATE(Tabla6[[#This Row],[PARTIDA]],"00")</f>
        <v>72000</v>
      </c>
      <c r="D337" s="74" t="str">
        <f>VLOOKUP(Tabla6[[#This Row],[PARTIDA]],Tabla1[#All],3,FALSE)</f>
        <v>ACCIONES Y PARTICIPACIONES DE CAPITAL</v>
      </c>
      <c r="E337" s="74" t="str">
        <f>CONCATENATE(Tabla6[[#This Row],[Columna1]]," - ",Tabla6[[#This Row],[DESCRIPCION]])</f>
        <v>72000 - ACCIONES Y PARTICIPACIONES DE CAPITAL</v>
      </c>
      <c r="F337" s="43">
        <f>IFERROR( VLOOKUP(Tabla6[[#This Row],[PARTIDA]],Tabla5[#All],3,FALSE),0)</f>
        <v>0</v>
      </c>
    </row>
    <row r="338" spans="1:6" x14ac:dyDescent="0.3">
      <c r="A338" s="75">
        <v>721</v>
      </c>
      <c r="B338" s="74" t="str">
        <f>CONCATENATE(Tabla6[[#This Row],[COG]])</f>
        <v>721</v>
      </c>
      <c r="C338" s="74" t="str">
        <f>CONCATENATE(Tabla6[[#This Row],[PARTIDA]],"00")</f>
        <v>72100</v>
      </c>
      <c r="D338" s="74" t="str">
        <f>VLOOKUP(Tabla6[[#This Row],[PARTIDA]],Tabla1[#All],3,FALSE)</f>
        <v>ACCIONES Y PARTICIPACIONES DE CAPITAL EN ENTIDADES PARAESTATALES NO EMPRESARIALES Y NO</v>
      </c>
      <c r="E338" s="74" t="str">
        <f>CONCATENATE(Tabla6[[#This Row],[Columna1]]," - ",Tabla6[[#This Row],[DESCRIPCION]])</f>
        <v>72100 - ACCIONES Y PARTICIPACIONES DE CAPITAL EN ENTIDADES PARAESTATALES NO EMPRESARIALES Y NO</v>
      </c>
      <c r="F338" s="43">
        <f>IFERROR( VLOOKUP(Tabla6[[#This Row],[PARTIDA]],Tabla5[#All],3,FALSE),0)</f>
        <v>0</v>
      </c>
    </row>
    <row r="339" spans="1:6" x14ac:dyDescent="0.3">
      <c r="A339" s="75">
        <v>722</v>
      </c>
      <c r="B339" s="74" t="str">
        <f>CONCATENATE(Tabla6[[#This Row],[COG]])</f>
        <v>722</v>
      </c>
      <c r="C339" s="74" t="str">
        <f>CONCATENATE(Tabla6[[#This Row],[PARTIDA]],"00")</f>
        <v>72200</v>
      </c>
      <c r="D339" s="74" t="str">
        <f>VLOOKUP(Tabla6[[#This Row],[PARTIDA]],Tabla1[#All],3,FALSE)</f>
        <v>ACCIONES Y PARTICIPACIONES DE CAPITAL EN ENTIDADES PARAESTATALES EMPRESARIALES Y NO FINANCIERAS</v>
      </c>
      <c r="E339" s="74" t="str">
        <f>CONCATENATE(Tabla6[[#This Row],[Columna1]]," - ",Tabla6[[#This Row],[DESCRIPCION]])</f>
        <v>72200 - ACCIONES Y PARTICIPACIONES DE CAPITAL EN ENTIDADES PARAESTATALES EMPRESARIALES Y NO FINANCIERAS</v>
      </c>
      <c r="F339" s="43">
        <f>IFERROR( VLOOKUP(Tabla6[[#This Row],[PARTIDA]],Tabla5[#All],3,FALSE),0)</f>
        <v>0</v>
      </c>
    </row>
    <row r="340" spans="1:6" x14ac:dyDescent="0.3">
      <c r="A340" s="75">
        <v>723</v>
      </c>
      <c r="B340" s="74" t="str">
        <f>CONCATENATE(Tabla6[[#This Row],[COG]])</f>
        <v>723</v>
      </c>
      <c r="C340" s="74" t="str">
        <f>CONCATENATE(Tabla6[[#This Row],[PARTIDA]],"00")</f>
        <v>72300</v>
      </c>
      <c r="D340" s="74" t="str">
        <f>VLOOKUP(Tabla6[[#This Row],[PARTIDA]],Tabla1[#All],3,FALSE)</f>
        <v>ACCIONES Y PARTICIPACIONES DE CAPITAL EN INSTITUCIONES PARAESTATALES PÚBLICAS FINANCIERAS CON FINES</v>
      </c>
      <c r="E340" s="74" t="str">
        <f>CONCATENATE(Tabla6[[#This Row],[Columna1]]," - ",Tabla6[[#This Row],[DESCRIPCION]])</f>
        <v>72300 - ACCIONES Y PARTICIPACIONES DE CAPITAL EN INSTITUCIONES PARAESTATALES PÚBLICAS FINANCIERAS CON FINES</v>
      </c>
      <c r="F340" s="43">
        <f>IFERROR( VLOOKUP(Tabla6[[#This Row],[PARTIDA]],Tabla5[#All],3,FALSE),0)</f>
        <v>0</v>
      </c>
    </row>
    <row r="341" spans="1:6" x14ac:dyDescent="0.3">
      <c r="A341" s="75">
        <v>724</v>
      </c>
      <c r="B341" s="74" t="str">
        <f>CONCATENATE(Tabla6[[#This Row],[COG]])</f>
        <v>724</v>
      </c>
      <c r="C341" s="74" t="str">
        <f>CONCATENATE(Tabla6[[#This Row],[PARTIDA]],"00")</f>
        <v>72400</v>
      </c>
      <c r="D341" s="74" t="str">
        <f>VLOOKUP(Tabla6[[#This Row],[PARTIDA]],Tabla1[#All],3,FALSE)</f>
        <v>ACCIONES Y PARTICIPACIONES DE CAPITAL EN EL SECTOR PRIVADO CON FINES DE POLÍTICA ECONÓMICA</v>
      </c>
      <c r="E341" s="74" t="str">
        <f>CONCATENATE(Tabla6[[#This Row],[Columna1]]," - ",Tabla6[[#This Row],[DESCRIPCION]])</f>
        <v>72400 - ACCIONES Y PARTICIPACIONES DE CAPITAL EN EL SECTOR PRIVADO CON FINES DE POLÍTICA ECONÓMICA</v>
      </c>
      <c r="F341" s="43">
        <f>IFERROR( VLOOKUP(Tabla6[[#This Row],[PARTIDA]],Tabla5[#All],3,FALSE),0)</f>
        <v>0</v>
      </c>
    </row>
    <row r="342" spans="1:6" x14ac:dyDescent="0.3">
      <c r="A342" s="75">
        <v>725</v>
      </c>
      <c r="B342" s="74" t="str">
        <f>CONCATENATE(Tabla6[[#This Row],[COG]])</f>
        <v>725</v>
      </c>
      <c r="C342" s="74" t="str">
        <f>CONCATENATE(Tabla6[[#This Row],[PARTIDA]],"00")</f>
        <v>72500</v>
      </c>
      <c r="D342" s="74" t="str">
        <f>VLOOKUP(Tabla6[[#This Row],[PARTIDA]],Tabla1[#All],3,FALSE)</f>
        <v>ACCIONES Y PARTICIPACIONES DE CAPITAL EN ORGANISMOS INTERNACIONALES CON FINES DE POLÍTICA</v>
      </c>
      <c r="E342" s="74" t="str">
        <f>CONCATENATE(Tabla6[[#This Row],[Columna1]]," - ",Tabla6[[#This Row],[DESCRIPCION]])</f>
        <v>72500 - ACCIONES Y PARTICIPACIONES DE CAPITAL EN ORGANISMOS INTERNACIONALES CON FINES DE POLÍTICA</v>
      </c>
      <c r="F342" s="43">
        <f>IFERROR( VLOOKUP(Tabla6[[#This Row],[PARTIDA]],Tabla5[#All],3,FALSE),0)</f>
        <v>0</v>
      </c>
    </row>
    <row r="343" spans="1:6" x14ac:dyDescent="0.3">
      <c r="A343" s="75">
        <v>726</v>
      </c>
      <c r="B343" s="74" t="str">
        <f>CONCATENATE(Tabla6[[#This Row],[COG]])</f>
        <v>726</v>
      </c>
      <c r="C343" s="74" t="str">
        <f>CONCATENATE(Tabla6[[#This Row],[PARTIDA]],"00")</f>
        <v>72600</v>
      </c>
      <c r="D343" s="74" t="str">
        <f>VLOOKUP(Tabla6[[#This Row],[PARTIDA]],Tabla1[#All],3,FALSE)</f>
        <v>ACCIONES Y PARTICIPACIONES DE CAPITAL EN EL SECTOR EXTERNO CON FINES DE POLÍTICA ECONÓMICA</v>
      </c>
      <c r="E343" s="74" t="str">
        <f>CONCATENATE(Tabla6[[#This Row],[Columna1]]," - ",Tabla6[[#This Row],[DESCRIPCION]])</f>
        <v>72600 - ACCIONES Y PARTICIPACIONES DE CAPITAL EN EL SECTOR EXTERNO CON FINES DE POLÍTICA ECONÓMICA</v>
      </c>
      <c r="F343" s="43">
        <f>IFERROR( VLOOKUP(Tabla6[[#This Row],[PARTIDA]],Tabla5[#All],3,FALSE),0)</f>
        <v>0</v>
      </c>
    </row>
    <row r="344" spans="1:6" x14ac:dyDescent="0.3">
      <c r="A344" s="75">
        <v>727</v>
      </c>
      <c r="B344" s="74" t="str">
        <f>CONCATENATE(Tabla6[[#This Row],[COG]])</f>
        <v>727</v>
      </c>
      <c r="C344" s="74" t="str">
        <f>CONCATENATE(Tabla6[[#This Row],[PARTIDA]],"00")</f>
        <v>72700</v>
      </c>
      <c r="D344" s="74" t="str">
        <f>VLOOKUP(Tabla6[[#This Row],[PARTIDA]],Tabla1[#All],3,FALSE)</f>
        <v>ACCIONES Y PARTICIPACIONES DE CAPITAL EN EL SECTOR PÚBLICO CON FINES DE GESTIÓN DE LA LIQUIDEZ</v>
      </c>
      <c r="E344" s="74" t="str">
        <f>CONCATENATE(Tabla6[[#This Row],[Columna1]]," - ",Tabla6[[#This Row],[DESCRIPCION]])</f>
        <v>72700 - ACCIONES Y PARTICIPACIONES DE CAPITAL EN EL SECTOR PÚBLICO CON FINES DE GESTIÓN DE LA LIQUIDEZ</v>
      </c>
      <c r="F344" s="43">
        <f>IFERROR( VLOOKUP(Tabla6[[#This Row],[PARTIDA]],Tabla5[#All],3,FALSE),0)</f>
        <v>0</v>
      </c>
    </row>
    <row r="345" spans="1:6" x14ac:dyDescent="0.3">
      <c r="A345" s="75">
        <v>728</v>
      </c>
      <c r="B345" s="74" t="str">
        <f>CONCATENATE(Tabla6[[#This Row],[COG]])</f>
        <v>728</v>
      </c>
      <c r="C345" s="74" t="str">
        <f>CONCATENATE(Tabla6[[#This Row],[PARTIDA]],"00")</f>
        <v>72800</v>
      </c>
      <c r="D345" s="74" t="str">
        <f>VLOOKUP(Tabla6[[#This Row],[PARTIDA]],Tabla1[#All],3,FALSE)</f>
        <v>ACCIONES Y PARTICIPACIONES DE CAPITAL EN EL SECTOR PRIVADO CON FINES DE GESTIÓN DE LA LIQUIDEZ</v>
      </c>
      <c r="E345" s="74" t="str">
        <f>CONCATENATE(Tabla6[[#This Row],[Columna1]]," - ",Tabla6[[#This Row],[DESCRIPCION]])</f>
        <v>72800 - ACCIONES Y PARTICIPACIONES DE CAPITAL EN EL SECTOR PRIVADO CON FINES DE GESTIÓN DE LA LIQUIDEZ</v>
      </c>
      <c r="F345" s="43">
        <f>IFERROR( VLOOKUP(Tabla6[[#This Row],[PARTIDA]],Tabla5[#All],3,FALSE),0)</f>
        <v>0</v>
      </c>
    </row>
    <row r="346" spans="1:6" x14ac:dyDescent="0.3">
      <c r="A346" s="75">
        <v>729</v>
      </c>
      <c r="B346" s="74" t="str">
        <f>CONCATENATE(Tabla6[[#This Row],[COG]])</f>
        <v>729</v>
      </c>
      <c r="C346" s="74" t="str">
        <f>CONCATENATE(Tabla6[[#This Row],[PARTIDA]],"00")</f>
        <v>72900</v>
      </c>
      <c r="D346" s="74" t="str">
        <f>VLOOKUP(Tabla6[[#This Row],[PARTIDA]],Tabla1[#All],3,FALSE)</f>
        <v>ACCIONES Y PARTICIPACIONES DE CAPITAL EN EL SECTOR EXTERNO CON FINES DE GESTIÓN DE LA LIQUIDEZ</v>
      </c>
      <c r="E346" s="74" t="str">
        <f>CONCATENATE(Tabla6[[#This Row],[Columna1]]," - ",Tabla6[[#This Row],[DESCRIPCION]])</f>
        <v>72900 - ACCIONES Y PARTICIPACIONES DE CAPITAL EN EL SECTOR EXTERNO CON FINES DE GESTIÓN DE LA LIQUIDEZ</v>
      </c>
      <c r="F346" s="43">
        <f>IFERROR( VLOOKUP(Tabla6[[#This Row],[PARTIDA]],Tabla5[#All],3,FALSE),0)</f>
        <v>0</v>
      </c>
    </row>
    <row r="347" spans="1:6" x14ac:dyDescent="0.3">
      <c r="A347" s="75">
        <v>730</v>
      </c>
      <c r="B347" s="74" t="str">
        <f>CONCATENATE(Tabla6[[#This Row],[COG]])</f>
        <v>730</v>
      </c>
      <c r="C347" s="74" t="str">
        <f>CONCATENATE(Tabla6[[#This Row],[PARTIDA]],"00")</f>
        <v>73000</v>
      </c>
      <c r="D347" s="74" t="str">
        <f>VLOOKUP(Tabla6[[#This Row],[PARTIDA]],Tabla1[#All],3,FALSE)</f>
        <v>COMPRA DE TÍTULOS Y VALORES</v>
      </c>
      <c r="E347" s="74" t="str">
        <f>CONCATENATE(Tabla6[[#This Row],[Columna1]]," - ",Tabla6[[#This Row],[DESCRIPCION]])</f>
        <v>73000 - COMPRA DE TÍTULOS Y VALORES</v>
      </c>
      <c r="F347" s="43">
        <f>IFERROR( VLOOKUP(Tabla6[[#This Row],[PARTIDA]],Tabla5[#All],3,FALSE),0)</f>
        <v>0</v>
      </c>
    </row>
    <row r="348" spans="1:6" x14ac:dyDescent="0.3">
      <c r="A348" s="75">
        <v>731</v>
      </c>
      <c r="B348" s="74" t="str">
        <f>CONCATENATE(Tabla6[[#This Row],[COG]])</f>
        <v>731</v>
      </c>
      <c r="C348" s="74" t="str">
        <f>CONCATENATE(Tabla6[[#This Row],[PARTIDA]],"00")</f>
        <v>73100</v>
      </c>
      <c r="D348" s="74" t="str">
        <f>VLOOKUP(Tabla6[[#This Row],[PARTIDA]],Tabla1[#All],3,FALSE)</f>
        <v>BONOS</v>
      </c>
      <c r="E348" s="74" t="str">
        <f>CONCATENATE(Tabla6[[#This Row],[Columna1]]," - ",Tabla6[[#This Row],[DESCRIPCION]])</f>
        <v>73100 - BONOS</v>
      </c>
      <c r="F348" s="43">
        <f>IFERROR( VLOOKUP(Tabla6[[#This Row],[PARTIDA]],Tabla5[#All],3,FALSE),0)</f>
        <v>0</v>
      </c>
    </row>
    <row r="349" spans="1:6" x14ac:dyDescent="0.3">
      <c r="A349" s="75">
        <v>732</v>
      </c>
      <c r="B349" s="74" t="str">
        <f>CONCATENATE(Tabla6[[#This Row],[COG]])</f>
        <v>732</v>
      </c>
      <c r="C349" s="74" t="str">
        <f>CONCATENATE(Tabla6[[#This Row],[PARTIDA]],"00")</f>
        <v>73200</v>
      </c>
      <c r="D349" s="74" t="str">
        <f>VLOOKUP(Tabla6[[#This Row],[PARTIDA]],Tabla1[#All],3,FALSE)</f>
        <v>VALORES REPRESENTATIVOS DE DEUDA ADQUIRIDOS CON FINES DE POLÍTICA ECONÓMICA</v>
      </c>
      <c r="E349" s="74" t="str">
        <f>CONCATENATE(Tabla6[[#This Row],[Columna1]]," - ",Tabla6[[#This Row],[DESCRIPCION]])</f>
        <v>73200 - VALORES REPRESENTATIVOS DE DEUDA ADQUIRIDOS CON FINES DE POLÍTICA ECONÓMICA</v>
      </c>
      <c r="F349" s="43">
        <f>IFERROR( VLOOKUP(Tabla6[[#This Row],[PARTIDA]],Tabla5[#All],3,FALSE),0)</f>
        <v>0</v>
      </c>
    </row>
    <row r="350" spans="1:6" x14ac:dyDescent="0.3">
      <c r="A350" s="75">
        <v>733</v>
      </c>
      <c r="B350" s="74" t="str">
        <f>CONCATENATE(Tabla6[[#This Row],[COG]])</f>
        <v>733</v>
      </c>
      <c r="C350" s="74" t="str">
        <f>CONCATENATE(Tabla6[[#This Row],[PARTIDA]],"00")</f>
        <v>73300</v>
      </c>
      <c r="D350" s="74" t="str">
        <f>VLOOKUP(Tabla6[[#This Row],[PARTIDA]],Tabla1[#All],3,FALSE)</f>
        <v>VALORES REPRESENTATIVOS DE DEUDA ADQUIRIDOS CON FINES DE GESTIÓN DE LIQUIDEZ</v>
      </c>
      <c r="E350" s="74" t="str">
        <f>CONCATENATE(Tabla6[[#This Row],[Columna1]]," - ",Tabla6[[#This Row],[DESCRIPCION]])</f>
        <v>73300 - VALORES REPRESENTATIVOS DE DEUDA ADQUIRIDOS CON FINES DE GESTIÓN DE LIQUIDEZ</v>
      </c>
      <c r="F350" s="43">
        <f>IFERROR( VLOOKUP(Tabla6[[#This Row],[PARTIDA]],Tabla5[#All],3,FALSE),0)</f>
        <v>0</v>
      </c>
    </row>
    <row r="351" spans="1:6" x14ac:dyDescent="0.3">
      <c r="A351" s="75">
        <v>734</v>
      </c>
      <c r="B351" s="74" t="str">
        <f>CONCATENATE(Tabla6[[#This Row],[COG]])</f>
        <v>734</v>
      </c>
      <c r="C351" s="74" t="str">
        <f>CONCATENATE(Tabla6[[#This Row],[PARTIDA]],"00")</f>
        <v>73400</v>
      </c>
      <c r="D351" s="74" t="str">
        <f>VLOOKUP(Tabla6[[#This Row],[PARTIDA]],Tabla1[#All],3,FALSE)</f>
        <v>OBLIGACIONES NEGOCIABLES ADQUIRIDAS CON FINES DE POLÍTICA ECONÓMICA</v>
      </c>
      <c r="E351" s="74" t="str">
        <f>CONCATENATE(Tabla6[[#This Row],[Columna1]]," - ",Tabla6[[#This Row],[DESCRIPCION]])</f>
        <v>73400 - OBLIGACIONES NEGOCIABLES ADQUIRIDAS CON FINES DE POLÍTICA ECONÓMICA</v>
      </c>
      <c r="F351" s="43">
        <f>IFERROR( VLOOKUP(Tabla6[[#This Row],[PARTIDA]],Tabla5[#All],3,FALSE),0)</f>
        <v>0</v>
      </c>
    </row>
    <row r="352" spans="1:6" x14ac:dyDescent="0.3">
      <c r="A352" s="75">
        <v>735</v>
      </c>
      <c r="B352" s="74" t="str">
        <f>CONCATENATE(Tabla6[[#This Row],[COG]])</f>
        <v>735</v>
      </c>
      <c r="C352" s="74" t="str">
        <f>CONCATENATE(Tabla6[[#This Row],[PARTIDA]],"00")</f>
        <v>73500</v>
      </c>
      <c r="D352" s="74" t="str">
        <f>VLOOKUP(Tabla6[[#This Row],[PARTIDA]],Tabla1[#All],3,FALSE)</f>
        <v>OBLIGACIONES NEGOCIABLES ADQUIRIDAS CON FINES DE GESTIÓN DE LIQUIDEZ</v>
      </c>
      <c r="E352" s="74" t="str">
        <f>CONCATENATE(Tabla6[[#This Row],[Columna1]]," - ",Tabla6[[#This Row],[DESCRIPCION]])</f>
        <v>73500 - OBLIGACIONES NEGOCIABLES ADQUIRIDAS CON FINES DE GESTIÓN DE LIQUIDEZ</v>
      </c>
      <c r="F352" s="43">
        <f>IFERROR( VLOOKUP(Tabla6[[#This Row],[PARTIDA]],Tabla5[#All],3,FALSE),0)</f>
        <v>0</v>
      </c>
    </row>
    <row r="353" spans="1:6" x14ac:dyDescent="0.3">
      <c r="A353" s="75">
        <v>739</v>
      </c>
      <c r="B353" s="74" t="str">
        <f>CONCATENATE(Tabla6[[#This Row],[COG]])</f>
        <v>739</v>
      </c>
      <c r="C353" s="74" t="str">
        <f>CONCATENATE(Tabla6[[#This Row],[PARTIDA]],"00")</f>
        <v>73900</v>
      </c>
      <c r="D353" s="74" t="str">
        <f>VLOOKUP(Tabla6[[#This Row],[PARTIDA]],Tabla1[#All],3,FALSE)</f>
        <v>OTROS VALORES</v>
      </c>
      <c r="E353" s="74" t="str">
        <f>CONCATENATE(Tabla6[[#This Row],[Columna1]]," - ",Tabla6[[#This Row],[DESCRIPCION]])</f>
        <v>73900 - OTROS VALORES</v>
      </c>
      <c r="F353" s="43">
        <f>IFERROR( VLOOKUP(Tabla6[[#This Row],[PARTIDA]],Tabla5[#All],3,FALSE),0)</f>
        <v>0</v>
      </c>
    </row>
    <row r="354" spans="1:6" x14ac:dyDescent="0.3">
      <c r="A354" s="75">
        <v>740</v>
      </c>
      <c r="B354" s="74" t="str">
        <f>CONCATENATE(Tabla6[[#This Row],[COG]])</f>
        <v>740</v>
      </c>
      <c r="C354" s="74" t="str">
        <f>CONCATENATE(Tabla6[[#This Row],[PARTIDA]],"00")</f>
        <v>74000</v>
      </c>
      <c r="D354" s="74" t="str">
        <f>VLOOKUP(Tabla6[[#This Row],[PARTIDA]],Tabla1[#All],3,FALSE)</f>
        <v>CONCESIÓN DE PRÉSTAMOS</v>
      </c>
      <c r="E354" s="74" t="str">
        <f>CONCATENATE(Tabla6[[#This Row],[Columna1]]," - ",Tabla6[[#This Row],[DESCRIPCION]])</f>
        <v>74000 - CONCESIÓN DE PRÉSTAMOS</v>
      </c>
      <c r="F354" s="43">
        <f>IFERROR( VLOOKUP(Tabla6[[#This Row],[PARTIDA]],Tabla5[#All],3,FALSE),0)</f>
        <v>0</v>
      </c>
    </row>
    <row r="355" spans="1:6" x14ac:dyDescent="0.3">
      <c r="A355" s="75">
        <v>741</v>
      </c>
      <c r="B355" s="74" t="str">
        <f>CONCATENATE(Tabla6[[#This Row],[COG]])</f>
        <v>741</v>
      </c>
      <c r="C355" s="74" t="str">
        <f>CONCATENATE(Tabla6[[#This Row],[PARTIDA]],"00")</f>
        <v>74100</v>
      </c>
      <c r="D355" s="74" t="str">
        <f>VLOOKUP(Tabla6[[#This Row],[PARTIDA]],Tabla1[#All],3,FALSE)</f>
        <v>CONCESIÓN DE PRÉSTAMOS A ENTIDADES PARAESTATALES NO EMPRESARIALES Y NO FINANCIERAS CON FINES DE</v>
      </c>
      <c r="E355" s="74" t="str">
        <f>CONCATENATE(Tabla6[[#This Row],[Columna1]]," - ",Tabla6[[#This Row],[DESCRIPCION]])</f>
        <v>74100 - CONCESIÓN DE PRÉSTAMOS A ENTIDADES PARAESTATALES NO EMPRESARIALES Y NO FINANCIERAS CON FINES DE</v>
      </c>
      <c r="F355" s="43">
        <f>IFERROR( VLOOKUP(Tabla6[[#This Row],[PARTIDA]],Tabla5[#All],3,FALSE),0)</f>
        <v>0</v>
      </c>
    </row>
    <row r="356" spans="1:6" x14ac:dyDescent="0.3">
      <c r="A356" s="75">
        <v>742</v>
      </c>
      <c r="B356" s="74" t="str">
        <f>CONCATENATE(Tabla6[[#This Row],[COG]])</f>
        <v>742</v>
      </c>
      <c r="C356" s="74" t="str">
        <f>CONCATENATE(Tabla6[[#This Row],[PARTIDA]],"00")</f>
        <v>74200</v>
      </c>
      <c r="D356" s="74" t="str">
        <f>VLOOKUP(Tabla6[[#This Row],[PARTIDA]],Tabla1[#All],3,FALSE)</f>
        <v>CONCESIÓN DE PRÉSTAMOS A ENTIDADES PARAESTATALES EMPRESARIALES Y NO FINANCIERAS CON FINES DE</v>
      </c>
      <c r="E356" s="74" t="str">
        <f>CONCATENATE(Tabla6[[#This Row],[Columna1]]," - ",Tabla6[[#This Row],[DESCRIPCION]])</f>
        <v>74200 - CONCESIÓN DE PRÉSTAMOS A ENTIDADES PARAESTATALES EMPRESARIALES Y NO FINANCIERAS CON FINES DE</v>
      </c>
      <c r="F356" s="43">
        <f>IFERROR( VLOOKUP(Tabla6[[#This Row],[PARTIDA]],Tabla5[#All],3,FALSE),0)</f>
        <v>0</v>
      </c>
    </row>
    <row r="357" spans="1:6" x14ac:dyDescent="0.3">
      <c r="A357" s="75">
        <v>743</v>
      </c>
      <c r="B357" s="74" t="str">
        <f>CONCATENATE(Tabla6[[#This Row],[COG]])</f>
        <v>743</v>
      </c>
      <c r="C357" s="74" t="str">
        <f>CONCATENATE(Tabla6[[#This Row],[PARTIDA]],"00")</f>
        <v>74300</v>
      </c>
      <c r="D357" s="74" t="str">
        <f>VLOOKUP(Tabla6[[#This Row],[PARTIDA]],Tabla1[#All],3,FALSE)</f>
        <v>CONCESIÓN DE PRÉSTAMOS A INSTITUCIONES PARAESTATALES PÚBLICAS FINANCIERAS CON FINES DE POLÍTICA</v>
      </c>
      <c r="E357" s="74" t="str">
        <f>CONCATENATE(Tabla6[[#This Row],[Columna1]]," - ",Tabla6[[#This Row],[DESCRIPCION]])</f>
        <v>74300 - CONCESIÓN DE PRÉSTAMOS A INSTITUCIONES PARAESTATALES PÚBLICAS FINANCIERAS CON FINES DE POLÍTICA</v>
      </c>
      <c r="F357" s="43">
        <f>IFERROR( VLOOKUP(Tabla6[[#This Row],[PARTIDA]],Tabla5[#All],3,FALSE),0)</f>
        <v>0</v>
      </c>
    </row>
    <row r="358" spans="1:6" x14ac:dyDescent="0.3">
      <c r="A358" s="75">
        <v>744</v>
      </c>
      <c r="B358" s="74" t="str">
        <f>CONCATENATE(Tabla6[[#This Row],[COG]])</f>
        <v>744</v>
      </c>
      <c r="C358" s="74" t="str">
        <f>CONCATENATE(Tabla6[[#This Row],[PARTIDA]],"00")</f>
        <v>74400</v>
      </c>
      <c r="D358" s="74" t="str">
        <f>VLOOKUP(Tabla6[[#This Row],[PARTIDA]],Tabla1[#All],3,FALSE)</f>
        <v>CONCESIÓN DE PRÉSTAMOS A ENTIDADES FEDERATIVAS Y MUNICIPIOS CON FINES DE POLÍTICA ECONÓMICA</v>
      </c>
      <c r="E358" s="74" t="str">
        <f>CONCATENATE(Tabla6[[#This Row],[Columna1]]," - ",Tabla6[[#This Row],[DESCRIPCION]])</f>
        <v>74400 - CONCESIÓN DE PRÉSTAMOS A ENTIDADES FEDERATIVAS Y MUNICIPIOS CON FINES DE POLÍTICA ECONÓMICA</v>
      </c>
      <c r="F358" s="43">
        <f>IFERROR( VLOOKUP(Tabla6[[#This Row],[PARTIDA]],Tabla5[#All],3,FALSE),0)</f>
        <v>0</v>
      </c>
    </row>
    <row r="359" spans="1:6" x14ac:dyDescent="0.3">
      <c r="A359" s="75">
        <v>745</v>
      </c>
      <c r="B359" s="74" t="str">
        <f>CONCATENATE(Tabla6[[#This Row],[COG]])</f>
        <v>745</v>
      </c>
      <c r="C359" s="74" t="str">
        <f>CONCATENATE(Tabla6[[#This Row],[PARTIDA]],"00")</f>
        <v>74500</v>
      </c>
      <c r="D359" s="74" t="str">
        <f>VLOOKUP(Tabla6[[#This Row],[PARTIDA]],Tabla1[#All],3,FALSE)</f>
        <v>CONCESIÓN DE PRÉSTAMOS AL SECTOR PRIVADO CON FINES DE POLÍTICA ECONÓMICA</v>
      </c>
      <c r="E359" s="74" t="str">
        <f>CONCATENATE(Tabla6[[#This Row],[Columna1]]," - ",Tabla6[[#This Row],[DESCRIPCION]])</f>
        <v>74500 - CONCESIÓN DE PRÉSTAMOS AL SECTOR PRIVADO CON FINES DE POLÍTICA ECONÓMICA</v>
      </c>
      <c r="F359" s="43">
        <f>IFERROR( VLOOKUP(Tabla6[[#This Row],[PARTIDA]],Tabla5[#All],3,FALSE),0)</f>
        <v>0</v>
      </c>
    </row>
    <row r="360" spans="1:6" x14ac:dyDescent="0.3">
      <c r="A360" s="75">
        <v>746</v>
      </c>
      <c r="B360" s="74" t="str">
        <f>CONCATENATE(Tabla6[[#This Row],[COG]])</f>
        <v>746</v>
      </c>
      <c r="C360" s="74" t="str">
        <f>CONCATENATE(Tabla6[[#This Row],[PARTIDA]],"00")</f>
        <v>74600</v>
      </c>
      <c r="D360" s="74" t="str">
        <f>VLOOKUP(Tabla6[[#This Row],[PARTIDA]],Tabla1[#All],3,FALSE)</f>
        <v>CONCESIÓN DE PRÉSTAMOS AL SECTOR EXTERNO CON FINES DE POLÍTICA ECONÓMICA</v>
      </c>
      <c r="E360" s="74" t="str">
        <f>CONCATENATE(Tabla6[[#This Row],[Columna1]]," - ",Tabla6[[#This Row],[DESCRIPCION]])</f>
        <v>74600 - CONCESIÓN DE PRÉSTAMOS AL SECTOR EXTERNO CON FINES DE POLÍTICA ECONÓMICA</v>
      </c>
      <c r="F360" s="43">
        <f>IFERROR( VLOOKUP(Tabla6[[#This Row],[PARTIDA]],Tabla5[#All],3,FALSE),0)</f>
        <v>0</v>
      </c>
    </row>
    <row r="361" spans="1:6" x14ac:dyDescent="0.3">
      <c r="A361" s="75">
        <v>747</v>
      </c>
      <c r="B361" s="74" t="str">
        <f>CONCATENATE(Tabla6[[#This Row],[COG]])</f>
        <v>747</v>
      </c>
      <c r="C361" s="74" t="str">
        <f>CONCATENATE(Tabla6[[#This Row],[PARTIDA]],"00")</f>
        <v>74700</v>
      </c>
      <c r="D361" s="74" t="str">
        <f>VLOOKUP(Tabla6[[#This Row],[PARTIDA]],Tabla1[#All],3,FALSE)</f>
        <v>CONCESIÓN DE PRÉSTAMOS AL SECTOR PÚBLICO CON FINES DE GESTIÓN DE LIQUIDEZ</v>
      </c>
      <c r="E361" s="74" t="str">
        <f>CONCATENATE(Tabla6[[#This Row],[Columna1]]," - ",Tabla6[[#This Row],[DESCRIPCION]])</f>
        <v>74700 - CONCESIÓN DE PRÉSTAMOS AL SECTOR PÚBLICO CON FINES DE GESTIÓN DE LIQUIDEZ</v>
      </c>
      <c r="F361" s="43">
        <f>IFERROR( VLOOKUP(Tabla6[[#This Row],[PARTIDA]],Tabla5[#All],3,FALSE),0)</f>
        <v>0</v>
      </c>
    </row>
    <row r="362" spans="1:6" x14ac:dyDescent="0.3">
      <c r="A362" s="75">
        <v>748</v>
      </c>
      <c r="B362" s="74" t="str">
        <f>CONCATENATE(Tabla6[[#This Row],[COG]])</f>
        <v>748</v>
      </c>
      <c r="C362" s="74" t="str">
        <f>CONCATENATE(Tabla6[[#This Row],[PARTIDA]],"00")</f>
        <v>74800</v>
      </c>
      <c r="D362" s="74" t="str">
        <f>VLOOKUP(Tabla6[[#This Row],[PARTIDA]],Tabla1[#All],3,FALSE)</f>
        <v>CONCESIÓN DE PRÉSTAMOS AL SECTOR PRIVADO CON FINES DE GESTIÓN DE LIQUIDEZ</v>
      </c>
      <c r="E362" s="74" t="str">
        <f>CONCATENATE(Tabla6[[#This Row],[Columna1]]," - ",Tabla6[[#This Row],[DESCRIPCION]])</f>
        <v>74800 - CONCESIÓN DE PRÉSTAMOS AL SECTOR PRIVADO CON FINES DE GESTIÓN DE LIQUIDEZ</v>
      </c>
      <c r="F362" s="43">
        <f>IFERROR( VLOOKUP(Tabla6[[#This Row],[PARTIDA]],Tabla5[#All],3,FALSE),0)</f>
        <v>0</v>
      </c>
    </row>
    <row r="363" spans="1:6" x14ac:dyDescent="0.3">
      <c r="A363" s="75">
        <v>749</v>
      </c>
      <c r="B363" s="74" t="str">
        <f>CONCATENATE(Tabla6[[#This Row],[COG]])</f>
        <v>749</v>
      </c>
      <c r="C363" s="74" t="str">
        <f>CONCATENATE(Tabla6[[#This Row],[PARTIDA]],"00")</f>
        <v>74900</v>
      </c>
      <c r="D363" s="74" t="str">
        <f>VLOOKUP(Tabla6[[#This Row],[PARTIDA]],Tabla1[#All],3,FALSE)</f>
        <v>CONCESIÓN DE PRÉSTAMOS AL SECTOR EXTERNO CON FINES DE GESTIÓN DE LIQUIDEZ</v>
      </c>
      <c r="E363" s="74" t="str">
        <f>CONCATENATE(Tabla6[[#This Row],[Columna1]]," - ",Tabla6[[#This Row],[DESCRIPCION]])</f>
        <v>74900 - CONCESIÓN DE PRÉSTAMOS AL SECTOR EXTERNO CON FINES DE GESTIÓN DE LIQUIDEZ</v>
      </c>
      <c r="F363" s="43">
        <f>IFERROR( VLOOKUP(Tabla6[[#This Row],[PARTIDA]],Tabla5[#All],3,FALSE),0)</f>
        <v>0</v>
      </c>
    </row>
    <row r="364" spans="1:6" x14ac:dyDescent="0.3">
      <c r="A364" s="75">
        <v>750</v>
      </c>
      <c r="B364" s="74" t="str">
        <f>CONCATENATE(Tabla6[[#This Row],[COG]])</f>
        <v>750</v>
      </c>
      <c r="C364" s="74" t="str">
        <f>CONCATENATE(Tabla6[[#This Row],[PARTIDA]],"00")</f>
        <v>75000</v>
      </c>
      <c r="D364" s="74" t="str">
        <f>VLOOKUP(Tabla6[[#This Row],[PARTIDA]],Tabla1[#All],3,FALSE)</f>
        <v>INVERSIONES EN FIDEICOMISOS, MANDATOS Y OTROS ANÁLOGOS</v>
      </c>
      <c r="E364" s="74" t="str">
        <f>CONCATENATE(Tabla6[[#This Row],[Columna1]]," - ",Tabla6[[#This Row],[DESCRIPCION]])</f>
        <v>75000 - INVERSIONES EN FIDEICOMISOS, MANDATOS Y OTROS ANÁLOGOS</v>
      </c>
      <c r="F364" s="43">
        <f>IFERROR( VLOOKUP(Tabla6[[#This Row],[PARTIDA]],Tabla5[#All],3,FALSE),0)</f>
        <v>0</v>
      </c>
    </row>
    <row r="365" spans="1:6" x14ac:dyDescent="0.3">
      <c r="A365" s="75">
        <v>751</v>
      </c>
      <c r="B365" s="74" t="str">
        <f>CONCATENATE(Tabla6[[#This Row],[COG]])</f>
        <v>751</v>
      </c>
      <c r="C365" s="74" t="str">
        <f>CONCATENATE(Tabla6[[#This Row],[PARTIDA]],"00")</f>
        <v>75100</v>
      </c>
      <c r="D365" s="74" t="str">
        <f>VLOOKUP(Tabla6[[#This Row],[PARTIDA]],Tabla1[#All],3,FALSE)</f>
        <v>INVERSIONES EN FIDEICOMISOS DEL PODER EJECUTIVO</v>
      </c>
      <c r="E365" s="74" t="str">
        <f>CONCATENATE(Tabla6[[#This Row],[Columna1]]," - ",Tabla6[[#This Row],[DESCRIPCION]])</f>
        <v>75100 - INVERSIONES EN FIDEICOMISOS DEL PODER EJECUTIVO</v>
      </c>
      <c r="F365" s="43">
        <f>IFERROR( VLOOKUP(Tabla6[[#This Row],[PARTIDA]],Tabla5[#All],3,FALSE),0)</f>
        <v>0</v>
      </c>
    </row>
    <row r="366" spans="1:6" x14ac:dyDescent="0.3">
      <c r="A366" s="75">
        <v>752</v>
      </c>
      <c r="B366" s="74" t="str">
        <f>CONCATENATE(Tabla6[[#This Row],[COG]])</f>
        <v>752</v>
      </c>
      <c r="C366" s="74" t="str">
        <f>CONCATENATE(Tabla6[[#This Row],[PARTIDA]],"00")</f>
        <v>75200</v>
      </c>
      <c r="D366" s="74" t="str">
        <f>VLOOKUP(Tabla6[[#This Row],[PARTIDA]],Tabla1[#All],3,FALSE)</f>
        <v>INVERSIONES EN FIDEICOMISOS DEL PODER LEGISLATIVO</v>
      </c>
      <c r="E366" s="74" t="str">
        <f>CONCATENATE(Tabla6[[#This Row],[Columna1]]," - ",Tabla6[[#This Row],[DESCRIPCION]])</f>
        <v>75200 - INVERSIONES EN FIDEICOMISOS DEL PODER LEGISLATIVO</v>
      </c>
      <c r="F366" s="43">
        <f>IFERROR( VLOOKUP(Tabla6[[#This Row],[PARTIDA]],Tabla5[#All],3,FALSE),0)</f>
        <v>0</v>
      </c>
    </row>
    <row r="367" spans="1:6" x14ac:dyDescent="0.3">
      <c r="A367" s="75">
        <v>753</v>
      </c>
      <c r="B367" s="74" t="str">
        <f>CONCATENATE(Tabla6[[#This Row],[COG]])</f>
        <v>753</v>
      </c>
      <c r="C367" s="74" t="str">
        <f>CONCATENATE(Tabla6[[#This Row],[PARTIDA]],"00")</f>
        <v>75300</v>
      </c>
      <c r="D367" s="74" t="str">
        <f>VLOOKUP(Tabla6[[#This Row],[PARTIDA]],Tabla1[#All],3,FALSE)</f>
        <v>INVERSIONES EN FIDEICOMISOS DEL PODER JUDICIAL</v>
      </c>
      <c r="E367" s="74" t="str">
        <f>CONCATENATE(Tabla6[[#This Row],[Columna1]]," - ",Tabla6[[#This Row],[DESCRIPCION]])</f>
        <v>75300 - INVERSIONES EN FIDEICOMISOS DEL PODER JUDICIAL</v>
      </c>
      <c r="F367" s="43">
        <f>IFERROR( VLOOKUP(Tabla6[[#This Row],[PARTIDA]],Tabla5[#All],3,FALSE),0)</f>
        <v>0</v>
      </c>
    </row>
    <row r="368" spans="1:6" x14ac:dyDescent="0.3">
      <c r="A368" s="75">
        <v>754</v>
      </c>
      <c r="B368" s="74" t="str">
        <f>CONCATENATE(Tabla6[[#This Row],[COG]])</f>
        <v>754</v>
      </c>
      <c r="C368" s="74" t="str">
        <f>CONCATENATE(Tabla6[[#This Row],[PARTIDA]],"00")</f>
        <v>75400</v>
      </c>
      <c r="D368" s="74" t="str">
        <f>VLOOKUP(Tabla6[[#This Row],[PARTIDA]],Tabla1[#All],3,FALSE)</f>
        <v>INVERSIONES EN FIDEICOMISOS PÚBLICOS NO EMPRESARIALES Y NO FINANCIEROS</v>
      </c>
      <c r="E368" s="74" t="str">
        <f>CONCATENATE(Tabla6[[#This Row],[Columna1]]," - ",Tabla6[[#This Row],[DESCRIPCION]])</f>
        <v>75400 - INVERSIONES EN FIDEICOMISOS PÚBLICOS NO EMPRESARIALES Y NO FINANCIEROS</v>
      </c>
      <c r="F368" s="43">
        <f>IFERROR( VLOOKUP(Tabla6[[#This Row],[PARTIDA]],Tabla5[#All],3,FALSE),0)</f>
        <v>0</v>
      </c>
    </row>
    <row r="369" spans="1:6" x14ac:dyDescent="0.3">
      <c r="A369" s="75">
        <v>755</v>
      </c>
      <c r="B369" s="74" t="str">
        <f>CONCATENATE(Tabla6[[#This Row],[COG]])</f>
        <v>755</v>
      </c>
      <c r="C369" s="74" t="str">
        <f>CONCATENATE(Tabla6[[#This Row],[PARTIDA]],"00")</f>
        <v>75500</v>
      </c>
      <c r="D369" s="74" t="str">
        <f>VLOOKUP(Tabla6[[#This Row],[PARTIDA]],Tabla1[#All],3,FALSE)</f>
        <v>INVERSIONES EN FIDEICOMISOS PÚBLICOS EMPRESARIALES Y NO FINANCIEROS</v>
      </c>
      <c r="E369" s="74" t="str">
        <f>CONCATENATE(Tabla6[[#This Row],[Columna1]]," - ",Tabla6[[#This Row],[DESCRIPCION]])</f>
        <v>75500 - INVERSIONES EN FIDEICOMISOS PÚBLICOS EMPRESARIALES Y NO FINANCIEROS</v>
      </c>
      <c r="F369" s="43">
        <f>IFERROR( VLOOKUP(Tabla6[[#This Row],[PARTIDA]],Tabla5[#All],3,FALSE),0)</f>
        <v>0</v>
      </c>
    </row>
    <row r="370" spans="1:6" x14ac:dyDescent="0.3">
      <c r="A370" s="75">
        <v>756</v>
      </c>
      <c r="B370" s="74" t="str">
        <f>CONCATENATE(Tabla6[[#This Row],[COG]])</f>
        <v>756</v>
      </c>
      <c r="C370" s="74" t="str">
        <f>CONCATENATE(Tabla6[[#This Row],[PARTIDA]],"00")</f>
        <v>75600</v>
      </c>
      <c r="D370" s="74" t="str">
        <f>VLOOKUP(Tabla6[[#This Row],[PARTIDA]],Tabla1[#All],3,FALSE)</f>
        <v>INVERSIONES EN FIDEICOMISOS PÚBLICOS FINANCIEROS</v>
      </c>
      <c r="E370" s="74" t="str">
        <f>CONCATENATE(Tabla6[[#This Row],[Columna1]]," - ",Tabla6[[#This Row],[DESCRIPCION]])</f>
        <v>75600 - INVERSIONES EN FIDEICOMISOS PÚBLICOS FINANCIEROS</v>
      </c>
      <c r="F370" s="43">
        <f>IFERROR( VLOOKUP(Tabla6[[#This Row],[PARTIDA]],Tabla5[#All],3,FALSE),0)</f>
        <v>0</v>
      </c>
    </row>
    <row r="371" spans="1:6" x14ac:dyDescent="0.3">
      <c r="A371" s="75">
        <v>757</v>
      </c>
      <c r="B371" s="74" t="str">
        <f>CONCATENATE(Tabla6[[#This Row],[COG]])</f>
        <v>757</v>
      </c>
      <c r="C371" s="74" t="str">
        <f>CONCATENATE(Tabla6[[#This Row],[PARTIDA]],"00")</f>
        <v>75700</v>
      </c>
      <c r="D371" s="74" t="str">
        <f>VLOOKUP(Tabla6[[#This Row],[PARTIDA]],Tabla1[#All],3,FALSE)</f>
        <v>INVERSIONES EN FIDEICOMISOS DE ENTIDADES FEDERATIVAS</v>
      </c>
      <c r="E371" s="74" t="str">
        <f>CONCATENATE(Tabla6[[#This Row],[Columna1]]," - ",Tabla6[[#This Row],[DESCRIPCION]])</f>
        <v>75700 - INVERSIONES EN FIDEICOMISOS DE ENTIDADES FEDERATIVAS</v>
      </c>
      <c r="F371" s="43">
        <f>IFERROR( VLOOKUP(Tabla6[[#This Row],[PARTIDA]],Tabla5[#All],3,FALSE),0)</f>
        <v>0</v>
      </c>
    </row>
    <row r="372" spans="1:6" x14ac:dyDescent="0.3">
      <c r="A372" s="75">
        <v>758</v>
      </c>
      <c r="B372" s="74" t="str">
        <f>CONCATENATE(Tabla6[[#This Row],[COG]])</f>
        <v>758</v>
      </c>
      <c r="C372" s="74" t="str">
        <f>CONCATENATE(Tabla6[[#This Row],[PARTIDA]],"00")</f>
        <v>75800</v>
      </c>
      <c r="D372" s="74" t="str">
        <f>VLOOKUP(Tabla6[[#This Row],[PARTIDA]],Tabla1[#All],3,FALSE)</f>
        <v>INVERSIONES EN FIDEICOMISOS DE MUNICIPIOS</v>
      </c>
      <c r="E372" s="74" t="str">
        <f>CONCATENATE(Tabla6[[#This Row],[Columna1]]," - ",Tabla6[[#This Row],[DESCRIPCION]])</f>
        <v>75800 - INVERSIONES EN FIDEICOMISOS DE MUNICIPIOS</v>
      </c>
      <c r="F372" s="43">
        <f>IFERROR( VLOOKUP(Tabla6[[#This Row],[PARTIDA]],Tabla5[#All],3,FALSE),0)</f>
        <v>0</v>
      </c>
    </row>
    <row r="373" spans="1:6" x14ac:dyDescent="0.3">
      <c r="A373" s="75">
        <v>759</v>
      </c>
      <c r="B373" s="74" t="str">
        <f>CONCATENATE(Tabla6[[#This Row],[COG]])</f>
        <v>759</v>
      </c>
      <c r="C373" s="74" t="str">
        <f>CONCATENATE(Tabla6[[#This Row],[PARTIDA]],"00")</f>
        <v>75900</v>
      </c>
      <c r="D373" s="74" t="str">
        <f>VLOOKUP(Tabla6[[#This Row],[PARTIDA]],Tabla1[#All],3,FALSE)</f>
        <v>FIDEICOMISOS DE EMPRESAS PRIVADAS Y PARTICULARES</v>
      </c>
      <c r="E373" s="74" t="str">
        <f>CONCATENATE(Tabla6[[#This Row],[Columna1]]," - ",Tabla6[[#This Row],[DESCRIPCION]])</f>
        <v>75900 - FIDEICOMISOS DE EMPRESAS PRIVADAS Y PARTICULARES</v>
      </c>
      <c r="F373" s="43">
        <f>IFERROR( VLOOKUP(Tabla6[[#This Row],[PARTIDA]],Tabla5[#All],3,FALSE),0)</f>
        <v>0</v>
      </c>
    </row>
    <row r="374" spans="1:6" x14ac:dyDescent="0.3">
      <c r="A374" s="75">
        <v>760</v>
      </c>
      <c r="B374" s="74" t="str">
        <f>CONCATENATE(Tabla6[[#This Row],[COG]])</f>
        <v>760</v>
      </c>
      <c r="C374" s="74" t="str">
        <f>CONCATENATE(Tabla6[[#This Row],[PARTIDA]],"00")</f>
        <v>76000</v>
      </c>
      <c r="D374" s="74" t="str">
        <f>VLOOKUP(Tabla6[[#This Row],[PARTIDA]],Tabla1[#All],3,FALSE)</f>
        <v>OTRAS INVERSIONES FINANCIERAS</v>
      </c>
      <c r="E374" s="74" t="str">
        <f>CONCATENATE(Tabla6[[#This Row],[Columna1]]," - ",Tabla6[[#This Row],[DESCRIPCION]])</f>
        <v>76000 - OTRAS INVERSIONES FINANCIERAS</v>
      </c>
      <c r="F374" s="43">
        <f>IFERROR( VLOOKUP(Tabla6[[#This Row],[PARTIDA]],Tabla5[#All],3,FALSE),0)</f>
        <v>0</v>
      </c>
    </row>
    <row r="375" spans="1:6" x14ac:dyDescent="0.3">
      <c r="A375" s="75">
        <v>761</v>
      </c>
      <c r="B375" s="74" t="str">
        <f>CONCATENATE(Tabla6[[#This Row],[COG]])</f>
        <v>761</v>
      </c>
      <c r="C375" s="74" t="str">
        <f>CONCATENATE(Tabla6[[#This Row],[PARTIDA]],"00")</f>
        <v>76100</v>
      </c>
      <c r="D375" s="74" t="str">
        <f>VLOOKUP(Tabla6[[#This Row],[PARTIDA]],Tabla1[#All],3,FALSE)</f>
        <v>DEPÓSITOS A LARGO PLAZO EN MONEDA NACIONAL</v>
      </c>
      <c r="E375" s="74" t="str">
        <f>CONCATENATE(Tabla6[[#This Row],[Columna1]]," - ",Tabla6[[#This Row],[DESCRIPCION]])</f>
        <v>76100 - DEPÓSITOS A LARGO PLAZO EN MONEDA NACIONAL</v>
      </c>
      <c r="F375" s="43">
        <f>IFERROR( VLOOKUP(Tabla6[[#This Row],[PARTIDA]],Tabla5[#All],3,FALSE),0)</f>
        <v>0</v>
      </c>
    </row>
    <row r="376" spans="1:6" x14ac:dyDescent="0.3">
      <c r="A376" s="75">
        <v>762</v>
      </c>
      <c r="B376" s="74" t="str">
        <f>CONCATENATE(Tabla6[[#This Row],[COG]])</f>
        <v>762</v>
      </c>
      <c r="C376" s="74" t="str">
        <f>CONCATENATE(Tabla6[[#This Row],[PARTIDA]],"00")</f>
        <v>76200</v>
      </c>
      <c r="D376" s="74" t="str">
        <f>VLOOKUP(Tabla6[[#This Row],[PARTIDA]],Tabla1[#All],3,FALSE)</f>
        <v>DEPÓSITOS A LARGO PLAZO EN MONEDA EXTRANJERA</v>
      </c>
      <c r="E376" s="74" t="str">
        <f>CONCATENATE(Tabla6[[#This Row],[Columna1]]," - ",Tabla6[[#This Row],[DESCRIPCION]])</f>
        <v>76200 - DEPÓSITOS A LARGO PLAZO EN MONEDA EXTRANJERA</v>
      </c>
      <c r="F376" s="43">
        <f>IFERROR( VLOOKUP(Tabla6[[#This Row],[PARTIDA]],Tabla5[#All],3,FALSE),0)</f>
        <v>0</v>
      </c>
    </row>
    <row r="377" spans="1:6" x14ac:dyDescent="0.3">
      <c r="A377" s="75">
        <v>790</v>
      </c>
      <c r="B377" s="74" t="str">
        <f>CONCATENATE(Tabla6[[#This Row],[COG]])</f>
        <v>790</v>
      </c>
      <c r="C377" s="74" t="str">
        <f>CONCATENATE(Tabla6[[#This Row],[PARTIDA]],"00")</f>
        <v>79000</v>
      </c>
      <c r="D377" s="74" t="str">
        <f>VLOOKUP(Tabla6[[#This Row],[PARTIDA]],Tabla1[#All],3,FALSE)</f>
        <v>PROVISIONES PARA CONTINGENCIAS Y OTRAS EROGACIONES ESPECIALES</v>
      </c>
      <c r="E377" s="74" t="str">
        <f>CONCATENATE(Tabla6[[#This Row],[Columna1]]," - ",Tabla6[[#This Row],[DESCRIPCION]])</f>
        <v>79000 - PROVISIONES PARA CONTINGENCIAS Y OTRAS EROGACIONES ESPECIALES</v>
      </c>
      <c r="F377" s="43">
        <f>IFERROR( VLOOKUP(Tabla6[[#This Row],[PARTIDA]],Tabla5[#All],3,FALSE),0)</f>
        <v>0</v>
      </c>
    </row>
    <row r="378" spans="1:6" x14ac:dyDescent="0.3">
      <c r="A378" s="75">
        <v>791</v>
      </c>
      <c r="B378" s="74" t="str">
        <f>CONCATENATE(Tabla6[[#This Row],[COG]])</f>
        <v>791</v>
      </c>
      <c r="C378" s="74" t="str">
        <f>CONCATENATE(Tabla6[[#This Row],[PARTIDA]],"00")</f>
        <v>79100</v>
      </c>
      <c r="D378" s="74" t="str">
        <f>VLOOKUP(Tabla6[[#This Row],[PARTIDA]],Tabla1[#All],3,FALSE)</f>
        <v>CONTINGENCIAS POR FENÓMENOS NATURALES</v>
      </c>
      <c r="E378" s="74" t="str">
        <f>CONCATENATE(Tabla6[[#This Row],[Columna1]]," - ",Tabla6[[#This Row],[DESCRIPCION]])</f>
        <v>79100 - CONTINGENCIAS POR FENÓMENOS NATURALES</v>
      </c>
      <c r="F378" s="43">
        <f>IFERROR( VLOOKUP(Tabla6[[#This Row],[PARTIDA]],Tabla5[#All],3,FALSE),0)</f>
        <v>0</v>
      </c>
    </row>
    <row r="379" spans="1:6" x14ac:dyDescent="0.3">
      <c r="A379" s="75">
        <v>792</v>
      </c>
      <c r="B379" s="74" t="str">
        <f>CONCATENATE(Tabla6[[#This Row],[COG]])</f>
        <v>792</v>
      </c>
      <c r="C379" s="74" t="str">
        <f>CONCATENATE(Tabla6[[#This Row],[PARTIDA]],"00")</f>
        <v>79200</v>
      </c>
      <c r="D379" s="74" t="str">
        <f>VLOOKUP(Tabla6[[#This Row],[PARTIDA]],Tabla1[#All],3,FALSE)</f>
        <v>CONTINGENCIAS SOCIOECONÓMICAS</v>
      </c>
      <c r="E379" s="74" t="str">
        <f>CONCATENATE(Tabla6[[#This Row],[Columna1]]," - ",Tabla6[[#This Row],[DESCRIPCION]])</f>
        <v>79200 - CONTINGENCIAS SOCIOECONÓMICAS</v>
      </c>
      <c r="F379" s="43">
        <f>IFERROR( VLOOKUP(Tabla6[[#This Row],[PARTIDA]],Tabla5[#All],3,FALSE),0)</f>
        <v>0</v>
      </c>
    </row>
    <row r="380" spans="1:6" x14ac:dyDescent="0.3">
      <c r="A380" s="75">
        <v>799</v>
      </c>
      <c r="B380" s="74" t="str">
        <f>CONCATENATE(Tabla6[[#This Row],[COG]])</f>
        <v>799</v>
      </c>
      <c r="C380" s="74" t="str">
        <f>CONCATENATE(Tabla6[[#This Row],[PARTIDA]],"00")</f>
        <v>79900</v>
      </c>
      <c r="D380" s="74" t="str">
        <f>VLOOKUP(Tabla6[[#This Row],[PARTIDA]],Tabla1[#All],3,FALSE)</f>
        <v>OTRAS EROGACIONES ESPECIALES</v>
      </c>
      <c r="E380" s="74" t="str">
        <f>CONCATENATE(Tabla6[[#This Row],[Columna1]]," - ",Tabla6[[#This Row],[DESCRIPCION]])</f>
        <v>79900 - OTRAS EROGACIONES ESPECIALES</v>
      </c>
      <c r="F380" s="43">
        <f>IFERROR( VLOOKUP(Tabla6[[#This Row],[PARTIDA]],Tabla5[#All],3,FALSE),0)</f>
        <v>0</v>
      </c>
    </row>
    <row r="381" spans="1:6" x14ac:dyDescent="0.3">
      <c r="A381" s="75">
        <v>800</v>
      </c>
      <c r="B381" s="74" t="str">
        <f>CONCATENATE(Tabla6[[#This Row],[COG]])</f>
        <v>800</v>
      </c>
      <c r="C381" s="74" t="str">
        <f>CONCATENATE(Tabla6[[#This Row],[PARTIDA]],"00")</f>
        <v>80000</v>
      </c>
      <c r="D381" s="74" t="str">
        <f>VLOOKUP(Tabla6[[#This Row],[PARTIDA]],Tabla1[#All],3,FALSE)</f>
        <v>PARTICIPACIONES Y APORTACIONES</v>
      </c>
      <c r="E381" s="74" t="str">
        <f>CONCATENATE(Tabla6[[#This Row],[Columna1]]," - ",Tabla6[[#This Row],[DESCRIPCION]])</f>
        <v>80000 - PARTICIPACIONES Y APORTACIONES</v>
      </c>
      <c r="F381" s="43">
        <f>IFERROR( VLOOKUP(Tabla6[[#This Row],[PARTIDA]],Tabla5[#All],3,FALSE),0)</f>
        <v>0</v>
      </c>
    </row>
    <row r="382" spans="1:6" x14ac:dyDescent="0.3">
      <c r="A382" s="75">
        <v>810</v>
      </c>
      <c r="B382" s="74" t="str">
        <f>CONCATENATE(Tabla6[[#This Row],[COG]])</f>
        <v>810</v>
      </c>
      <c r="C382" s="74" t="str">
        <f>CONCATENATE(Tabla6[[#This Row],[PARTIDA]],"00")</f>
        <v>81000</v>
      </c>
      <c r="D382" s="74" t="str">
        <f>VLOOKUP(Tabla6[[#This Row],[PARTIDA]],Tabla1[#All],3,FALSE)</f>
        <v>PARTICIPACIONES</v>
      </c>
      <c r="E382" s="74" t="str">
        <f>CONCATENATE(Tabla6[[#This Row],[Columna1]]," - ",Tabla6[[#This Row],[DESCRIPCION]])</f>
        <v>81000 - PARTICIPACIONES</v>
      </c>
      <c r="F382" s="43">
        <f>IFERROR( VLOOKUP(Tabla6[[#This Row],[PARTIDA]],Tabla5[#All],3,FALSE),0)</f>
        <v>0</v>
      </c>
    </row>
    <row r="383" spans="1:6" x14ac:dyDescent="0.3">
      <c r="A383" s="75">
        <v>811</v>
      </c>
      <c r="B383" s="74" t="str">
        <f>CONCATENATE(Tabla6[[#This Row],[COG]])</f>
        <v>811</v>
      </c>
      <c r="C383" s="74" t="str">
        <f>CONCATENATE(Tabla6[[#This Row],[PARTIDA]],"00")</f>
        <v>81100</v>
      </c>
      <c r="D383" s="74" t="str">
        <f>VLOOKUP(Tabla6[[#This Row],[PARTIDA]],Tabla1[#All],3,FALSE)</f>
        <v>FONDO GENERAL DE PARTICIPACIONES</v>
      </c>
      <c r="E383" s="74" t="str">
        <f>CONCATENATE(Tabla6[[#This Row],[Columna1]]," - ",Tabla6[[#This Row],[DESCRIPCION]])</f>
        <v>81100 - FONDO GENERAL DE PARTICIPACIONES</v>
      </c>
      <c r="F383" s="43">
        <f>IFERROR( VLOOKUP(Tabla6[[#This Row],[PARTIDA]],Tabla5[#All],3,FALSE),0)</f>
        <v>0</v>
      </c>
    </row>
    <row r="384" spans="1:6" x14ac:dyDescent="0.3">
      <c r="A384" s="75">
        <v>812</v>
      </c>
      <c r="B384" s="74" t="str">
        <f>CONCATENATE(Tabla6[[#This Row],[COG]])</f>
        <v>812</v>
      </c>
      <c r="C384" s="74" t="str">
        <f>CONCATENATE(Tabla6[[#This Row],[PARTIDA]],"00")</f>
        <v>81200</v>
      </c>
      <c r="D384" s="74" t="str">
        <f>VLOOKUP(Tabla6[[#This Row],[PARTIDA]],Tabla1[#All],3,FALSE)</f>
        <v>FONDO DE FOMENTO MUNICIPAL</v>
      </c>
      <c r="E384" s="74" t="str">
        <f>CONCATENATE(Tabla6[[#This Row],[Columna1]]," - ",Tabla6[[#This Row],[DESCRIPCION]])</f>
        <v>81200 - FONDO DE FOMENTO MUNICIPAL</v>
      </c>
      <c r="F384" s="43">
        <f>IFERROR( VLOOKUP(Tabla6[[#This Row],[PARTIDA]],Tabla5[#All],3,FALSE),0)</f>
        <v>0</v>
      </c>
    </row>
    <row r="385" spans="1:6" x14ac:dyDescent="0.3">
      <c r="A385" s="75">
        <v>813</v>
      </c>
      <c r="B385" s="74" t="str">
        <f>CONCATENATE(Tabla6[[#This Row],[COG]])</f>
        <v>813</v>
      </c>
      <c r="C385" s="74" t="str">
        <f>CONCATENATE(Tabla6[[#This Row],[PARTIDA]],"00")</f>
        <v>81300</v>
      </c>
      <c r="D385" s="74" t="str">
        <f>VLOOKUP(Tabla6[[#This Row],[PARTIDA]],Tabla1[#All],3,FALSE)</f>
        <v>PARTICIPACIONES DE LAS ENTIDADES FEDERATIVAS A LOS MUNICIPIOS</v>
      </c>
      <c r="E385" s="74" t="str">
        <f>CONCATENATE(Tabla6[[#This Row],[Columna1]]," - ",Tabla6[[#This Row],[DESCRIPCION]])</f>
        <v>81300 - PARTICIPACIONES DE LAS ENTIDADES FEDERATIVAS A LOS MUNICIPIOS</v>
      </c>
      <c r="F385" s="43">
        <f>IFERROR( VLOOKUP(Tabla6[[#This Row],[PARTIDA]],Tabla5[#All],3,FALSE),0)</f>
        <v>0</v>
      </c>
    </row>
    <row r="386" spans="1:6" x14ac:dyDescent="0.3">
      <c r="A386" s="75">
        <v>814</v>
      </c>
      <c r="B386" s="74" t="str">
        <f>CONCATENATE(Tabla6[[#This Row],[COG]])</f>
        <v>814</v>
      </c>
      <c r="C386" s="74" t="str">
        <f>CONCATENATE(Tabla6[[#This Row],[PARTIDA]],"00")</f>
        <v>81400</v>
      </c>
      <c r="D386" s="74" t="str">
        <f>VLOOKUP(Tabla6[[#This Row],[PARTIDA]],Tabla1[#All],3,FALSE)</f>
        <v>OTROS CONCEPTOS PARTICIPABLES DE LA FEDERACIÓN A ENTIDADES FEDERATIVAS</v>
      </c>
      <c r="E386" s="74" t="str">
        <f>CONCATENATE(Tabla6[[#This Row],[Columna1]]," - ",Tabla6[[#This Row],[DESCRIPCION]])</f>
        <v>81400 - OTROS CONCEPTOS PARTICIPABLES DE LA FEDERACIÓN A ENTIDADES FEDERATIVAS</v>
      </c>
      <c r="F386" s="43">
        <f>IFERROR( VLOOKUP(Tabla6[[#This Row],[PARTIDA]],Tabla5[#All],3,FALSE),0)</f>
        <v>0</v>
      </c>
    </row>
    <row r="387" spans="1:6" x14ac:dyDescent="0.3">
      <c r="A387" s="75">
        <v>815</v>
      </c>
      <c r="B387" s="74" t="str">
        <f>CONCATENATE(Tabla6[[#This Row],[COG]])</f>
        <v>815</v>
      </c>
      <c r="C387" s="74" t="str">
        <f>CONCATENATE(Tabla6[[#This Row],[PARTIDA]],"00")</f>
        <v>81500</v>
      </c>
      <c r="D387" s="74" t="str">
        <f>VLOOKUP(Tabla6[[#This Row],[PARTIDA]],Tabla1[#All],3,FALSE)</f>
        <v>OTROS CONCEPTOS PARTICIPABLES DE LA FEDERACIÓN A MUNICIPIOS</v>
      </c>
      <c r="E387" s="74" t="str">
        <f>CONCATENATE(Tabla6[[#This Row],[Columna1]]," - ",Tabla6[[#This Row],[DESCRIPCION]])</f>
        <v>81500 - OTROS CONCEPTOS PARTICIPABLES DE LA FEDERACIÓN A MUNICIPIOS</v>
      </c>
      <c r="F387" s="43">
        <f>IFERROR( VLOOKUP(Tabla6[[#This Row],[PARTIDA]],Tabla5[#All],3,FALSE),0)</f>
        <v>0</v>
      </c>
    </row>
    <row r="388" spans="1:6" x14ac:dyDescent="0.3">
      <c r="A388" s="75">
        <v>816</v>
      </c>
      <c r="B388" s="74" t="str">
        <f>CONCATENATE(Tabla6[[#This Row],[COG]])</f>
        <v>816</v>
      </c>
      <c r="C388" s="74" t="str">
        <f>CONCATENATE(Tabla6[[#This Row],[PARTIDA]],"00")</f>
        <v>81600</v>
      </c>
      <c r="D388" s="74" t="str">
        <f>VLOOKUP(Tabla6[[#This Row],[PARTIDA]],Tabla1[#All],3,FALSE)</f>
        <v>CONVENIOS DE COLABORACIÓN ADMINISTRATIVA</v>
      </c>
      <c r="E388" s="74" t="str">
        <f>CONCATENATE(Tabla6[[#This Row],[Columna1]]," - ",Tabla6[[#This Row],[DESCRIPCION]])</f>
        <v>81600 - CONVENIOS DE COLABORACIÓN ADMINISTRATIVA</v>
      </c>
      <c r="F388" s="43">
        <f>IFERROR( VLOOKUP(Tabla6[[#This Row],[PARTIDA]],Tabla5[#All],3,FALSE),0)</f>
        <v>0</v>
      </c>
    </row>
    <row r="389" spans="1:6" x14ac:dyDescent="0.3">
      <c r="A389" s="75">
        <v>830</v>
      </c>
      <c r="B389" s="74" t="str">
        <f>CONCATENATE(Tabla6[[#This Row],[COG]])</f>
        <v>830</v>
      </c>
      <c r="C389" s="74" t="str">
        <f>CONCATENATE(Tabla6[[#This Row],[PARTIDA]],"00")</f>
        <v>83000</v>
      </c>
      <c r="D389" s="74" t="str">
        <f>VLOOKUP(Tabla6[[#This Row],[PARTIDA]],Tabla1[#All],3,FALSE)</f>
        <v>APORTACIONES</v>
      </c>
      <c r="E389" s="74" t="str">
        <f>CONCATENATE(Tabla6[[#This Row],[Columna1]]," - ",Tabla6[[#This Row],[DESCRIPCION]])</f>
        <v>83000 - APORTACIONES</v>
      </c>
      <c r="F389" s="43">
        <f>IFERROR( VLOOKUP(Tabla6[[#This Row],[PARTIDA]],Tabla5[#All],3,FALSE),0)</f>
        <v>0</v>
      </c>
    </row>
    <row r="390" spans="1:6" x14ac:dyDescent="0.3">
      <c r="A390" s="75">
        <v>831</v>
      </c>
      <c r="B390" s="74" t="str">
        <f>CONCATENATE(Tabla6[[#This Row],[COG]])</f>
        <v>831</v>
      </c>
      <c r="C390" s="74" t="str">
        <f>CONCATENATE(Tabla6[[#This Row],[PARTIDA]],"00")</f>
        <v>83100</v>
      </c>
      <c r="D390" s="74" t="str">
        <f>VLOOKUP(Tabla6[[#This Row],[PARTIDA]],Tabla1[#All],3,FALSE)</f>
        <v>APORTACIONES DE LA FEDERACIÓN A LAS ENTIDADES FEDERATIVAS</v>
      </c>
      <c r="E390" s="74" t="str">
        <f>CONCATENATE(Tabla6[[#This Row],[Columna1]]," - ",Tabla6[[#This Row],[DESCRIPCION]])</f>
        <v>83100 - APORTACIONES DE LA FEDERACIÓN A LAS ENTIDADES FEDERATIVAS</v>
      </c>
      <c r="F390" s="43">
        <f>IFERROR( VLOOKUP(Tabla6[[#This Row],[PARTIDA]],Tabla5[#All],3,FALSE),0)</f>
        <v>0</v>
      </c>
    </row>
    <row r="391" spans="1:6" x14ac:dyDescent="0.3">
      <c r="A391" s="75">
        <v>832</v>
      </c>
      <c r="B391" s="74" t="str">
        <f>CONCATENATE(Tabla6[[#This Row],[COG]])</f>
        <v>832</v>
      </c>
      <c r="C391" s="74" t="str">
        <f>CONCATENATE(Tabla6[[#This Row],[PARTIDA]],"00")</f>
        <v>83200</v>
      </c>
      <c r="D391" s="74" t="str">
        <f>VLOOKUP(Tabla6[[#This Row],[PARTIDA]],Tabla1[#All],3,FALSE)</f>
        <v>APORTACIONES DE LA FEDERACIÓN A MUNICIPIOS</v>
      </c>
      <c r="E391" s="74" t="str">
        <f>CONCATENATE(Tabla6[[#This Row],[Columna1]]," - ",Tabla6[[#This Row],[DESCRIPCION]])</f>
        <v>83200 - APORTACIONES DE LA FEDERACIÓN A MUNICIPIOS</v>
      </c>
      <c r="F391" s="43">
        <f>IFERROR( VLOOKUP(Tabla6[[#This Row],[PARTIDA]],Tabla5[#All],3,FALSE),0)</f>
        <v>0</v>
      </c>
    </row>
    <row r="392" spans="1:6" x14ac:dyDescent="0.3">
      <c r="A392" s="75">
        <v>833</v>
      </c>
      <c r="B392" s="74" t="str">
        <f>CONCATENATE(Tabla6[[#This Row],[COG]])</f>
        <v>833</v>
      </c>
      <c r="C392" s="74" t="str">
        <f>CONCATENATE(Tabla6[[#This Row],[PARTIDA]],"00")</f>
        <v>83300</v>
      </c>
      <c r="D392" s="74" t="str">
        <f>VLOOKUP(Tabla6[[#This Row],[PARTIDA]],Tabla1[#All],3,FALSE)</f>
        <v>APORTACIONES DE LAS ENTIDADES FEDERATIVAS A LOS MUNICIPIOS</v>
      </c>
      <c r="E392" s="74" t="str">
        <f>CONCATENATE(Tabla6[[#This Row],[Columna1]]," - ",Tabla6[[#This Row],[DESCRIPCION]])</f>
        <v>83300 - APORTACIONES DE LAS ENTIDADES FEDERATIVAS A LOS MUNICIPIOS</v>
      </c>
      <c r="F392" s="43">
        <f>IFERROR( VLOOKUP(Tabla6[[#This Row],[PARTIDA]],Tabla5[#All],3,FALSE),0)</f>
        <v>0</v>
      </c>
    </row>
    <row r="393" spans="1:6" x14ac:dyDescent="0.3">
      <c r="A393" s="75">
        <v>834</v>
      </c>
      <c r="B393" s="74" t="str">
        <f>CONCATENATE(Tabla6[[#This Row],[COG]])</f>
        <v>834</v>
      </c>
      <c r="C393" s="74" t="str">
        <f>CONCATENATE(Tabla6[[#This Row],[PARTIDA]],"00")</f>
        <v>83400</v>
      </c>
      <c r="D393" s="74" t="str">
        <f>VLOOKUP(Tabla6[[#This Row],[PARTIDA]],Tabla1[#All],3,FALSE)</f>
        <v>APORTACIONES PREVISTAS EN LEYES Y DECRETOS AL SISTEMA DE PROTECCIÓN SOCIAL</v>
      </c>
      <c r="E393" s="74" t="str">
        <f>CONCATENATE(Tabla6[[#This Row],[Columna1]]," - ",Tabla6[[#This Row],[DESCRIPCION]])</f>
        <v>83400 - APORTACIONES PREVISTAS EN LEYES Y DECRETOS AL SISTEMA DE PROTECCIÓN SOCIAL</v>
      </c>
      <c r="F393" s="43">
        <f>IFERROR( VLOOKUP(Tabla6[[#This Row],[PARTIDA]],Tabla5[#All],3,FALSE),0)</f>
        <v>0</v>
      </c>
    </row>
    <row r="394" spans="1:6" x14ac:dyDescent="0.3">
      <c r="A394" s="75">
        <v>835</v>
      </c>
      <c r="B394" s="74" t="str">
        <f>CONCATENATE(Tabla6[[#This Row],[COG]])</f>
        <v>835</v>
      </c>
      <c r="C394" s="74" t="str">
        <f>CONCATENATE(Tabla6[[#This Row],[PARTIDA]],"00")</f>
        <v>83500</v>
      </c>
      <c r="D394" s="74" t="str">
        <f>VLOOKUP(Tabla6[[#This Row],[PARTIDA]],Tabla1[#All],3,FALSE)</f>
        <v>APORTACIONES PREVISTAS EN LEYES Y DECRETOS COMPENSATORIAS A ENTIDADES FEDERATIVAS Y MUNICIPIOS</v>
      </c>
      <c r="E394" s="74" t="str">
        <f>CONCATENATE(Tabla6[[#This Row],[Columna1]]," - ",Tabla6[[#This Row],[DESCRIPCION]])</f>
        <v>83500 - APORTACIONES PREVISTAS EN LEYES Y DECRETOS COMPENSATORIAS A ENTIDADES FEDERATIVAS Y MUNICIPIOS</v>
      </c>
      <c r="F394" s="43">
        <f>IFERROR( VLOOKUP(Tabla6[[#This Row],[PARTIDA]],Tabla5[#All],3,FALSE),0)</f>
        <v>0</v>
      </c>
    </row>
    <row r="395" spans="1:6" x14ac:dyDescent="0.3">
      <c r="A395" s="75">
        <v>850</v>
      </c>
      <c r="B395" s="74" t="str">
        <f>CONCATENATE(Tabla6[[#This Row],[COG]])</f>
        <v>850</v>
      </c>
      <c r="C395" s="74" t="str">
        <f>CONCATENATE(Tabla6[[#This Row],[PARTIDA]],"00")</f>
        <v>85000</v>
      </c>
      <c r="D395" s="74" t="str">
        <f>VLOOKUP(Tabla6[[#This Row],[PARTIDA]],Tabla1[#All],3,FALSE)</f>
        <v>CONVENIOS</v>
      </c>
      <c r="E395" s="74" t="str">
        <f>CONCATENATE(Tabla6[[#This Row],[Columna1]]," - ",Tabla6[[#This Row],[DESCRIPCION]])</f>
        <v>85000 - CONVENIOS</v>
      </c>
      <c r="F395" s="43">
        <f>IFERROR( VLOOKUP(Tabla6[[#This Row],[PARTIDA]],Tabla5[#All],3,FALSE),0)</f>
        <v>0</v>
      </c>
    </row>
    <row r="396" spans="1:6" x14ac:dyDescent="0.3">
      <c r="A396" s="75">
        <v>851</v>
      </c>
      <c r="B396" s="74" t="str">
        <f>CONCATENATE(Tabla6[[#This Row],[COG]])</f>
        <v>851</v>
      </c>
      <c r="C396" s="74" t="str">
        <f>CONCATENATE(Tabla6[[#This Row],[PARTIDA]],"00")</f>
        <v>85100</v>
      </c>
      <c r="D396" s="74" t="str">
        <f>VLOOKUP(Tabla6[[#This Row],[PARTIDA]],Tabla1[#All],3,FALSE)</f>
        <v>CONVENIOS DE REASIGNACIÓN</v>
      </c>
      <c r="E396" s="74" t="str">
        <f>CONCATENATE(Tabla6[[#This Row],[Columna1]]," - ",Tabla6[[#This Row],[DESCRIPCION]])</f>
        <v>85100 - CONVENIOS DE REASIGNACIÓN</v>
      </c>
      <c r="F396" s="43">
        <f>IFERROR( VLOOKUP(Tabla6[[#This Row],[PARTIDA]],Tabla5[#All],3,FALSE),0)</f>
        <v>0</v>
      </c>
    </row>
    <row r="397" spans="1:6" x14ac:dyDescent="0.3">
      <c r="A397" s="75">
        <v>852</v>
      </c>
      <c r="B397" s="74" t="str">
        <f>CONCATENATE(Tabla6[[#This Row],[COG]])</f>
        <v>852</v>
      </c>
      <c r="C397" s="74" t="str">
        <f>CONCATENATE(Tabla6[[#This Row],[PARTIDA]],"00")</f>
        <v>85200</v>
      </c>
      <c r="D397" s="74" t="str">
        <f>VLOOKUP(Tabla6[[#This Row],[PARTIDA]],Tabla1[#All],3,FALSE)</f>
        <v>CONVENIOS DE DESCENTRALIZACIÓN</v>
      </c>
      <c r="E397" s="74" t="str">
        <f>CONCATENATE(Tabla6[[#This Row],[Columna1]]," - ",Tabla6[[#This Row],[DESCRIPCION]])</f>
        <v>85200 - CONVENIOS DE DESCENTRALIZACIÓN</v>
      </c>
      <c r="F397" s="43">
        <f>IFERROR( VLOOKUP(Tabla6[[#This Row],[PARTIDA]],Tabla5[#All],3,FALSE),0)</f>
        <v>0</v>
      </c>
    </row>
    <row r="398" spans="1:6" x14ac:dyDescent="0.3">
      <c r="A398" s="75">
        <v>853</v>
      </c>
      <c r="B398" s="74" t="str">
        <f>CONCATENATE(Tabla6[[#This Row],[COG]])</f>
        <v>853</v>
      </c>
      <c r="C398" s="74" t="str">
        <f>CONCATENATE(Tabla6[[#This Row],[PARTIDA]],"00")</f>
        <v>85300</v>
      </c>
      <c r="D398" s="74" t="str">
        <f>VLOOKUP(Tabla6[[#This Row],[PARTIDA]],Tabla1[#All],3,FALSE)</f>
        <v>OTROS CONVENIOS</v>
      </c>
      <c r="E398" s="74" t="str">
        <f>CONCATENATE(Tabla6[[#This Row],[Columna1]]," - ",Tabla6[[#This Row],[DESCRIPCION]])</f>
        <v>85300 - OTROS CONVENIOS</v>
      </c>
      <c r="F398" s="43">
        <f>IFERROR( VLOOKUP(Tabla6[[#This Row],[PARTIDA]],Tabla5[#All],3,FALSE),0)</f>
        <v>0</v>
      </c>
    </row>
    <row r="399" spans="1:6" x14ac:dyDescent="0.3">
      <c r="A399" s="75">
        <v>900</v>
      </c>
      <c r="B399" s="74" t="str">
        <f>CONCATENATE(Tabla6[[#This Row],[COG]])</f>
        <v>900</v>
      </c>
      <c r="C399" s="74" t="str">
        <f>CONCATENATE(Tabla6[[#This Row],[PARTIDA]],"00")</f>
        <v>90000</v>
      </c>
      <c r="D399" s="74" t="str">
        <f>VLOOKUP(Tabla6[[#This Row],[PARTIDA]],Tabla1[#All],3,FALSE)</f>
        <v>DEUDA PÚBLICA</v>
      </c>
      <c r="E399" s="74" t="str">
        <f>CONCATENATE(Tabla6[[#This Row],[Columna1]]," - ",Tabla6[[#This Row],[DESCRIPCION]])</f>
        <v>90000 - DEUDA PÚBLICA</v>
      </c>
      <c r="F399" s="43">
        <f>IFERROR( VLOOKUP(Tabla6[[#This Row],[PARTIDA]],Tabla5[#All],3,FALSE),0)</f>
        <v>0</v>
      </c>
    </row>
    <row r="400" spans="1:6" x14ac:dyDescent="0.3">
      <c r="A400" s="75">
        <v>910</v>
      </c>
      <c r="B400" s="74" t="str">
        <f>CONCATENATE(Tabla6[[#This Row],[COG]])</f>
        <v>910</v>
      </c>
      <c r="C400" s="74" t="str">
        <f>CONCATENATE(Tabla6[[#This Row],[PARTIDA]],"00")</f>
        <v>91000</v>
      </c>
      <c r="D400" s="74" t="str">
        <f>VLOOKUP(Tabla6[[#This Row],[PARTIDA]],Tabla1[#All],3,FALSE)</f>
        <v>AMORTIZACIÓN DE LA DEUDA PÚBLICA</v>
      </c>
      <c r="E400" s="74" t="str">
        <f>CONCATENATE(Tabla6[[#This Row],[Columna1]]," - ",Tabla6[[#This Row],[DESCRIPCION]])</f>
        <v>91000 - AMORTIZACIÓN DE LA DEUDA PÚBLICA</v>
      </c>
      <c r="F400" s="43">
        <f>IFERROR( VLOOKUP(Tabla6[[#This Row],[PARTIDA]],Tabla5[#All],3,FALSE),0)</f>
        <v>0</v>
      </c>
    </row>
    <row r="401" spans="1:6" x14ac:dyDescent="0.3">
      <c r="A401" s="75">
        <v>911</v>
      </c>
      <c r="B401" s="74" t="str">
        <f>CONCATENATE(Tabla6[[#This Row],[COG]])</f>
        <v>911</v>
      </c>
      <c r="C401" s="74" t="str">
        <f>CONCATENATE(Tabla6[[#This Row],[PARTIDA]],"00")</f>
        <v>91100</v>
      </c>
      <c r="D401" s="74" t="str">
        <f>VLOOKUP(Tabla6[[#This Row],[PARTIDA]],Tabla1[#All],3,FALSE)</f>
        <v>AMORTIZACIÓN DE LA DEUDA INTERNA CON INSTITUCIONES DE CRÉDITO</v>
      </c>
      <c r="E401" s="74" t="str">
        <f>CONCATENATE(Tabla6[[#This Row],[Columna1]]," - ",Tabla6[[#This Row],[DESCRIPCION]])</f>
        <v>91100 - AMORTIZACIÓN DE LA DEUDA INTERNA CON INSTITUCIONES DE CRÉDITO</v>
      </c>
      <c r="F401" s="43">
        <f>IFERROR( VLOOKUP(Tabla6[[#This Row],[PARTIDA]],Tabla5[#All],3,FALSE),0)</f>
        <v>100000</v>
      </c>
    </row>
    <row r="402" spans="1:6" x14ac:dyDescent="0.3">
      <c r="A402" s="75">
        <v>912</v>
      </c>
      <c r="B402" s="74" t="str">
        <f>CONCATENATE(Tabla6[[#This Row],[COG]])</f>
        <v>912</v>
      </c>
      <c r="C402" s="74" t="str">
        <f>CONCATENATE(Tabla6[[#This Row],[PARTIDA]],"00")</f>
        <v>91200</v>
      </c>
      <c r="D402" s="74" t="str">
        <f>VLOOKUP(Tabla6[[#This Row],[PARTIDA]],Tabla1[#All],3,FALSE)</f>
        <v>AMORTIZACIÓN DE LA DEUDA INTERNA POR EMISIÓN DE TÍTULOS Y VALORES</v>
      </c>
      <c r="E402" s="74" t="str">
        <f>CONCATENATE(Tabla6[[#This Row],[Columna1]]," - ",Tabla6[[#This Row],[DESCRIPCION]])</f>
        <v>91200 - AMORTIZACIÓN DE LA DEUDA INTERNA POR EMISIÓN DE TÍTULOS Y VALORES</v>
      </c>
      <c r="F402" s="43">
        <f>IFERROR( VLOOKUP(Tabla6[[#This Row],[PARTIDA]],Tabla5[#All],3,FALSE),0)</f>
        <v>0</v>
      </c>
    </row>
    <row r="403" spans="1:6" x14ac:dyDescent="0.3">
      <c r="A403" s="75">
        <v>913</v>
      </c>
      <c r="B403" s="74" t="str">
        <f>CONCATENATE(Tabla6[[#This Row],[COG]])</f>
        <v>913</v>
      </c>
      <c r="C403" s="74" t="str">
        <f>CONCATENATE(Tabla6[[#This Row],[PARTIDA]],"00")</f>
        <v>91300</v>
      </c>
      <c r="D403" s="74" t="str">
        <f>VLOOKUP(Tabla6[[#This Row],[PARTIDA]],Tabla1[#All],3,FALSE)</f>
        <v>AMORTIZACIÓN DE ARRENDAMIENTOS FINANCIEROS NACIONALES</v>
      </c>
      <c r="E403" s="74" t="str">
        <f>CONCATENATE(Tabla6[[#This Row],[Columna1]]," - ",Tabla6[[#This Row],[DESCRIPCION]])</f>
        <v>91300 - AMORTIZACIÓN DE ARRENDAMIENTOS FINANCIEROS NACIONALES</v>
      </c>
      <c r="F403" s="43">
        <f>IFERROR( VLOOKUP(Tabla6[[#This Row],[PARTIDA]],Tabla5[#All],3,FALSE),0)</f>
        <v>0</v>
      </c>
    </row>
    <row r="404" spans="1:6" x14ac:dyDescent="0.3">
      <c r="A404" s="75">
        <v>914</v>
      </c>
      <c r="B404" s="74" t="str">
        <f>CONCATENATE(Tabla6[[#This Row],[COG]])</f>
        <v>914</v>
      </c>
      <c r="C404" s="74" t="str">
        <f>CONCATENATE(Tabla6[[#This Row],[PARTIDA]],"00")</f>
        <v>91400</v>
      </c>
      <c r="D404" s="74" t="str">
        <f>VLOOKUP(Tabla6[[#This Row],[PARTIDA]],Tabla1[#All],3,FALSE)</f>
        <v>AMORTIZACIÓN DE LA DEUDA EXTERNA CON INSTITUCIONES DE CRÉDITO</v>
      </c>
      <c r="E404" s="74" t="str">
        <f>CONCATENATE(Tabla6[[#This Row],[Columna1]]," - ",Tabla6[[#This Row],[DESCRIPCION]])</f>
        <v>91400 - AMORTIZACIÓN DE LA DEUDA EXTERNA CON INSTITUCIONES DE CRÉDITO</v>
      </c>
      <c r="F404" s="43">
        <f>IFERROR( VLOOKUP(Tabla6[[#This Row],[PARTIDA]],Tabla5[#All],3,FALSE),0)</f>
        <v>0</v>
      </c>
    </row>
    <row r="405" spans="1:6" x14ac:dyDescent="0.3">
      <c r="A405" s="75">
        <v>915</v>
      </c>
      <c r="B405" s="74" t="str">
        <f>CONCATENATE(Tabla6[[#This Row],[COG]])</f>
        <v>915</v>
      </c>
      <c r="C405" s="74" t="str">
        <f>CONCATENATE(Tabla6[[#This Row],[PARTIDA]],"00")</f>
        <v>91500</v>
      </c>
      <c r="D405" s="74" t="str">
        <f>VLOOKUP(Tabla6[[#This Row],[PARTIDA]],Tabla1[#All],3,FALSE)</f>
        <v>AMORTIZACIÓN DE DEUDA EXTERNA CON ORGANISMOS FINANCIEROS INTERNACIONALES</v>
      </c>
      <c r="E405" s="74" t="str">
        <f>CONCATENATE(Tabla6[[#This Row],[Columna1]]," - ",Tabla6[[#This Row],[DESCRIPCION]])</f>
        <v>91500 - AMORTIZACIÓN DE DEUDA EXTERNA CON ORGANISMOS FINANCIEROS INTERNACIONALES</v>
      </c>
      <c r="F405" s="43">
        <f>IFERROR( VLOOKUP(Tabla6[[#This Row],[PARTIDA]],Tabla5[#All],3,FALSE),0)</f>
        <v>0</v>
      </c>
    </row>
    <row r="406" spans="1:6" x14ac:dyDescent="0.3">
      <c r="A406" s="75">
        <v>916</v>
      </c>
      <c r="B406" s="74" t="str">
        <f>CONCATENATE(Tabla6[[#This Row],[COG]])</f>
        <v>916</v>
      </c>
      <c r="C406" s="74" t="str">
        <f>CONCATENATE(Tabla6[[#This Row],[PARTIDA]],"00")</f>
        <v>91600</v>
      </c>
      <c r="D406" s="74" t="str">
        <f>VLOOKUP(Tabla6[[#This Row],[PARTIDA]],Tabla1[#All],3,FALSE)</f>
        <v>AMORTIZACIÓN DE LA DEUDA BILATERAL</v>
      </c>
      <c r="E406" s="74" t="str">
        <f>CONCATENATE(Tabla6[[#This Row],[Columna1]]," - ",Tabla6[[#This Row],[DESCRIPCION]])</f>
        <v>91600 - AMORTIZACIÓN DE LA DEUDA BILATERAL</v>
      </c>
      <c r="F406" s="43">
        <f>IFERROR( VLOOKUP(Tabla6[[#This Row],[PARTIDA]],Tabla5[#All],3,FALSE),0)</f>
        <v>0</v>
      </c>
    </row>
    <row r="407" spans="1:6" x14ac:dyDescent="0.3">
      <c r="A407" s="75">
        <v>917</v>
      </c>
      <c r="B407" s="74" t="str">
        <f>CONCATENATE(Tabla6[[#This Row],[COG]])</f>
        <v>917</v>
      </c>
      <c r="C407" s="74" t="str">
        <f>CONCATENATE(Tabla6[[#This Row],[PARTIDA]],"00")</f>
        <v>91700</v>
      </c>
      <c r="D407" s="74" t="str">
        <f>VLOOKUP(Tabla6[[#This Row],[PARTIDA]],Tabla1[#All],3,FALSE)</f>
        <v>AMORTIZACIÓN DE LA DEUDA EXTERNA POR EMISIÓN DE TÍTULOS Y VALORES</v>
      </c>
      <c r="E407" s="74" t="str">
        <f>CONCATENATE(Tabla6[[#This Row],[Columna1]]," - ",Tabla6[[#This Row],[DESCRIPCION]])</f>
        <v>91700 - AMORTIZACIÓN DE LA DEUDA EXTERNA POR EMISIÓN DE TÍTULOS Y VALORES</v>
      </c>
      <c r="F407" s="43">
        <f>IFERROR( VLOOKUP(Tabla6[[#This Row],[PARTIDA]],Tabla5[#All],3,FALSE),0)</f>
        <v>0</v>
      </c>
    </row>
    <row r="408" spans="1:6" x14ac:dyDescent="0.3">
      <c r="A408" s="75">
        <v>918</v>
      </c>
      <c r="B408" s="74" t="str">
        <f>CONCATENATE(Tabla6[[#This Row],[COG]])</f>
        <v>918</v>
      </c>
      <c r="C408" s="74" t="str">
        <f>CONCATENATE(Tabla6[[#This Row],[PARTIDA]],"00")</f>
        <v>91800</v>
      </c>
      <c r="D408" s="74" t="str">
        <f>VLOOKUP(Tabla6[[#This Row],[PARTIDA]],Tabla1[#All],3,FALSE)</f>
        <v>AMORTIZACIÓN DE ARRENDAMIENTOS FINANCIEROS INTERNACIONALES</v>
      </c>
      <c r="E408" s="74" t="str">
        <f>CONCATENATE(Tabla6[[#This Row],[Columna1]]," - ",Tabla6[[#This Row],[DESCRIPCION]])</f>
        <v>91800 - AMORTIZACIÓN DE ARRENDAMIENTOS FINANCIEROS INTERNACIONALES</v>
      </c>
      <c r="F408" s="43">
        <f>IFERROR( VLOOKUP(Tabla6[[#This Row],[PARTIDA]],Tabla5[#All],3,FALSE),0)</f>
        <v>0</v>
      </c>
    </row>
    <row r="409" spans="1:6" x14ac:dyDescent="0.3">
      <c r="A409" s="75">
        <v>920</v>
      </c>
      <c r="B409" s="74" t="str">
        <f>CONCATENATE(Tabla6[[#This Row],[COG]])</f>
        <v>920</v>
      </c>
      <c r="C409" s="74" t="str">
        <f>CONCATENATE(Tabla6[[#This Row],[PARTIDA]],"00")</f>
        <v>92000</v>
      </c>
      <c r="D409" s="74" t="str">
        <f>VLOOKUP(Tabla6[[#This Row],[PARTIDA]],Tabla1[#All],3,FALSE)</f>
        <v>INTERESES DE LA DEUDA PÚBLICA</v>
      </c>
      <c r="E409" s="74" t="str">
        <f>CONCATENATE(Tabla6[[#This Row],[Columna1]]," - ",Tabla6[[#This Row],[DESCRIPCION]])</f>
        <v>92000 - INTERESES DE LA DEUDA PÚBLICA</v>
      </c>
      <c r="F409" s="43">
        <f>IFERROR( VLOOKUP(Tabla6[[#This Row],[PARTIDA]],Tabla5[#All],3,FALSE),0)</f>
        <v>0</v>
      </c>
    </row>
    <row r="410" spans="1:6" x14ac:dyDescent="0.3">
      <c r="A410" s="75">
        <v>921</v>
      </c>
      <c r="B410" s="74" t="str">
        <f>CONCATENATE(Tabla6[[#This Row],[COG]])</f>
        <v>921</v>
      </c>
      <c r="C410" s="74" t="str">
        <f>CONCATENATE(Tabla6[[#This Row],[PARTIDA]],"00")</f>
        <v>92100</v>
      </c>
      <c r="D410" s="74" t="str">
        <f>VLOOKUP(Tabla6[[#This Row],[PARTIDA]],Tabla1[#All],3,FALSE)</f>
        <v>INTERESES DE LA DEUDA INTERNA CON INSTITUCIONES DE CRÉDITO</v>
      </c>
      <c r="E410" s="74" t="str">
        <f>CONCATENATE(Tabla6[[#This Row],[Columna1]]," - ",Tabla6[[#This Row],[DESCRIPCION]])</f>
        <v>92100 - INTERESES DE LA DEUDA INTERNA CON INSTITUCIONES DE CRÉDITO</v>
      </c>
      <c r="F410" s="43">
        <f>IFERROR( VLOOKUP(Tabla6[[#This Row],[PARTIDA]],Tabla5[#All],3,FALSE),0)</f>
        <v>0</v>
      </c>
    </row>
    <row r="411" spans="1:6" x14ac:dyDescent="0.3">
      <c r="A411" s="75">
        <v>922</v>
      </c>
      <c r="B411" s="74" t="str">
        <f>CONCATENATE(Tabla6[[#This Row],[COG]])</f>
        <v>922</v>
      </c>
      <c r="C411" s="74" t="str">
        <f>CONCATENATE(Tabla6[[#This Row],[PARTIDA]],"00")</f>
        <v>92200</v>
      </c>
      <c r="D411" s="74" t="str">
        <f>VLOOKUP(Tabla6[[#This Row],[PARTIDA]],Tabla1[#All],3,FALSE)</f>
        <v>INTERESES DERIVADOS DE LA COLOCACIÓN DE TÍTULOS Y VALORES</v>
      </c>
      <c r="E411" s="74" t="str">
        <f>CONCATENATE(Tabla6[[#This Row],[Columna1]]," - ",Tabla6[[#This Row],[DESCRIPCION]])</f>
        <v>92200 - INTERESES DERIVADOS DE LA COLOCACIÓN DE TÍTULOS Y VALORES</v>
      </c>
      <c r="F411" s="43">
        <f>IFERROR( VLOOKUP(Tabla6[[#This Row],[PARTIDA]],Tabla5[#All],3,FALSE),0)</f>
        <v>0</v>
      </c>
    </row>
    <row r="412" spans="1:6" x14ac:dyDescent="0.3">
      <c r="A412" s="75">
        <v>923</v>
      </c>
      <c r="B412" s="74" t="str">
        <f>CONCATENATE(Tabla6[[#This Row],[COG]])</f>
        <v>923</v>
      </c>
      <c r="C412" s="74" t="str">
        <f>CONCATENATE(Tabla6[[#This Row],[PARTIDA]],"00")</f>
        <v>92300</v>
      </c>
      <c r="D412" s="74" t="str">
        <f>VLOOKUP(Tabla6[[#This Row],[PARTIDA]],Tabla1[#All],3,FALSE)</f>
        <v>INTERESES POR ARRENDAMIENTOS FINANCIEROS NACIONALES</v>
      </c>
      <c r="E412" s="74" t="str">
        <f>CONCATENATE(Tabla6[[#This Row],[Columna1]]," - ",Tabla6[[#This Row],[DESCRIPCION]])</f>
        <v>92300 - INTERESES POR ARRENDAMIENTOS FINANCIEROS NACIONALES</v>
      </c>
      <c r="F412" s="43">
        <f>IFERROR( VLOOKUP(Tabla6[[#This Row],[PARTIDA]],Tabla5[#All],3,FALSE),0)</f>
        <v>0</v>
      </c>
    </row>
    <row r="413" spans="1:6" x14ac:dyDescent="0.3">
      <c r="A413" s="75">
        <v>924</v>
      </c>
      <c r="B413" s="74" t="str">
        <f>CONCATENATE(Tabla6[[#This Row],[COG]])</f>
        <v>924</v>
      </c>
      <c r="C413" s="74" t="str">
        <f>CONCATENATE(Tabla6[[#This Row],[PARTIDA]],"00")</f>
        <v>92400</v>
      </c>
      <c r="D413" s="74" t="str">
        <f>VLOOKUP(Tabla6[[#This Row],[PARTIDA]],Tabla1[#All],3,FALSE)</f>
        <v>INTERESES DE LA DEUDA EXTERNA CON INSTITUCIONES DE CRÉDITO</v>
      </c>
      <c r="E413" s="74" t="str">
        <f>CONCATENATE(Tabla6[[#This Row],[Columna1]]," - ",Tabla6[[#This Row],[DESCRIPCION]])</f>
        <v>92400 - INTERESES DE LA DEUDA EXTERNA CON INSTITUCIONES DE CRÉDITO</v>
      </c>
      <c r="F413" s="43">
        <f>IFERROR( VLOOKUP(Tabla6[[#This Row],[PARTIDA]],Tabla5[#All],3,FALSE),0)</f>
        <v>0</v>
      </c>
    </row>
    <row r="414" spans="1:6" x14ac:dyDescent="0.3">
      <c r="A414" s="75">
        <v>925</v>
      </c>
      <c r="B414" s="74" t="str">
        <f>CONCATENATE(Tabla6[[#This Row],[COG]])</f>
        <v>925</v>
      </c>
      <c r="C414" s="74" t="str">
        <f>CONCATENATE(Tabla6[[#This Row],[PARTIDA]],"00")</f>
        <v>92500</v>
      </c>
      <c r="D414" s="74" t="str">
        <f>VLOOKUP(Tabla6[[#This Row],[PARTIDA]],Tabla1[#All],3,FALSE)</f>
        <v>INTERESES DE LA DEUDA CON ORGANISMOS FINANCIEROS INTERNACIONALES</v>
      </c>
      <c r="E414" s="74" t="str">
        <f>CONCATENATE(Tabla6[[#This Row],[Columna1]]," - ",Tabla6[[#This Row],[DESCRIPCION]])</f>
        <v>92500 - INTERESES DE LA DEUDA CON ORGANISMOS FINANCIEROS INTERNACIONALES</v>
      </c>
      <c r="F414" s="43">
        <f>IFERROR( VLOOKUP(Tabla6[[#This Row],[PARTIDA]],Tabla5[#All],3,FALSE),0)</f>
        <v>0</v>
      </c>
    </row>
    <row r="415" spans="1:6" x14ac:dyDescent="0.3">
      <c r="A415" s="75">
        <v>926</v>
      </c>
      <c r="B415" s="74" t="str">
        <f>CONCATENATE(Tabla6[[#This Row],[COG]])</f>
        <v>926</v>
      </c>
      <c r="C415" s="74" t="str">
        <f>CONCATENATE(Tabla6[[#This Row],[PARTIDA]],"00")</f>
        <v>92600</v>
      </c>
      <c r="D415" s="74" t="str">
        <f>VLOOKUP(Tabla6[[#This Row],[PARTIDA]],Tabla1[#All],3,FALSE)</f>
        <v>INTERESES DE LA DEUDA BILATERAL</v>
      </c>
      <c r="E415" s="74" t="str">
        <f>CONCATENATE(Tabla6[[#This Row],[Columna1]]," - ",Tabla6[[#This Row],[DESCRIPCION]])</f>
        <v>92600 - INTERESES DE LA DEUDA BILATERAL</v>
      </c>
      <c r="F415" s="43">
        <f>IFERROR( VLOOKUP(Tabla6[[#This Row],[PARTIDA]],Tabla5[#All],3,FALSE),0)</f>
        <v>0</v>
      </c>
    </row>
    <row r="416" spans="1:6" x14ac:dyDescent="0.3">
      <c r="A416" s="75">
        <v>927</v>
      </c>
      <c r="B416" s="74" t="str">
        <f>CONCATENATE(Tabla6[[#This Row],[COG]])</f>
        <v>927</v>
      </c>
      <c r="C416" s="74" t="str">
        <f>CONCATENATE(Tabla6[[#This Row],[PARTIDA]],"00")</f>
        <v>92700</v>
      </c>
      <c r="D416" s="74" t="str">
        <f>VLOOKUP(Tabla6[[#This Row],[PARTIDA]],Tabla1[#All],3,FALSE)</f>
        <v>INTERESES DERIVADOS DE LA COLOCACIÓN DE TÍTULOS Y VALORES EN EL EXTERIOR</v>
      </c>
      <c r="E416" s="74" t="str">
        <f>CONCATENATE(Tabla6[[#This Row],[Columna1]]," - ",Tabla6[[#This Row],[DESCRIPCION]])</f>
        <v>92700 - INTERESES DERIVADOS DE LA COLOCACIÓN DE TÍTULOS Y VALORES EN EL EXTERIOR</v>
      </c>
      <c r="F416" s="43">
        <f>IFERROR( VLOOKUP(Tabla6[[#This Row],[PARTIDA]],Tabla5[#All],3,FALSE),0)</f>
        <v>0</v>
      </c>
    </row>
    <row r="417" spans="1:6" x14ac:dyDescent="0.3">
      <c r="A417" s="75">
        <v>928</v>
      </c>
      <c r="B417" s="74" t="str">
        <f>CONCATENATE(Tabla6[[#This Row],[COG]])</f>
        <v>928</v>
      </c>
      <c r="C417" s="74" t="str">
        <f>CONCATENATE(Tabla6[[#This Row],[PARTIDA]],"00")</f>
        <v>92800</v>
      </c>
      <c r="D417" s="74" t="str">
        <f>VLOOKUP(Tabla6[[#This Row],[PARTIDA]],Tabla1[#All],3,FALSE)</f>
        <v>INTERESES POR ARRENDAMIENTOS FINANCIEROS INTERNACIONALES</v>
      </c>
      <c r="E417" s="74" t="str">
        <f>CONCATENATE(Tabla6[[#This Row],[Columna1]]," - ",Tabla6[[#This Row],[DESCRIPCION]])</f>
        <v>92800 - INTERESES POR ARRENDAMIENTOS FINANCIEROS INTERNACIONALES</v>
      </c>
      <c r="F417" s="43">
        <f>IFERROR( VLOOKUP(Tabla6[[#This Row],[PARTIDA]],Tabla5[#All],3,FALSE),0)</f>
        <v>0</v>
      </c>
    </row>
    <row r="418" spans="1:6" x14ac:dyDescent="0.3">
      <c r="A418" s="75">
        <v>930</v>
      </c>
      <c r="B418" s="74" t="str">
        <f>CONCATENATE(Tabla6[[#This Row],[COG]])</f>
        <v>930</v>
      </c>
      <c r="C418" s="74" t="str">
        <f>CONCATENATE(Tabla6[[#This Row],[PARTIDA]],"00")</f>
        <v>93000</v>
      </c>
      <c r="D418" s="74" t="str">
        <f>VLOOKUP(Tabla6[[#This Row],[PARTIDA]],Tabla1[#All],3,FALSE)</f>
        <v>COMISIONES DE LA DEUDA PÚBLICA</v>
      </c>
      <c r="E418" s="74" t="str">
        <f>CONCATENATE(Tabla6[[#This Row],[Columna1]]," - ",Tabla6[[#This Row],[DESCRIPCION]])</f>
        <v>93000 - COMISIONES DE LA DEUDA PÚBLICA</v>
      </c>
      <c r="F418" s="43">
        <f>IFERROR( VLOOKUP(Tabla6[[#This Row],[PARTIDA]],Tabla5[#All],3,FALSE),0)</f>
        <v>0</v>
      </c>
    </row>
    <row r="419" spans="1:6" x14ac:dyDescent="0.3">
      <c r="A419" s="75">
        <v>931</v>
      </c>
      <c r="B419" s="74" t="str">
        <f>CONCATENATE(Tabla6[[#This Row],[COG]])</f>
        <v>931</v>
      </c>
      <c r="C419" s="74" t="str">
        <f>CONCATENATE(Tabla6[[#This Row],[PARTIDA]],"00")</f>
        <v>93100</v>
      </c>
      <c r="D419" s="74" t="str">
        <f>VLOOKUP(Tabla6[[#This Row],[PARTIDA]],Tabla1[#All],3,FALSE)</f>
        <v>COMISIONES DE LA DEUDA PÚBLICA INTERNA</v>
      </c>
      <c r="E419" s="74" t="str">
        <f>CONCATENATE(Tabla6[[#This Row],[Columna1]]," - ",Tabla6[[#This Row],[DESCRIPCION]])</f>
        <v>93100 - COMISIONES DE LA DEUDA PÚBLICA INTERNA</v>
      </c>
      <c r="F419" s="43">
        <f>IFERROR( VLOOKUP(Tabla6[[#This Row],[PARTIDA]],Tabla5[#All],3,FALSE),0)</f>
        <v>0</v>
      </c>
    </row>
    <row r="420" spans="1:6" x14ac:dyDescent="0.3">
      <c r="A420" s="75">
        <v>932</v>
      </c>
      <c r="B420" s="74" t="str">
        <f>CONCATENATE(Tabla6[[#This Row],[COG]])</f>
        <v>932</v>
      </c>
      <c r="C420" s="74" t="str">
        <f>CONCATENATE(Tabla6[[#This Row],[PARTIDA]],"00")</f>
        <v>93200</v>
      </c>
      <c r="D420" s="74" t="str">
        <f>VLOOKUP(Tabla6[[#This Row],[PARTIDA]],Tabla1[#All],3,FALSE)</f>
        <v>COMISIONES DE LA DEUDA PÚBLICA EXTERNA</v>
      </c>
      <c r="E420" s="74" t="str">
        <f>CONCATENATE(Tabla6[[#This Row],[Columna1]]," - ",Tabla6[[#This Row],[DESCRIPCION]])</f>
        <v>93200 - COMISIONES DE LA DEUDA PÚBLICA EXTERNA</v>
      </c>
      <c r="F420" s="43">
        <f>IFERROR( VLOOKUP(Tabla6[[#This Row],[PARTIDA]],Tabla5[#All],3,FALSE),0)</f>
        <v>0</v>
      </c>
    </row>
    <row r="421" spans="1:6" x14ac:dyDescent="0.3">
      <c r="A421" s="75">
        <v>940</v>
      </c>
      <c r="B421" s="74" t="str">
        <f>CONCATENATE(Tabla6[[#This Row],[COG]])</f>
        <v>940</v>
      </c>
      <c r="C421" s="74" t="str">
        <f>CONCATENATE(Tabla6[[#This Row],[PARTIDA]],"00")</f>
        <v>94000</v>
      </c>
      <c r="D421" s="74" t="str">
        <f>VLOOKUP(Tabla6[[#This Row],[PARTIDA]],Tabla1[#All],3,FALSE)</f>
        <v>GASTOS DE LA DEUDA PÚBLICA</v>
      </c>
      <c r="E421" s="74" t="str">
        <f>CONCATENATE(Tabla6[[#This Row],[Columna1]]," - ",Tabla6[[#This Row],[DESCRIPCION]])</f>
        <v>94000 - GASTOS DE LA DEUDA PÚBLICA</v>
      </c>
      <c r="F421" s="43">
        <f>IFERROR( VLOOKUP(Tabla6[[#This Row],[PARTIDA]],Tabla5[#All],3,FALSE),0)</f>
        <v>0</v>
      </c>
    </row>
    <row r="422" spans="1:6" x14ac:dyDescent="0.3">
      <c r="A422" s="75">
        <v>941</v>
      </c>
      <c r="B422" s="74" t="str">
        <f>CONCATENATE(Tabla6[[#This Row],[COG]])</f>
        <v>941</v>
      </c>
      <c r="C422" s="74" t="str">
        <f>CONCATENATE(Tabla6[[#This Row],[PARTIDA]],"00")</f>
        <v>94100</v>
      </c>
      <c r="D422" s="74" t="str">
        <f>VLOOKUP(Tabla6[[#This Row],[PARTIDA]],Tabla1[#All],3,FALSE)</f>
        <v>GASTOS DE LA DEUDA PÚBLICA INTERNA</v>
      </c>
      <c r="E422" s="74" t="str">
        <f>CONCATENATE(Tabla6[[#This Row],[Columna1]]," - ",Tabla6[[#This Row],[DESCRIPCION]])</f>
        <v>94100 - GASTOS DE LA DEUDA PÚBLICA INTERNA</v>
      </c>
      <c r="F422" s="43">
        <f>IFERROR( VLOOKUP(Tabla6[[#This Row],[PARTIDA]],Tabla5[#All],3,FALSE),0)</f>
        <v>0</v>
      </c>
    </row>
    <row r="423" spans="1:6" x14ac:dyDescent="0.3">
      <c r="A423" s="75">
        <v>942</v>
      </c>
      <c r="B423" s="74" t="str">
        <f>CONCATENATE(Tabla6[[#This Row],[COG]])</f>
        <v>942</v>
      </c>
      <c r="C423" s="74" t="str">
        <f>CONCATENATE(Tabla6[[#This Row],[PARTIDA]],"00")</f>
        <v>94200</v>
      </c>
      <c r="D423" s="74" t="str">
        <f>VLOOKUP(Tabla6[[#This Row],[PARTIDA]],Tabla1[#All],3,FALSE)</f>
        <v>GASTOS DE LA DEUDA PÚBLICA EXTERNA</v>
      </c>
      <c r="E423" s="74" t="str">
        <f>CONCATENATE(Tabla6[[#This Row],[Columna1]]," - ",Tabla6[[#This Row],[DESCRIPCION]])</f>
        <v>94200 - GASTOS DE LA DEUDA PÚBLICA EXTERNA</v>
      </c>
      <c r="F423" s="43">
        <f>IFERROR( VLOOKUP(Tabla6[[#This Row],[PARTIDA]],Tabla5[#All],3,FALSE),0)</f>
        <v>0</v>
      </c>
    </row>
    <row r="424" spans="1:6" x14ac:dyDescent="0.3">
      <c r="A424" s="75">
        <v>950</v>
      </c>
      <c r="B424" s="74" t="str">
        <f>CONCATENATE(Tabla6[[#This Row],[COG]])</f>
        <v>950</v>
      </c>
      <c r="C424" s="74" t="str">
        <f>CONCATENATE(Tabla6[[#This Row],[PARTIDA]],"00")</f>
        <v>95000</v>
      </c>
      <c r="D424" s="74" t="str">
        <f>VLOOKUP(Tabla6[[#This Row],[PARTIDA]],Tabla1[#All],3,FALSE)</f>
        <v>COSTO POR COBERTURAS</v>
      </c>
      <c r="E424" s="74" t="str">
        <f>CONCATENATE(Tabla6[[#This Row],[Columna1]]," - ",Tabla6[[#This Row],[DESCRIPCION]])</f>
        <v>95000 - COSTO POR COBERTURAS</v>
      </c>
      <c r="F424" s="43">
        <f>IFERROR( VLOOKUP(Tabla6[[#This Row],[PARTIDA]],Tabla5[#All],3,FALSE),0)</f>
        <v>0</v>
      </c>
    </row>
    <row r="425" spans="1:6" x14ac:dyDescent="0.3">
      <c r="A425" s="75">
        <v>951</v>
      </c>
      <c r="B425" s="74" t="str">
        <f>CONCATENATE(Tabla6[[#This Row],[COG]])</f>
        <v>951</v>
      </c>
      <c r="C425" s="74" t="str">
        <f>CONCATENATE(Tabla6[[#This Row],[PARTIDA]],"00")</f>
        <v>95100</v>
      </c>
      <c r="D425" s="74" t="str">
        <f>VLOOKUP(Tabla6[[#This Row],[PARTIDA]],Tabla1[#All],3,FALSE)</f>
        <v>COSTOS POR COBERTURA DE LA DEUDA PÚBLICA INTERNA</v>
      </c>
      <c r="E425" s="74" t="str">
        <f>CONCATENATE(Tabla6[[#This Row],[Columna1]]," - ",Tabla6[[#This Row],[DESCRIPCION]])</f>
        <v>95100 - COSTOS POR COBERTURA DE LA DEUDA PÚBLICA INTERNA</v>
      </c>
      <c r="F425" s="43">
        <f>IFERROR( VLOOKUP(Tabla6[[#This Row],[PARTIDA]],Tabla5[#All],3,FALSE),0)</f>
        <v>0</v>
      </c>
    </row>
    <row r="426" spans="1:6" x14ac:dyDescent="0.3">
      <c r="A426" s="75">
        <v>952</v>
      </c>
      <c r="B426" s="74" t="str">
        <f>CONCATENATE(Tabla6[[#This Row],[COG]])</f>
        <v>952</v>
      </c>
      <c r="C426" s="74" t="str">
        <f>CONCATENATE(Tabla6[[#This Row],[PARTIDA]],"00")</f>
        <v>95200</v>
      </c>
      <c r="D426" s="74" t="str">
        <f>VLOOKUP(Tabla6[[#This Row],[PARTIDA]],Tabla1[#All],3,FALSE)</f>
        <v>COSTOS POR COBERTURA DE LA DEUDA PÚBLICA EXTERNA</v>
      </c>
      <c r="E426" s="74" t="str">
        <f>CONCATENATE(Tabla6[[#This Row],[Columna1]]," - ",Tabla6[[#This Row],[DESCRIPCION]])</f>
        <v>95200 - COSTOS POR COBERTURA DE LA DEUDA PÚBLICA EXTERNA</v>
      </c>
      <c r="F426" s="43">
        <f>IFERROR( VLOOKUP(Tabla6[[#This Row],[PARTIDA]],Tabla5[#All],3,FALSE),0)</f>
        <v>0</v>
      </c>
    </row>
    <row r="427" spans="1:6" x14ac:dyDescent="0.3">
      <c r="A427" s="75">
        <v>960</v>
      </c>
      <c r="B427" s="74" t="str">
        <f>CONCATENATE(Tabla6[[#This Row],[COG]])</f>
        <v>960</v>
      </c>
      <c r="C427" s="74" t="str">
        <f>CONCATENATE(Tabla6[[#This Row],[PARTIDA]],"00")</f>
        <v>96000</v>
      </c>
      <c r="D427" s="74" t="str">
        <f>VLOOKUP(Tabla6[[#This Row],[PARTIDA]],Tabla1[#All],3,FALSE)</f>
        <v>APOYOS FINANCIEROS</v>
      </c>
      <c r="E427" s="74" t="str">
        <f>CONCATENATE(Tabla6[[#This Row],[Columna1]]," - ",Tabla6[[#This Row],[DESCRIPCION]])</f>
        <v>96000 - APOYOS FINANCIEROS</v>
      </c>
      <c r="F427" s="43">
        <f>IFERROR( VLOOKUP(Tabla6[[#This Row],[PARTIDA]],Tabla5[#All],3,FALSE),0)</f>
        <v>0</v>
      </c>
    </row>
    <row r="428" spans="1:6" x14ac:dyDescent="0.3">
      <c r="A428" s="75">
        <v>961</v>
      </c>
      <c r="B428" s="74" t="str">
        <f>CONCATENATE(Tabla6[[#This Row],[COG]])</f>
        <v>961</v>
      </c>
      <c r="C428" s="74" t="str">
        <f>CONCATENATE(Tabla6[[#This Row],[PARTIDA]],"00")</f>
        <v>96100</v>
      </c>
      <c r="D428" s="74" t="str">
        <f>VLOOKUP(Tabla6[[#This Row],[PARTIDA]],Tabla1[#All],3,FALSE)</f>
        <v>APOYOS A INTERMEDIARIOS FINANCIEROS</v>
      </c>
      <c r="E428" s="74" t="str">
        <f>CONCATENATE(Tabla6[[#This Row],[Columna1]]," - ",Tabla6[[#This Row],[DESCRIPCION]])</f>
        <v>96100 - APOYOS A INTERMEDIARIOS FINANCIEROS</v>
      </c>
      <c r="F428" s="43">
        <f>IFERROR( VLOOKUP(Tabla6[[#This Row],[PARTIDA]],Tabla5[#All],3,FALSE),0)</f>
        <v>0</v>
      </c>
    </row>
    <row r="429" spans="1:6" x14ac:dyDescent="0.3">
      <c r="A429" s="75">
        <v>962</v>
      </c>
      <c r="B429" s="74" t="str">
        <f>CONCATENATE(Tabla6[[#This Row],[COG]])</f>
        <v>962</v>
      </c>
      <c r="C429" s="74" t="str">
        <f>CONCATENATE(Tabla6[[#This Row],[PARTIDA]],"00")</f>
        <v>96200</v>
      </c>
      <c r="D429" s="74" t="str">
        <f>VLOOKUP(Tabla6[[#This Row],[PARTIDA]],Tabla1[#All],3,FALSE)</f>
        <v>APOYOS A AHORRADORES Y DEUDORES DEL SISTEMA FINANCIERO NACIONAL</v>
      </c>
      <c r="E429" s="74" t="str">
        <f>CONCATENATE(Tabla6[[#This Row],[Columna1]]," - ",Tabla6[[#This Row],[DESCRIPCION]])</f>
        <v>96200 - APOYOS A AHORRADORES Y DEUDORES DEL SISTEMA FINANCIERO NACIONAL</v>
      </c>
      <c r="F429" s="43">
        <f>IFERROR( VLOOKUP(Tabla6[[#This Row],[PARTIDA]],Tabla5[#All],3,FALSE),0)</f>
        <v>0</v>
      </c>
    </row>
    <row r="430" spans="1:6" x14ac:dyDescent="0.3">
      <c r="A430" s="75">
        <v>990</v>
      </c>
      <c r="B430" s="74" t="str">
        <f>CONCATENATE(Tabla6[[#This Row],[COG]])</f>
        <v>990</v>
      </c>
      <c r="C430" s="74" t="str">
        <f>CONCATENATE(Tabla6[[#This Row],[PARTIDA]],"00")</f>
        <v>99000</v>
      </c>
      <c r="D430" s="74" t="str">
        <f>VLOOKUP(Tabla6[[#This Row],[PARTIDA]],Tabla1[#All],3,FALSE)</f>
        <v>ADEUDOS DE EJERCICIOS FISCALES ANTERIORES (ADEFAS)</v>
      </c>
      <c r="E430" s="74" t="str">
        <f>CONCATENATE(Tabla6[[#This Row],[Columna1]]," - ",Tabla6[[#This Row],[DESCRIPCION]])</f>
        <v>99000 - ADEUDOS DE EJERCICIOS FISCALES ANTERIORES (ADEFAS)</v>
      </c>
      <c r="F430" s="43">
        <f>IFERROR( VLOOKUP(Tabla6[[#This Row],[PARTIDA]],Tabla5[#All],3,FALSE),0)</f>
        <v>0</v>
      </c>
    </row>
    <row r="431" spans="1:6" x14ac:dyDescent="0.3">
      <c r="A431" s="75">
        <v>991</v>
      </c>
      <c r="B431" s="74" t="str">
        <f>CONCATENATE(Tabla6[[#This Row],[COG]])</f>
        <v>991</v>
      </c>
      <c r="C431" s="74" t="str">
        <f>CONCATENATE(Tabla6[[#This Row],[PARTIDA]],"00")</f>
        <v>99100</v>
      </c>
      <c r="D431" s="74" t="str">
        <f>VLOOKUP(Tabla6[[#This Row],[PARTIDA]],Tabla1[#All],3,FALSE)</f>
        <v>ADEFAS</v>
      </c>
      <c r="E431" s="74" t="str">
        <f>CONCATENATE(Tabla6[[#This Row],[Columna1]]," - ",Tabla6[[#This Row],[DESCRIPCION]])</f>
        <v>99100 - ADEFAS</v>
      </c>
      <c r="F431" s="43">
        <f>IFERROR( VLOOKUP(Tabla6[[#This Row],[PARTIDA]],Tabla5[#All],3,FALSE),0)</f>
        <v>0</v>
      </c>
    </row>
    <row r="432" spans="1:6" x14ac:dyDescent="0.3">
      <c r="A432" s="76"/>
      <c r="B432" s="77"/>
      <c r="C432" s="77"/>
      <c r="D432" s="77"/>
      <c r="E432" s="77"/>
      <c r="F432" s="78">
        <f>SUBTOTAL(109,Tabla6[PRESUPUESTO APROBADO])</f>
        <v>27600628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4"/>
  <sheetViews>
    <sheetView topLeftCell="A289" workbookViewId="0">
      <selection activeCell="D354" sqref="D354"/>
    </sheetView>
  </sheetViews>
  <sheetFormatPr baseColWidth="10" defaultRowHeight="14.4" x14ac:dyDescent="0.3"/>
  <cols>
    <col min="3" max="3" width="102.109375" bestFit="1" customWidth="1"/>
    <col min="4" max="4" width="15.109375" style="43" bestFit="1" customWidth="1"/>
    <col min="7" max="7" width="14.109375" bestFit="1" customWidth="1"/>
    <col min="8" max="8" width="15.109375" bestFit="1" customWidth="1"/>
    <col min="9" max="9" width="14.109375" bestFit="1" customWidth="1"/>
  </cols>
  <sheetData>
    <row r="1" spans="1:4" x14ac:dyDescent="0.3">
      <c r="A1" t="s">
        <v>1581</v>
      </c>
      <c r="B1" t="s">
        <v>208</v>
      </c>
      <c r="C1" t="s">
        <v>1156</v>
      </c>
      <c r="D1" s="43" t="s">
        <v>1157</v>
      </c>
    </row>
    <row r="2" spans="1:4" hidden="1" x14ac:dyDescent="0.3">
      <c r="A2" t="s">
        <v>1582</v>
      </c>
      <c r="B2" t="s">
        <v>1158</v>
      </c>
      <c r="C2" t="s">
        <v>219</v>
      </c>
      <c r="D2" s="43">
        <v>3938000</v>
      </c>
    </row>
    <row r="3" spans="1:4" hidden="1" x14ac:dyDescent="0.3">
      <c r="A3" t="s">
        <v>1582</v>
      </c>
      <c r="B3" t="s">
        <v>1159</v>
      </c>
      <c r="C3" t="s">
        <v>266</v>
      </c>
      <c r="D3" s="43">
        <v>435000</v>
      </c>
    </row>
    <row r="4" spans="1:4" hidden="1" x14ac:dyDescent="0.3">
      <c r="A4" t="s">
        <v>1582</v>
      </c>
      <c r="B4" t="s">
        <v>1160</v>
      </c>
      <c r="C4" t="s">
        <v>270</v>
      </c>
      <c r="D4" s="43">
        <v>20000</v>
      </c>
    </row>
    <row r="5" spans="1:4" hidden="1" x14ac:dyDescent="0.3">
      <c r="A5" t="s">
        <v>1582</v>
      </c>
      <c r="B5" t="s">
        <v>1161</v>
      </c>
      <c r="C5" t="s">
        <v>297</v>
      </c>
      <c r="D5" s="43">
        <v>1200000</v>
      </c>
    </row>
    <row r="6" spans="1:4" hidden="1" x14ac:dyDescent="0.3">
      <c r="A6" t="s">
        <v>1582</v>
      </c>
      <c r="B6" t="s">
        <v>1162</v>
      </c>
      <c r="C6" t="s">
        <v>326</v>
      </c>
      <c r="D6" s="43">
        <v>61000</v>
      </c>
    </row>
    <row r="7" spans="1:4" hidden="1" x14ac:dyDescent="0.3">
      <c r="A7" t="s">
        <v>1582</v>
      </c>
      <c r="B7" t="s">
        <v>1163</v>
      </c>
      <c r="C7" t="s">
        <v>395</v>
      </c>
      <c r="D7" s="43">
        <v>40000</v>
      </c>
    </row>
    <row r="8" spans="1:4" hidden="1" x14ac:dyDescent="0.3">
      <c r="A8" t="s">
        <v>1582</v>
      </c>
      <c r="B8" t="s">
        <v>1164</v>
      </c>
      <c r="C8" t="s">
        <v>398</v>
      </c>
      <c r="D8" s="43">
        <v>5000</v>
      </c>
    </row>
    <row r="9" spans="1:4" hidden="1" x14ac:dyDescent="0.3">
      <c r="A9" t="s">
        <v>1582</v>
      </c>
      <c r="B9" t="s">
        <v>1165</v>
      </c>
      <c r="C9" t="s">
        <v>399</v>
      </c>
      <c r="D9" s="43">
        <v>1000</v>
      </c>
    </row>
    <row r="10" spans="1:4" hidden="1" x14ac:dyDescent="0.3">
      <c r="A10" t="s">
        <v>1582</v>
      </c>
      <c r="B10" t="s">
        <v>1166</v>
      </c>
      <c r="C10" t="s">
        <v>400</v>
      </c>
      <c r="D10" s="43">
        <v>2500</v>
      </c>
    </row>
    <row r="11" spans="1:4" hidden="1" x14ac:dyDescent="0.3">
      <c r="A11" t="s">
        <v>1582</v>
      </c>
      <c r="B11" t="s">
        <v>1167</v>
      </c>
      <c r="C11" t="s">
        <v>402</v>
      </c>
      <c r="D11" s="43">
        <v>17000</v>
      </c>
    </row>
    <row r="12" spans="1:4" hidden="1" x14ac:dyDescent="0.3">
      <c r="A12" t="s">
        <v>1582</v>
      </c>
      <c r="B12" t="s">
        <v>1168</v>
      </c>
      <c r="C12" t="s">
        <v>406</v>
      </c>
      <c r="D12" s="43">
        <v>25000</v>
      </c>
    </row>
    <row r="13" spans="1:4" hidden="1" x14ac:dyDescent="0.3">
      <c r="A13" t="s">
        <v>1582</v>
      </c>
      <c r="B13" t="s">
        <v>1169</v>
      </c>
      <c r="C13" t="s">
        <v>413</v>
      </c>
      <c r="D13" s="43">
        <v>48000</v>
      </c>
    </row>
    <row r="14" spans="1:4" hidden="1" x14ac:dyDescent="0.3">
      <c r="A14" t="s">
        <v>1582</v>
      </c>
      <c r="B14" t="s">
        <v>1170</v>
      </c>
      <c r="C14" t="s">
        <v>421</v>
      </c>
      <c r="D14" s="43">
        <v>1000</v>
      </c>
    </row>
    <row r="15" spans="1:4" hidden="1" x14ac:dyDescent="0.3">
      <c r="A15" t="s">
        <v>1582</v>
      </c>
      <c r="B15" t="s">
        <v>1174</v>
      </c>
      <c r="C15" t="s">
        <v>438</v>
      </c>
      <c r="D15" s="43">
        <v>500</v>
      </c>
    </row>
    <row r="16" spans="1:4" hidden="1" x14ac:dyDescent="0.3">
      <c r="A16" t="s">
        <v>1582</v>
      </c>
      <c r="B16" t="s">
        <v>1175</v>
      </c>
      <c r="C16" t="s">
        <v>439</v>
      </c>
      <c r="D16" s="43">
        <v>3200</v>
      </c>
    </row>
    <row r="17" spans="1:4" hidden="1" x14ac:dyDescent="0.3">
      <c r="A17" t="s">
        <v>1582</v>
      </c>
      <c r="B17" t="s">
        <v>1176</v>
      </c>
      <c r="C17" t="s">
        <v>440</v>
      </c>
      <c r="D17" s="43">
        <v>2500</v>
      </c>
    </row>
    <row r="18" spans="1:4" hidden="1" x14ac:dyDescent="0.3">
      <c r="A18" t="s">
        <v>1582</v>
      </c>
      <c r="B18" t="s">
        <v>1177</v>
      </c>
      <c r="C18" t="s">
        <v>441</v>
      </c>
      <c r="D18" s="43">
        <v>16000</v>
      </c>
    </row>
    <row r="19" spans="1:4" hidden="1" x14ac:dyDescent="0.3">
      <c r="A19" t="s">
        <v>1582</v>
      </c>
      <c r="B19" t="s">
        <v>1178</v>
      </c>
      <c r="C19" t="s">
        <v>442</v>
      </c>
      <c r="D19" s="43">
        <v>9000</v>
      </c>
    </row>
    <row r="20" spans="1:4" hidden="1" x14ac:dyDescent="0.3">
      <c r="A20" t="s">
        <v>1582</v>
      </c>
      <c r="B20" t="s">
        <v>1179</v>
      </c>
      <c r="C20" t="s">
        <v>443</v>
      </c>
      <c r="D20" s="43">
        <v>2000</v>
      </c>
    </row>
    <row r="21" spans="1:4" hidden="1" x14ac:dyDescent="0.3">
      <c r="A21" t="s">
        <v>1582</v>
      </c>
      <c r="B21" t="s">
        <v>1180</v>
      </c>
      <c r="C21" t="s">
        <v>445</v>
      </c>
      <c r="D21" s="43">
        <v>25000</v>
      </c>
    </row>
    <row r="22" spans="1:4" hidden="1" x14ac:dyDescent="0.3">
      <c r="A22" t="s">
        <v>1582</v>
      </c>
      <c r="B22" t="s">
        <v>1183</v>
      </c>
      <c r="C22" t="s">
        <v>452</v>
      </c>
      <c r="D22" s="43">
        <v>9000</v>
      </c>
    </row>
    <row r="23" spans="1:4" hidden="1" x14ac:dyDescent="0.3">
      <c r="A23" t="s">
        <v>1582</v>
      </c>
      <c r="B23" t="s">
        <v>1184</v>
      </c>
      <c r="C23" t="s">
        <v>456</v>
      </c>
      <c r="D23" s="43">
        <v>1200</v>
      </c>
    </row>
    <row r="24" spans="1:4" hidden="1" x14ac:dyDescent="0.3">
      <c r="A24" t="s">
        <v>1582</v>
      </c>
      <c r="B24" t="s">
        <v>1185</v>
      </c>
      <c r="C24" t="s">
        <v>458</v>
      </c>
      <c r="D24" s="43">
        <v>500</v>
      </c>
    </row>
    <row r="25" spans="1:4" hidden="1" x14ac:dyDescent="0.3">
      <c r="A25" t="s">
        <v>1582</v>
      </c>
      <c r="B25" t="s">
        <v>1186</v>
      </c>
      <c r="C25" t="s">
        <v>460</v>
      </c>
      <c r="D25" s="43">
        <v>550000</v>
      </c>
    </row>
    <row r="26" spans="1:4" hidden="1" x14ac:dyDescent="0.3">
      <c r="A26" t="s">
        <v>1582</v>
      </c>
      <c r="B26" t="s">
        <v>1187</v>
      </c>
      <c r="C26" t="s">
        <v>471</v>
      </c>
      <c r="D26" s="43">
        <v>75000</v>
      </c>
    </row>
    <row r="27" spans="1:4" hidden="1" x14ac:dyDescent="0.3">
      <c r="A27" t="s">
        <v>1582</v>
      </c>
      <c r="B27" t="s">
        <v>1188</v>
      </c>
      <c r="C27" t="s">
        <v>473</v>
      </c>
      <c r="D27" s="43">
        <v>3000</v>
      </c>
    </row>
    <row r="28" spans="1:4" hidden="1" x14ac:dyDescent="0.3">
      <c r="A28" t="s">
        <v>1582</v>
      </c>
      <c r="B28" t="s">
        <v>1189</v>
      </c>
      <c r="C28" t="s">
        <v>475</v>
      </c>
      <c r="D28" s="43">
        <v>30000</v>
      </c>
    </row>
    <row r="29" spans="1:4" hidden="1" x14ac:dyDescent="0.3">
      <c r="A29" t="s">
        <v>1582</v>
      </c>
      <c r="B29" t="s">
        <v>1191</v>
      </c>
      <c r="C29" t="s">
        <v>489</v>
      </c>
      <c r="D29" s="43">
        <v>13000</v>
      </c>
    </row>
    <row r="30" spans="1:4" hidden="1" x14ac:dyDescent="0.3">
      <c r="A30" t="s">
        <v>1582</v>
      </c>
      <c r="B30" t="s">
        <v>1192</v>
      </c>
      <c r="C30" t="s">
        <v>490</v>
      </c>
      <c r="D30" s="43">
        <v>2900</v>
      </c>
    </row>
    <row r="31" spans="1:4" hidden="1" x14ac:dyDescent="0.3">
      <c r="A31" t="s">
        <v>1582</v>
      </c>
      <c r="B31" t="s">
        <v>1193</v>
      </c>
      <c r="C31" t="s">
        <v>491</v>
      </c>
      <c r="D31" s="43">
        <v>1000</v>
      </c>
    </row>
    <row r="32" spans="1:4" hidden="1" x14ac:dyDescent="0.3">
      <c r="A32" t="s">
        <v>1582</v>
      </c>
      <c r="B32" t="s">
        <v>1194</v>
      </c>
      <c r="C32" t="s">
        <v>493</v>
      </c>
      <c r="D32" s="43">
        <v>1500</v>
      </c>
    </row>
    <row r="33" spans="1:4" hidden="1" x14ac:dyDescent="0.3">
      <c r="A33" t="s">
        <v>1582</v>
      </c>
      <c r="B33" t="s">
        <v>1195</v>
      </c>
      <c r="C33" t="s">
        <v>497</v>
      </c>
      <c r="D33" s="43">
        <v>160000</v>
      </c>
    </row>
    <row r="34" spans="1:4" hidden="1" x14ac:dyDescent="0.3">
      <c r="A34" t="s">
        <v>1582</v>
      </c>
      <c r="B34" t="s">
        <v>1196</v>
      </c>
      <c r="C34" t="s">
        <v>500</v>
      </c>
      <c r="D34" s="43">
        <v>1000</v>
      </c>
    </row>
    <row r="35" spans="1:4" hidden="1" x14ac:dyDescent="0.3">
      <c r="A35" t="s">
        <v>1582</v>
      </c>
      <c r="B35" t="s">
        <v>1197</v>
      </c>
      <c r="C35" t="s">
        <v>501</v>
      </c>
      <c r="D35" s="43">
        <v>3500</v>
      </c>
    </row>
    <row r="36" spans="1:4" hidden="1" x14ac:dyDescent="0.3">
      <c r="A36" t="s">
        <v>1582</v>
      </c>
      <c r="B36" t="s">
        <v>1199</v>
      </c>
      <c r="C36" t="s">
        <v>510</v>
      </c>
      <c r="D36" s="43">
        <v>18000</v>
      </c>
    </row>
    <row r="37" spans="1:4" hidden="1" x14ac:dyDescent="0.3">
      <c r="A37" t="s">
        <v>1582</v>
      </c>
      <c r="B37" t="s">
        <v>1200</v>
      </c>
      <c r="C37" t="s">
        <v>512</v>
      </c>
      <c r="D37" s="43">
        <v>4500</v>
      </c>
    </row>
    <row r="38" spans="1:4" hidden="1" x14ac:dyDescent="0.3">
      <c r="A38" t="s">
        <v>1582</v>
      </c>
      <c r="B38" t="s">
        <v>1201</v>
      </c>
      <c r="C38" t="s">
        <v>517</v>
      </c>
      <c r="D38" s="43">
        <v>2500</v>
      </c>
    </row>
    <row r="39" spans="1:4" hidden="1" x14ac:dyDescent="0.3">
      <c r="A39" t="s">
        <v>1582</v>
      </c>
      <c r="B39" t="s">
        <v>1202</v>
      </c>
      <c r="C39" t="s">
        <v>519</v>
      </c>
      <c r="D39" s="43">
        <v>1200</v>
      </c>
    </row>
    <row r="40" spans="1:4" hidden="1" x14ac:dyDescent="0.3">
      <c r="A40" t="s">
        <v>1582</v>
      </c>
      <c r="B40" t="s">
        <v>1205</v>
      </c>
      <c r="C40" t="s">
        <v>547</v>
      </c>
      <c r="D40" s="43">
        <v>1000</v>
      </c>
    </row>
    <row r="41" spans="1:4" hidden="1" x14ac:dyDescent="0.3">
      <c r="A41" t="s">
        <v>1582</v>
      </c>
      <c r="B41" t="s">
        <v>1206</v>
      </c>
      <c r="C41" t="s">
        <v>552</v>
      </c>
      <c r="D41" s="43">
        <v>100000</v>
      </c>
    </row>
    <row r="42" spans="1:4" hidden="1" x14ac:dyDescent="0.3">
      <c r="A42" t="s">
        <v>1582</v>
      </c>
      <c r="B42" t="s">
        <v>1207</v>
      </c>
      <c r="C42" t="s">
        <v>562</v>
      </c>
      <c r="D42" s="43">
        <v>2000</v>
      </c>
    </row>
    <row r="43" spans="1:4" hidden="1" x14ac:dyDescent="0.3">
      <c r="A43" t="s">
        <v>1582</v>
      </c>
      <c r="B43" t="s">
        <v>1208</v>
      </c>
      <c r="C43" t="s">
        <v>565</v>
      </c>
      <c r="D43" s="43">
        <v>121000</v>
      </c>
    </row>
    <row r="44" spans="1:4" hidden="1" x14ac:dyDescent="0.3">
      <c r="A44" t="s">
        <v>1582</v>
      </c>
      <c r="B44" t="s">
        <v>1209</v>
      </c>
      <c r="C44" t="s">
        <v>569</v>
      </c>
      <c r="D44" s="43">
        <v>10000</v>
      </c>
    </row>
    <row r="45" spans="1:4" hidden="1" x14ac:dyDescent="0.3">
      <c r="A45" t="s">
        <v>1582</v>
      </c>
      <c r="B45" t="s">
        <v>1210</v>
      </c>
      <c r="C45" t="s">
        <v>572</v>
      </c>
      <c r="D45" s="43">
        <v>2000</v>
      </c>
    </row>
    <row r="46" spans="1:4" hidden="1" x14ac:dyDescent="0.3">
      <c r="A46" t="s">
        <v>1582</v>
      </c>
      <c r="B46" t="s">
        <v>1211</v>
      </c>
      <c r="C46" t="s">
        <v>576</v>
      </c>
      <c r="D46" s="43">
        <v>12000</v>
      </c>
    </row>
    <row r="47" spans="1:4" hidden="1" x14ac:dyDescent="0.3">
      <c r="A47" t="s">
        <v>1582</v>
      </c>
      <c r="B47" t="s">
        <v>1214</v>
      </c>
      <c r="C47" t="s">
        <v>601</v>
      </c>
      <c r="D47" s="43">
        <v>15000</v>
      </c>
    </row>
    <row r="48" spans="1:4" hidden="1" x14ac:dyDescent="0.3">
      <c r="A48" t="s">
        <v>1582</v>
      </c>
      <c r="B48" t="s">
        <v>1215</v>
      </c>
      <c r="C48" t="s">
        <v>603</v>
      </c>
      <c r="D48" s="43">
        <v>2000</v>
      </c>
    </row>
    <row r="49" spans="1:4" hidden="1" x14ac:dyDescent="0.3">
      <c r="A49" t="s">
        <v>1582</v>
      </c>
      <c r="B49" t="s">
        <v>1216</v>
      </c>
      <c r="C49" t="s">
        <v>605</v>
      </c>
      <c r="D49" s="43">
        <v>2500</v>
      </c>
    </row>
    <row r="50" spans="1:4" hidden="1" x14ac:dyDescent="0.3">
      <c r="A50" t="s">
        <v>1582</v>
      </c>
      <c r="B50" t="s">
        <v>1217</v>
      </c>
      <c r="C50" t="s">
        <v>610</v>
      </c>
      <c r="D50" s="43">
        <v>42300</v>
      </c>
    </row>
    <row r="51" spans="1:4" hidden="1" x14ac:dyDescent="0.3">
      <c r="A51" t="s">
        <v>1582</v>
      </c>
      <c r="B51" t="s">
        <v>1218</v>
      </c>
      <c r="C51" t="s">
        <v>613</v>
      </c>
      <c r="D51" s="43">
        <v>1000</v>
      </c>
    </row>
    <row r="52" spans="1:4" hidden="1" x14ac:dyDescent="0.3">
      <c r="A52" t="s">
        <v>1582</v>
      </c>
      <c r="B52" t="s">
        <v>1219</v>
      </c>
      <c r="C52" t="s">
        <v>615</v>
      </c>
      <c r="D52" s="43">
        <v>1000</v>
      </c>
    </row>
    <row r="53" spans="1:4" hidden="1" x14ac:dyDescent="0.3">
      <c r="A53" t="s">
        <v>1582</v>
      </c>
      <c r="B53" t="s">
        <v>1220</v>
      </c>
      <c r="C53" t="s">
        <v>618</v>
      </c>
      <c r="D53" s="43">
        <v>33500</v>
      </c>
    </row>
    <row r="54" spans="1:4" hidden="1" x14ac:dyDescent="0.3">
      <c r="A54" t="s">
        <v>1582</v>
      </c>
      <c r="B54" t="s">
        <v>1221</v>
      </c>
      <c r="C54" t="s">
        <v>621</v>
      </c>
      <c r="D54" s="43">
        <v>1000</v>
      </c>
    </row>
    <row r="55" spans="1:4" hidden="1" x14ac:dyDescent="0.3">
      <c r="A55" t="s">
        <v>1582</v>
      </c>
      <c r="B55" t="s">
        <v>1222</v>
      </c>
      <c r="C55" t="s">
        <v>627</v>
      </c>
      <c r="D55" s="43">
        <v>1000</v>
      </c>
    </row>
    <row r="56" spans="1:4" hidden="1" x14ac:dyDescent="0.3">
      <c r="A56" t="s">
        <v>1582</v>
      </c>
      <c r="B56" t="s">
        <v>1223</v>
      </c>
      <c r="C56" t="s">
        <v>634</v>
      </c>
      <c r="D56" s="43">
        <v>90000</v>
      </c>
    </row>
    <row r="57" spans="1:4" hidden="1" x14ac:dyDescent="0.3">
      <c r="A57" t="s">
        <v>1582</v>
      </c>
      <c r="B57" t="s">
        <v>1224</v>
      </c>
      <c r="C57" t="s">
        <v>639</v>
      </c>
      <c r="D57" s="43">
        <v>2000</v>
      </c>
    </row>
    <row r="58" spans="1:4" hidden="1" x14ac:dyDescent="0.3">
      <c r="A58" t="s">
        <v>1582</v>
      </c>
      <c r="B58" t="s">
        <v>1225</v>
      </c>
      <c r="C58" t="s">
        <v>640</v>
      </c>
      <c r="D58" s="43">
        <v>2000</v>
      </c>
    </row>
    <row r="59" spans="1:4" hidden="1" x14ac:dyDescent="0.3">
      <c r="A59" t="s">
        <v>1582</v>
      </c>
      <c r="B59" t="s">
        <v>1226</v>
      </c>
      <c r="C59" t="s">
        <v>644</v>
      </c>
      <c r="D59" s="43">
        <v>1000</v>
      </c>
    </row>
    <row r="60" spans="1:4" hidden="1" x14ac:dyDescent="0.3">
      <c r="A60" t="s">
        <v>1582</v>
      </c>
      <c r="B60" t="s">
        <v>1227</v>
      </c>
      <c r="C60" t="s">
        <v>649</v>
      </c>
      <c r="D60" s="43">
        <v>1000</v>
      </c>
    </row>
    <row r="61" spans="1:4" hidden="1" x14ac:dyDescent="0.3">
      <c r="A61" t="s">
        <v>1582</v>
      </c>
      <c r="B61" t="s">
        <v>1228</v>
      </c>
      <c r="C61" t="s">
        <v>656</v>
      </c>
      <c r="D61" s="43">
        <v>1000</v>
      </c>
    </row>
    <row r="62" spans="1:4" hidden="1" x14ac:dyDescent="0.3">
      <c r="A62" t="s">
        <v>1582</v>
      </c>
      <c r="B62" t="s">
        <v>1229</v>
      </c>
      <c r="C62" t="s">
        <v>666</v>
      </c>
      <c r="D62" s="43">
        <v>135000</v>
      </c>
    </row>
    <row r="63" spans="1:4" hidden="1" x14ac:dyDescent="0.3">
      <c r="A63" t="s">
        <v>1582</v>
      </c>
      <c r="B63" t="s">
        <v>1230</v>
      </c>
      <c r="C63" t="s">
        <v>686</v>
      </c>
      <c r="D63" s="43">
        <v>262000</v>
      </c>
    </row>
    <row r="64" spans="1:4" hidden="1" x14ac:dyDescent="0.3">
      <c r="A64" t="s">
        <v>1582</v>
      </c>
      <c r="B64" t="s">
        <v>1232</v>
      </c>
      <c r="C64" t="s">
        <v>698</v>
      </c>
      <c r="D64" s="43">
        <v>5000</v>
      </c>
    </row>
    <row r="65" spans="1:4" hidden="1" x14ac:dyDescent="0.3">
      <c r="A65" t="s">
        <v>1582</v>
      </c>
      <c r="B65" t="s">
        <v>1233</v>
      </c>
      <c r="C65" t="s">
        <v>700</v>
      </c>
      <c r="D65" s="43">
        <v>91000</v>
      </c>
    </row>
    <row r="66" spans="1:4" hidden="1" x14ac:dyDescent="0.3">
      <c r="A66" t="s">
        <v>1582</v>
      </c>
      <c r="B66" t="s">
        <v>1234</v>
      </c>
      <c r="C66" t="s">
        <v>704</v>
      </c>
      <c r="D66" s="43">
        <v>2500</v>
      </c>
    </row>
    <row r="67" spans="1:4" hidden="1" x14ac:dyDescent="0.3">
      <c r="A67" t="s">
        <v>1582</v>
      </c>
      <c r="B67" t="s">
        <v>1235</v>
      </c>
      <c r="C67" t="s">
        <v>709</v>
      </c>
      <c r="D67" s="43">
        <v>1000</v>
      </c>
    </row>
    <row r="68" spans="1:4" hidden="1" x14ac:dyDescent="0.3">
      <c r="A68" t="s">
        <v>1582</v>
      </c>
      <c r="B68" t="s">
        <v>1236</v>
      </c>
      <c r="C68" t="s">
        <v>389</v>
      </c>
      <c r="D68" s="43">
        <v>120000</v>
      </c>
    </row>
    <row r="69" spans="1:4" hidden="1" x14ac:dyDescent="0.3">
      <c r="A69" t="s">
        <v>1582</v>
      </c>
      <c r="B69" t="s">
        <v>1237</v>
      </c>
      <c r="C69" t="s">
        <v>697</v>
      </c>
      <c r="D69" s="43">
        <v>1000</v>
      </c>
    </row>
    <row r="70" spans="1:4" hidden="1" x14ac:dyDescent="0.3">
      <c r="A70" t="s">
        <v>1582</v>
      </c>
      <c r="B70" t="s">
        <v>1238</v>
      </c>
      <c r="C70" t="s">
        <v>776</v>
      </c>
      <c r="D70" s="43">
        <v>115000</v>
      </c>
    </row>
    <row r="71" spans="1:4" hidden="1" x14ac:dyDescent="0.3">
      <c r="A71" t="s">
        <v>1582</v>
      </c>
      <c r="B71" t="s">
        <v>1239</v>
      </c>
      <c r="C71" t="s">
        <v>787</v>
      </c>
      <c r="D71" s="43">
        <v>500000</v>
      </c>
    </row>
    <row r="72" spans="1:4" hidden="1" x14ac:dyDescent="0.3">
      <c r="A72" t="s">
        <v>1582</v>
      </c>
      <c r="B72" t="s">
        <v>1240</v>
      </c>
      <c r="C72" t="s">
        <v>793</v>
      </c>
      <c r="D72" s="43">
        <v>503003</v>
      </c>
    </row>
    <row r="73" spans="1:4" hidden="1" x14ac:dyDescent="0.3">
      <c r="A73" t="s">
        <v>1582</v>
      </c>
      <c r="B73" t="s">
        <v>1241</v>
      </c>
      <c r="C73" t="s">
        <v>812</v>
      </c>
      <c r="D73" s="43">
        <v>90000</v>
      </c>
    </row>
    <row r="74" spans="1:4" hidden="1" x14ac:dyDescent="0.3">
      <c r="A74" t="s">
        <v>1582</v>
      </c>
      <c r="B74" t="s">
        <v>1242</v>
      </c>
      <c r="C74" t="s">
        <v>823</v>
      </c>
      <c r="D74" s="43">
        <v>1000</v>
      </c>
    </row>
    <row r="75" spans="1:4" hidden="1" x14ac:dyDescent="0.3">
      <c r="A75" t="s">
        <v>1582</v>
      </c>
      <c r="B75" t="s">
        <v>1244</v>
      </c>
      <c r="C75" t="s">
        <v>872</v>
      </c>
      <c r="D75" s="43">
        <v>5000</v>
      </c>
    </row>
    <row r="76" spans="1:4" hidden="1" x14ac:dyDescent="0.3">
      <c r="A76" t="s">
        <v>1582</v>
      </c>
      <c r="B76" t="s">
        <v>1245</v>
      </c>
      <c r="C76" t="s">
        <v>884</v>
      </c>
      <c r="D76" s="43">
        <v>10000</v>
      </c>
    </row>
    <row r="77" spans="1:4" hidden="1" x14ac:dyDescent="0.3">
      <c r="A77" t="s">
        <v>1582</v>
      </c>
      <c r="B77" t="s">
        <v>1246</v>
      </c>
      <c r="C77" t="s">
        <v>886</v>
      </c>
      <c r="D77" s="43">
        <v>50000</v>
      </c>
    </row>
    <row r="78" spans="1:4" hidden="1" x14ac:dyDescent="0.3">
      <c r="A78" t="s">
        <v>1582</v>
      </c>
      <c r="B78" t="s">
        <v>1247</v>
      </c>
      <c r="C78" t="s">
        <v>890</v>
      </c>
      <c r="D78" s="43">
        <v>6000</v>
      </c>
    </row>
    <row r="79" spans="1:4" hidden="1" x14ac:dyDescent="0.3">
      <c r="A79" t="s">
        <v>1582</v>
      </c>
      <c r="B79" t="s">
        <v>1248</v>
      </c>
      <c r="C79" t="s">
        <v>892</v>
      </c>
      <c r="D79" s="43">
        <v>10000</v>
      </c>
    </row>
    <row r="80" spans="1:4" hidden="1" x14ac:dyDescent="0.3">
      <c r="A80" t="s">
        <v>1582</v>
      </c>
      <c r="B80" t="s">
        <v>1250</v>
      </c>
      <c r="C80" t="s">
        <v>898</v>
      </c>
      <c r="D80" s="43">
        <v>2500</v>
      </c>
    </row>
    <row r="81" spans="1:9" hidden="1" x14ac:dyDescent="0.3">
      <c r="A81" t="s">
        <v>1582</v>
      </c>
      <c r="B81" t="s">
        <v>1252</v>
      </c>
      <c r="C81" t="s">
        <v>906</v>
      </c>
      <c r="D81" s="43">
        <v>30000</v>
      </c>
    </row>
    <row r="82" spans="1:9" hidden="1" x14ac:dyDescent="0.3">
      <c r="A82" t="s">
        <v>1582</v>
      </c>
      <c r="B82" t="s">
        <v>1257</v>
      </c>
      <c r="C82" t="s">
        <v>932</v>
      </c>
      <c r="D82" s="43">
        <v>5500</v>
      </c>
    </row>
    <row r="83" spans="1:9" hidden="1" x14ac:dyDescent="0.3">
      <c r="A83" t="s">
        <v>1582</v>
      </c>
      <c r="B83" t="s">
        <v>1258</v>
      </c>
      <c r="C83" t="s">
        <v>933</v>
      </c>
      <c r="D83" s="43">
        <v>4000</v>
      </c>
    </row>
    <row r="84" spans="1:9" hidden="1" x14ac:dyDescent="0.3">
      <c r="A84" t="s">
        <v>1582</v>
      </c>
      <c r="B84" t="s">
        <v>1259</v>
      </c>
      <c r="C84" t="s">
        <v>935</v>
      </c>
      <c r="D84" s="43">
        <v>1000</v>
      </c>
    </row>
    <row r="85" spans="1:9" hidden="1" x14ac:dyDescent="0.3">
      <c r="A85" t="s">
        <v>1582</v>
      </c>
      <c r="B85" t="s">
        <v>1260</v>
      </c>
      <c r="C85" t="s">
        <v>937</v>
      </c>
      <c r="D85" s="43">
        <v>1000</v>
      </c>
    </row>
    <row r="86" spans="1:9" hidden="1" x14ac:dyDescent="0.3">
      <c r="A86" t="s">
        <v>1582</v>
      </c>
      <c r="B86" t="s">
        <v>1262</v>
      </c>
      <c r="C86" t="s">
        <v>956</v>
      </c>
      <c r="D86" s="43">
        <v>1000</v>
      </c>
    </row>
    <row r="87" spans="1:9" hidden="1" x14ac:dyDescent="0.3">
      <c r="A87" t="s">
        <v>1582</v>
      </c>
      <c r="B87" t="s">
        <v>1267</v>
      </c>
      <c r="C87" t="s">
        <v>1108</v>
      </c>
      <c r="D87" s="43">
        <v>100000</v>
      </c>
    </row>
    <row r="88" spans="1:9" hidden="1" x14ac:dyDescent="0.3">
      <c r="A88" t="s">
        <v>1583</v>
      </c>
      <c r="B88" t="s">
        <v>1158</v>
      </c>
      <c r="C88" t="s">
        <v>219</v>
      </c>
      <c r="D88" s="43">
        <v>1405000</v>
      </c>
      <c r="G88" s="52"/>
      <c r="H88" s="52"/>
      <c r="I88" s="52"/>
    </row>
    <row r="89" spans="1:9" hidden="1" x14ac:dyDescent="0.3">
      <c r="A89" t="s">
        <v>1583</v>
      </c>
      <c r="B89" t="s">
        <v>1159</v>
      </c>
      <c r="C89" t="s">
        <v>266</v>
      </c>
      <c r="D89" s="43">
        <v>155000</v>
      </c>
      <c r="G89" s="52"/>
      <c r="H89" s="52"/>
      <c r="I89" s="52"/>
    </row>
    <row r="90" spans="1:9" hidden="1" x14ac:dyDescent="0.3">
      <c r="A90" t="s">
        <v>1583</v>
      </c>
      <c r="B90" t="s">
        <v>1163</v>
      </c>
      <c r="C90" t="s">
        <v>395</v>
      </c>
      <c r="D90" s="43">
        <v>25000</v>
      </c>
      <c r="G90" s="52"/>
      <c r="H90" s="52"/>
      <c r="I90" s="52"/>
    </row>
    <row r="91" spans="1:9" hidden="1" x14ac:dyDescent="0.3">
      <c r="A91" t="s">
        <v>1583</v>
      </c>
      <c r="B91" t="s">
        <v>1164</v>
      </c>
      <c r="C91" t="s">
        <v>398</v>
      </c>
      <c r="D91" s="43">
        <v>25000</v>
      </c>
      <c r="G91" s="43"/>
      <c r="I91" s="52"/>
    </row>
    <row r="92" spans="1:9" hidden="1" x14ac:dyDescent="0.3">
      <c r="A92" t="s">
        <v>1583</v>
      </c>
      <c r="B92" t="s">
        <v>1166</v>
      </c>
      <c r="C92" t="s">
        <v>400</v>
      </c>
      <c r="D92" s="43">
        <v>5000</v>
      </c>
      <c r="G92" s="52"/>
      <c r="H92" s="52"/>
      <c r="I92" s="52"/>
    </row>
    <row r="93" spans="1:9" hidden="1" x14ac:dyDescent="0.3">
      <c r="A93" t="s">
        <v>1583</v>
      </c>
      <c r="B93" t="s">
        <v>1168</v>
      </c>
      <c r="C93" t="s">
        <v>406</v>
      </c>
      <c r="D93" s="43">
        <v>5000</v>
      </c>
      <c r="I93" s="52"/>
    </row>
    <row r="94" spans="1:9" hidden="1" x14ac:dyDescent="0.3">
      <c r="A94" t="s">
        <v>1583</v>
      </c>
      <c r="B94" t="s">
        <v>1169</v>
      </c>
      <c r="C94" t="s">
        <v>413</v>
      </c>
      <c r="D94" s="43">
        <v>20000</v>
      </c>
      <c r="I94" s="52"/>
    </row>
    <row r="95" spans="1:9" hidden="1" x14ac:dyDescent="0.3">
      <c r="A95" t="s">
        <v>1583</v>
      </c>
      <c r="B95" t="s">
        <v>1170</v>
      </c>
      <c r="C95" t="s">
        <v>421</v>
      </c>
      <c r="D95" s="43">
        <v>1500</v>
      </c>
      <c r="I95" s="52"/>
    </row>
    <row r="96" spans="1:9" hidden="1" x14ac:dyDescent="0.3">
      <c r="A96" t="s">
        <v>1583</v>
      </c>
      <c r="B96" t="s">
        <v>1173</v>
      </c>
      <c r="C96" t="s">
        <v>437</v>
      </c>
      <c r="D96" s="43">
        <v>2500</v>
      </c>
      <c r="I96" s="52"/>
    </row>
    <row r="97" spans="1:9" hidden="1" x14ac:dyDescent="0.3">
      <c r="A97" t="s">
        <v>1583</v>
      </c>
      <c r="B97" t="s">
        <v>1175</v>
      </c>
      <c r="C97" t="s">
        <v>439</v>
      </c>
      <c r="D97" s="43">
        <v>1000</v>
      </c>
      <c r="G97" s="52"/>
      <c r="H97" s="52"/>
      <c r="I97" s="52"/>
    </row>
    <row r="98" spans="1:9" hidden="1" x14ac:dyDescent="0.3">
      <c r="A98" t="s">
        <v>1583</v>
      </c>
      <c r="B98" t="s">
        <v>1177</v>
      </c>
      <c r="C98" t="s">
        <v>441</v>
      </c>
      <c r="D98" s="43">
        <v>8000</v>
      </c>
    </row>
    <row r="99" spans="1:9" hidden="1" x14ac:dyDescent="0.3">
      <c r="A99" t="s">
        <v>1583</v>
      </c>
      <c r="B99" t="s">
        <v>1178</v>
      </c>
      <c r="C99" t="s">
        <v>442</v>
      </c>
      <c r="D99" s="43">
        <v>1000</v>
      </c>
    </row>
    <row r="100" spans="1:9" hidden="1" x14ac:dyDescent="0.3">
      <c r="A100" t="s">
        <v>1583</v>
      </c>
      <c r="B100" t="s">
        <v>1180</v>
      </c>
      <c r="C100" t="s">
        <v>445</v>
      </c>
      <c r="D100" s="43">
        <v>4000</v>
      </c>
    </row>
    <row r="101" spans="1:9" hidden="1" x14ac:dyDescent="0.3">
      <c r="A101" t="s">
        <v>1583</v>
      </c>
      <c r="B101" t="s">
        <v>1181</v>
      </c>
      <c r="C101" t="s">
        <v>447</v>
      </c>
      <c r="D101" s="43">
        <v>2000</v>
      </c>
    </row>
    <row r="102" spans="1:9" hidden="1" x14ac:dyDescent="0.3">
      <c r="A102" t="s">
        <v>1583</v>
      </c>
      <c r="B102" t="s">
        <v>1182</v>
      </c>
      <c r="C102" t="s">
        <v>450</v>
      </c>
      <c r="D102" s="43">
        <v>1000</v>
      </c>
    </row>
    <row r="103" spans="1:9" hidden="1" x14ac:dyDescent="0.3">
      <c r="A103" t="s">
        <v>1583</v>
      </c>
      <c r="B103" t="s">
        <v>1186</v>
      </c>
      <c r="C103" t="s">
        <v>460</v>
      </c>
      <c r="D103" s="43">
        <v>220000</v>
      </c>
    </row>
    <row r="104" spans="1:9" hidden="1" x14ac:dyDescent="0.3">
      <c r="A104" t="s">
        <v>1583</v>
      </c>
      <c r="B104" t="s">
        <v>1187</v>
      </c>
      <c r="C104" t="s">
        <v>471</v>
      </c>
      <c r="D104" s="43">
        <v>26000</v>
      </c>
    </row>
    <row r="105" spans="1:9" hidden="1" x14ac:dyDescent="0.3">
      <c r="A105" t="s">
        <v>1583</v>
      </c>
      <c r="B105" t="s">
        <v>1191</v>
      </c>
      <c r="C105" t="s">
        <v>489</v>
      </c>
      <c r="D105" s="43">
        <v>5000</v>
      </c>
    </row>
    <row r="106" spans="1:9" hidden="1" x14ac:dyDescent="0.3">
      <c r="A106" t="s">
        <v>1583</v>
      </c>
      <c r="B106" t="s">
        <v>1192</v>
      </c>
      <c r="C106" t="s">
        <v>490</v>
      </c>
      <c r="D106" s="43">
        <v>2000</v>
      </c>
    </row>
    <row r="107" spans="1:9" hidden="1" x14ac:dyDescent="0.3">
      <c r="A107" t="s">
        <v>1583</v>
      </c>
      <c r="B107" t="s">
        <v>1194</v>
      </c>
      <c r="C107" t="s">
        <v>493</v>
      </c>
      <c r="D107" s="43">
        <v>1000</v>
      </c>
    </row>
    <row r="108" spans="1:9" hidden="1" x14ac:dyDescent="0.3">
      <c r="A108" t="s">
        <v>1583</v>
      </c>
      <c r="B108" t="s">
        <v>1195</v>
      </c>
      <c r="C108" t="s">
        <v>497</v>
      </c>
      <c r="D108" s="43">
        <v>45000</v>
      </c>
    </row>
    <row r="109" spans="1:9" hidden="1" x14ac:dyDescent="0.3">
      <c r="A109" t="s">
        <v>1583</v>
      </c>
      <c r="B109" t="s">
        <v>1197</v>
      </c>
      <c r="C109" t="s">
        <v>501</v>
      </c>
      <c r="D109" s="43">
        <v>1000</v>
      </c>
    </row>
    <row r="110" spans="1:9" hidden="1" x14ac:dyDescent="0.3">
      <c r="A110" t="s">
        <v>1583</v>
      </c>
      <c r="B110" t="s">
        <v>1199</v>
      </c>
      <c r="C110" t="s">
        <v>510</v>
      </c>
      <c r="D110" s="43">
        <v>19000</v>
      </c>
    </row>
    <row r="111" spans="1:9" hidden="1" x14ac:dyDescent="0.3">
      <c r="A111" t="s">
        <v>1583</v>
      </c>
      <c r="B111" t="s">
        <v>1200</v>
      </c>
      <c r="C111" t="s">
        <v>512</v>
      </c>
      <c r="D111" s="43">
        <v>2000</v>
      </c>
    </row>
    <row r="112" spans="1:9" hidden="1" x14ac:dyDescent="0.3">
      <c r="A112" t="s">
        <v>1583</v>
      </c>
      <c r="B112" t="s">
        <v>1203</v>
      </c>
      <c r="C112" t="s">
        <v>535</v>
      </c>
      <c r="D112" s="43">
        <v>5000</v>
      </c>
    </row>
    <row r="113" spans="1:4" hidden="1" x14ac:dyDescent="0.3">
      <c r="A113" t="s">
        <v>1583</v>
      </c>
      <c r="B113" t="s">
        <v>1207</v>
      </c>
      <c r="C113" t="s">
        <v>562</v>
      </c>
      <c r="D113" s="43">
        <v>5000</v>
      </c>
    </row>
    <row r="114" spans="1:4" hidden="1" x14ac:dyDescent="0.3">
      <c r="A114" t="s">
        <v>1583</v>
      </c>
      <c r="B114" t="s">
        <v>1217</v>
      </c>
      <c r="C114" t="s">
        <v>610</v>
      </c>
      <c r="D114" s="43">
        <v>8000</v>
      </c>
    </row>
    <row r="115" spans="1:4" hidden="1" x14ac:dyDescent="0.3">
      <c r="A115" t="s">
        <v>1583</v>
      </c>
      <c r="B115" t="s">
        <v>1218</v>
      </c>
      <c r="C115" t="s">
        <v>613</v>
      </c>
      <c r="D115" s="43">
        <v>1500</v>
      </c>
    </row>
    <row r="116" spans="1:4" hidden="1" x14ac:dyDescent="0.3">
      <c r="A116" t="s">
        <v>1583</v>
      </c>
      <c r="B116" t="s">
        <v>1220</v>
      </c>
      <c r="C116" t="s">
        <v>618</v>
      </c>
      <c r="D116" s="43">
        <v>2000</v>
      </c>
    </row>
    <row r="117" spans="1:4" hidden="1" x14ac:dyDescent="0.3">
      <c r="A117" t="s">
        <v>1583</v>
      </c>
      <c r="B117" t="s">
        <v>1221</v>
      </c>
      <c r="C117" t="s">
        <v>621</v>
      </c>
      <c r="D117" s="43">
        <v>3000</v>
      </c>
    </row>
    <row r="118" spans="1:4" hidden="1" x14ac:dyDescent="0.3">
      <c r="A118" t="s">
        <v>1583</v>
      </c>
      <c r="B118" t="s">
        <v>1229</v>
      </c>
      <c r="C118" t="s">
        <v>666</v>
      </c>
      <c r="D118" s="43">
        <v>48000</v>
      </c>
    </row>
    <row r="119" spans="1:4" hidden="1" x14ac:dyDescent="0.3">
      <c r="A119" t="s">
        <v>1583</v>
      </c>
      <c r="B119" t="s">
        <v>1230</v>
      </c>
      <c r="C119" t="s">
        <v>686</v>
      </c>
      <c r="D119" s="43">
        <v>400000</v>
      </c>
    </row>
    <row r="120" spans="1:4" hidden="1" x14ac:dyDescent="0.3">
      <c r="A120" t="s">
        <v>1583</v>
      </c>
      <c r="B120" t="s">
        <v>1231</v>
      </c>
      <c r="C120" t="s">
        <v>692</v>
      </c>
      <c r="D120" s="43">
        <v>2500</v>
      </c>
    </row>
    <row r="121" spans="1:4" hidden="1" x14ac:dyDescent="0.3">
      <c r="A121" t="s">
        <v>1583</v>
      </c>
      <c r="B121" t="s">
        <v>1233</v>
      </c>
      <c r="C121" t="s">
        <v>700</v>
      </c>
      <c r="D121" s="43">
        <v>4000</v>
      </c>
    </row>
    <row r="122" spans="1:4" hidden="1" x14ac:dyDescent="0.3">
      <c r="A122" t="s">
        <v>1583</v>
      </c>
      <c r="B122" t="s">
        <v>1237</v>
      </c>
      <c r="C122" t="s">
        <v>697</v>
      </c>
      <c r="D122" s="43">
        <v>1000</v>
      </c>
    </row>
    <row r="123" spans="1:4" hidden="1" x14ac:dyDescent="0.3">
      <c r="A123" t="s">
        <v>1583</v>
      </c>
      <c r="B123" t="s">
        <v>1240</v>
      </c>
      <c r="C123" t="s">
        <v>793</v>
      </c>
      <c r="D123" s="43">
        <v>310000</v>
      </c>
    </row>
    <row r="124" spans="1:4" hidden="1" x14ac:dyDescent="0.3">
      <c r="A124" t="s">
        <v>1583</v>
      </c>
      <c r="B124" t="s">
        <v>1244</v>
      </c>
      <c r="C124" t="s">
        <v>872</v>
      </c>
      <c r="D124" s="43">
        <v>5000</v>
      </c>
    </row>
    <row r="125" spans="1:4" hidden="1" x14ac:dyDescent="0.3">
      <c r="A125" t="s">
        <v>1583</v>
      </c>
      <c r="B125" t="s">
        <v>1247</v>
      </c>
      <c r="C125" t="s">
        <v>890</v>
      </c>
      <c r="D125" s="43">
        <v>5000</v>
      </c>
    </row>
    <row r="126" spans="1:4" hidden="1" x14ac:dyDescent="0.3">
      <c r="A126" t="s">
        <v>1583</v>
      </c>
      <c r="B126" t="s">
        <v>1248</v>
      </c>
      <c r="C126" t="s">
        <v>892</v>
      </c>
      <c r="D126" s="43">
        <v>5000</v>
      </c>
    </row>
    <row r="127" spans="1:4" hidden="1" x14ac:dyDescent="0.3">
      <c r="A127" t="s">
        <v>1583</v>
      </c>
      <c r="B127" t="s">
        <v>1251</v>
      </c>
      <c r="C127" t="s">
        <v>899</v>
      </c>
      <c r="D127" s="43">
        <v>5000</v>
      </c>
    </row>
    <row r="128" spans="1:4" hidden="1" x14ac:dyDescent="0.3">
      <c r="A128" t="s">
        <v>1583</v>
      </c>
      <c r="B128" t="s">
        <v>1252</v>
      </c>
      <c r="C128" t="s">
        <v>906</v>
      </c>
      <c r="D128" s="43">
        <v>12500</v>
      </c>
    </row>
    <row r="129" spans="1:4" hidden="1" x14ac:dyDescent="0.3">
      <c r="A129" t="s">
        <v>1583</v>
      </c>
      <c r="B129" t="s">
        <v>1257</v>
      </c>
      <c r="C129" t="s">
        <v>932</v>
      </c>
      <c r="D129" s="43">
        <v>10000</v>
      </c>
    </row>
    <row r="130" spans="1:4" hidden="1" x14ac:dyDescent="0.3">
      <c r="A130" t="s">
        <v>1584</v>
      </c>
      <c r="B130" t="s">
        <v>1158</v>
      </c>
      <c r="C130" t="s">
        <v>219</v>
      </c>
      <c r="D130" s="43">
        <v>882000</v>
      </c>
    </row>
    <row r="131" spans="1:4" hidden="1" x14ac:dyDescent="0.3">
      <c r="A131" t="s">
        <v>1584</v>
      </c>
      <c r="B131" t="s">
        <v>1159</v>
      </c>
      <c r="C131" t="s">
        <v>266</v>
      </c>
      <c r="D131" s="43">
        <v>112024</v>
      </c>
    </row>
    <row r="132" spans="1:4" hidden="1" x14ac:dyDescent="0.3">
      <c r="A132" t="s">
        <v>1584</v>
      </c>
      <c r="B132" t="s">
        <v>1160</v>
      </c>
      <c r="C132" t="s">
        <v>270</v>
      </c>
      <c r="D132" s="43">
        <v>1000</v>
      </c>
    </row>
    <row r="133" spans="1:4" hidden="1" x14ac:dyDescent="0.3">
      <c r="A133" t="s">
        <v>1584</v>
      </c>
      <c r="B133" t="s">
        <v>1163</v>
      </c>
      <c r="C133" t="s">
        <v>395</v>
      </c>
      <c r="D133" s="43">
        <v>1000</v>
      </c>
    </row>
    <row r="134" spans="1:4" hidden="1" x14ac:dyDescent="0.3">
      <c r="A134" t="s">
        <v>1584</v>
      </c>
      <c r="B134" t="s">
        <v>1168</v>
      </c>
      <c r="C134" t="s">
        <v>406</v>
      </c>
      <c r="D134" s="43">
        <v>4000</v>
      </c>
    </row>
    <row r="135" spans="1:4" hidden="1" x14ac:dyDescent="0.3">
      <c r="A135" t="s">
        <v>1584</v>
      </c>
      <c r="B135" t="s">
        <v>1171</v>
      </c>
      <c r="C135" t="s">
        <v>430</v>
      </c>
      <c r="D135" s="43">
        <v>1000</v>
      </c>
    </row>
    <row r="136" spans="1:4" hidden="1" x14ac:dyDescent="0.3">
      <c r="A136" t="s">
        <v>1584</v>
      </c>
      <c r="B136" t="s">
        <v>1178</v>
      </c>
      <c r="C136" t="s">
        <v>442</v>
      </c>
      <c r="D136" s="43">
        <v>1000</v>
      </c>
    </row>
    <row r="137" spans="1:4" hidden="1" x14ac:dyDescent="0.3">
      <c r="A137" t="s">
        <v>1584</v>
      </c>
      <c r="B137" t="s">
        <v>1186</v>
      </c>
      <c r="C137" t="s">
        <v>460</v>
      </c>
      <c r="D137" s="43">
        <v>200000</v>
      </c>
    </row>
    <row r="138" spans="1:4" hidden="1" x14ac:dyDescent="0.3">
      <c r="A138" t="s">
        <v>1584</v>
      </c>
      <c r="B138" t="s">
        <v>1188</v>
      </c>
      <c r="C138" t="s">
        <v>473</v>
      </c>
      <c r="D138" s="43">
        <v>3500</v>
      </c>
    </row>
    <row r="139" spans="1:4" hidden="1" x14ac:dyDescent="0.3">
      <c r="A139" t="s">
        <v>1584</v>
      </c>
      <c r="B139" t="s">
        <v>1191</v>
      </c>
      <c r="C139" t="s">
        <v>489</v>
      </c>
      <c r="D139" s="43">
        <v>1000</v>
      </c>
    </row>
    <row r="140" spans="1:4" hidden="1" x14ac:dyDescent="0.3">
      <c r="A140" t="s">
        <v>1584</v>
      </c>
      <c r="B140" t="s">
        <v>1192</v>
      </c>
      <c r="C140" t="s">
        <v>490</v>
      </c>
      <c r="D140" s="43">
        <v>1000</v>
      </c>
    </row>
    <row r="141" spans="1:4" hidden="1" x14ac:dyDescent="0.3">
      <c r="A141" t="s">
        <v>1584</v>
      </c>
      <c r="B141" t="s">
        <v>1195</v>
      </c>
      <c r="C141" t="s">
        <v>497</v>
      </c>
      <c r="D141" s="43">
        <v>36000</v>
      </c>
    </row>
    <row r="142" spans="1:4" hidden="1" x14ac:dyDescent="0.3">
      <c r="A142" t="s">
        <v>1584</v>
      </c>
      <c r="B142" t="s">
        <v>1196</v>
      </c>
      <c r="C142" t="s">
        <v>500</v>
      </c>
      <c r="D142" s="43">
        <v>1000</v>
      </c>
    </row>
    <row r="143" spans="1:4" hidden="1" x14ac:dyDescent="0.3">
      <c r="A143" t="s">
        <v>1584</v>
      </c>
      <c r="B143" t="s">
        <v>1218</v>
      </c>
      <c r="C143" t="s">
        <v>613</v>
      </c>
      <c r="D143" s="43">
        <v>1000</v>
      </c>
    </row>
    <row r="144" spans="1:4" hidden="1" x14ac:dyDescent="0.3">
      <c r="A144" t="s">
        <v>1584</v>
      </c>
      <c r="B144" t="s">
        <v>1220</v>
      </c>
      <c r="C144" t="s">
        <v>618</v>
      </c>
      <c r="D144" s="43">
        <v>7500</v>
      </c>
    </row>
    <row r="145" spans="1:4" hidden="1" x14ac:dyDescent="0.3">
      <c r="A145" t="s">
        <v>1584</v>
      </c>
      <c r="B145" t="s">
        <v>1221</v>
      </c>
      <c r="C145" t="s">
        <v>621</v>
      </c>
      <c r="D145" s="43">
        <v>6000</v>
      </c>
    </row>
    <row r="146" spans="1:4" hidden="1" x14ac:dyDescent="0.3">
      <c r="A146" t="s">
        <v>1584</v>
      </c>
      <c r="B146" t="s">
        <v>1222</v>
      </c>
      <c r="C146" t="s">
        <v>627</v>
      </c>
      <c r="D146" s="43">
        <v>111000</v>
      </c>
    </row>
    <row r="147" spans="1:4" hidden="1" x14ac:dyDescent="0.3">
      <c r="A147" t="s">
        <v>1584</v>
      </c>
      <c r="B147" t="s">
        <v>1252</v>
      </c>
      <c r="C147" t="s">
        <v>906</v>
      </c>
      <c r="D147" s="43">
        <v>1000</v>
      </c>
    </row>
    <row r="148" spans="1:4" hidden="1" x14ac:dyDescent="0.3">
      <c r="A148" t="s">
        <v>1584</v>
      </c>
      <c r="B148" t="s">
        <v>1260</v>
      </c>
      <c r="C148" t="s">
        <v>937</v>
      </c>
      <c r="D148" s="43">
        <v>1000</v>
      </c>
    </row>
    <row r="149" spans="1:4" hidden="1" x14ac:dyDescent="0.3">
      <c r="A149" t="s">
        <v>1585</v>
      </c>
      <c r="B149" t="s">
        <v>1158</v>
      </c>
      <c r="C149" t="s">
        <v>219</v>
      </c>
      <c r="D149" s="43">
        <v>1471000</v>
      </c>
    </row>
    <row r="150" spans="1:4" hidden="1" x14ac:dyDescent="0.3">
      <c r="A150" t="s">
        <v>1585</v>
      </c>
      <c r="B150" t="s">
        <v>1159</v>
      </c>
      <c r="C150" t="s">
        <v>266</v>
      </c>
      <c r="D150" s="43">
        <v>235000</v>
      </c>
    </row>
    <row r="151" spans="1:4" hidden="1" x14ac:dyDescent="0.3">
      <c r="A151" t="s">
        <v>1585</v>
      </c>
      <c r="B151" t="s">
        <v>1160</v>
      </c>
      <c r="C151" t="s">
        <v>270</v>
      </c>
      <c r="D151" s="43">
        <v>40000</v>
      </c>
    </row>
    <row r="152" spans="1:4" hidden="1" x14ac:dyDescent="0.3">
      <c r="A152" t="s">
        <v>1585</v>
      </c>
      <c r="B152" t="s">
        <v>1163</v>
      </c>
      <c r="C152" t="s">
        <v>395</v>
      </c>
      <c r="D152" s="43">
        <v>6500</v>
      </c>
    </row>
    <row r="153" spans="1:4" hidden="1" x14ac:dyDescent="0.3">
      <c r="A153" t="s">
        <v>1585</v>
      </c>
      <c r="B153" t="s">
        <v>1164</v>
      </c>
      <c r="C153" t="s">
        <v>398</v>
      </c>
      <c r="D153" s="43">
        <v>11000</v>
      </c>
    </row>
    <row r="154" spans="1:4" hidden="1" x14ac:dyDescent="0.3">
      <c r="A154" t="s">
        <v>1585</v>
      </c>
      <c r="B154" t="s">
        <v>1166</v>
      </c>
      <c r="C154" t="s">
        <v>400</v>
      </c>
      <c r="D154" s="43">
        <v>500</v>
      </c>
    </row>
    <row r="155" spans="1:4" hidden="1" x14ac:dyDescent="0.3">
      <c r="A155" t="s">
        <v>1585</v>
      </c>
      <c r="B155" t="s">
        <v>1168</v>
      </c>
      <c r="C155" t="s">
        <v>406</v>
      </c>
      <c r="D155" s="43">
        <v>3500</v>
      </c>
    </row>
    <row r="156" spans="1:4" hidden="1" x14ac:dyDescent="0.3">
      <c r="A156" t="s">
        <v>1585</v>
      </c>
      <c r="B156" t="s">
        <v>1169</v>
      </c>
      <c r="C156" t="s">
        <v>413</v>
      </c>
      <c r="D156" s="43">
        <v>5000</v>
      </c>
    </row>
    <row r="157" spans="1:4" hidden="1" x14ac:dyDescent="0.3">
      <c r="A157" t="s">
        <v>1585</v>
      </c>
      <c r="B157" t="s">
        <v>1170</v>
      </c>
      <c r="C157" t="s">
        <v>421</v>
      </c>
      <c r="D157" s="43">
        <v>1000</v>
      </c>
    </row>
    <row r="158" spans="1:4" hidden="1" x14ac:dyDescent="0.3">
      <c r="A158" t="s">
        <v>1585</v>
      </c>
      <c r="B158" t="s">
        <v>1172</v>
      </c>
      <c r="C158" t="s">
        <v>436</v>
      </c>
      <c r="D158" s="43">
        <v>5000</v>
      </c>
    </row>
    <row r="159" spans="1:4" hidden="1" x14ac:dyDescent="0.3">
      <c r="A159" t="s">
        <v>1585</v>
      </c>
      <c r="B159" t="s">
        <v>1173</v>
      </c>
      <c r="C159" t="s">
        <v>437</v>
      </c>
      <c r="D159" s="43">
        <v>2000</v>
      </c>
    </row>
    <row r="160" spans="1:4" hidden="1" x14ac:dyDescent="0.3">
      <c r="A160" t="s">
        <v>1585</v>
      </c>
      <c r="B160" t="s">
        <v>1174</v>
      </c>
      <c r="C160" t="s">
        <v>438</v>
      </c>
      <c r="D160" s="43">
        <v>1000</v>
      </c>
    </row>
    <row r="161" spans="1:4" hidden="1" x14ac:dyDescent="0.3">
      <c r="A161" t="s">
        <v>1585</v>
      </c>
      <c r="B161" t="s">
        <v>1175</v>
      </c>
      <c r="C161" t="s">
        <v>439</v>
      </c>
      <c r="D161" s="43">
        <v>5000</v>
      </c>
    </row>
    <row r="162" spans="1:4" hidden="1" x14ac:dyDescent="0.3">
      <c r="A162" t="s">
        <v>1585</v>
      </c>
      <c r="B162" t="s">
        <v>1177</v>
      </c>
      <c r="C162" t="s">
        <v>441</v>
      </c>
      <c r="D162" s="43">
        <v>50000</v>
      </c>
    </row>
    <row r="163" spans="1:4" hidden="1" x14ac:dyDescent="0.3">
      <c r="A163" t="s">
        <v>1585</v>
      </c>
      <c r="B163" t="s">
        <v>1178</v>
      </c>
      <c r="C163" t="s">
        <v>442</v>
      </c>
      <c r="D163" s="43">
        <v>30000</v>
      </c>
    </row>
    <row r="164" spans="1:4" hidden="1" x14ac:dyDescent="0.3">
      <c r="A164" t="s">
        <v>1585</v>
      </c>
      <c r="B164" t="s">
        <v>1179</v>
      </c>
      <c r="C164" t="s">
        <v>443</v>
      </c>
      <c r="D164" s="43">
        <v>500</v>
      </c>
    </row>
    <row r="165" spans="1:4" hidden="1" x14ac:dyDescent="0.3">
      <c r="A165" t="s">
        <v>1585</v>
      </c>
      <c r="B165" t="s">
        <v>1180</v>
      </c>
      <c r="C165" t="s">
        <v>445</v>
      </c>
      <c r="D165" s="43">
        <v>161000</v>
      </c>
    </row>
    <row r="166" spans="1:4" hidden="1" x14ac:dyDescent="0.3">
      <c r="A166" t="s">
        <v>1585</v>
      </c>
      <c r="B166" t="s">
        <v>1184</v>
      </c>
      <c r="C166" t="s">
        <v>456</v>
      </c>
      <c r="D166" s="43">
        <v>6000</v>
      </c>
    </row>
    <row r="167" spans="1:4" hidden="1" x14ac:dyDescent="0.3">
      <c r="A167" t="s">
        <v>1585</v>
      </c>
      <c r="B167" t="s">
        <v>1186</v>
      </c>
      <c r="C167" t="s">
        <v>460</v>
      </c>
      <c r="D167" s="43">
        <v>285000</v>
      </c>
    </row>
    <row r="168" spans="1:4" hidden="1" x14ac:dyDescent="0.3">
      <c r="A168" t="s">
        <v>1585</v>
      </c>
      <c r="B168" t="s">
        <v>1188</v>
      </c>
      <c r="C168" t="s">
        <v>473</v>
      </c>
      <c r="D168" s="43">
        <v>1000</v>
      </c>
    </row>
    <row r="169" spans="1:4" hidden="1" x14ac:dyDescent="0.3">
      <c r="A169" t="s">
        <v>1585</v>
      </c>
      <c r="B169" t="s">
        <v>1191</v>
      </c>
      <c r="C169" t="s">
        <v>489</v>
      </c>
      <c r="D169" s="43">
        <v>25000</v>
      </c>
    </row>
    <row r="170" spans="1:4" hidden="1" x14ac:dyDescent="0.3">
      <c r="A170" t="s">
        <v>1585</v>
      </c>
      <c r="B170" t="s">
        <v>1192</v>
      </c>
      <c r="C170" t="s">
        <v>490</v>
      </c>
      <c r="D170" s="43">
        <v>3500</v>
      </c>
    </row>
    <row r="171" spans="1:4" hidden="1" x14ac:dyDescent="0.3">
      <c r="A171" t="s">
        <v>1585</v>
      </c>
      <c r="B171" t="s">
        <v>1193</v>
      </c>
      <c r="C171" t="s">
        <v>491</v>
      </c>
      <c r="D171" s="43">
        <v>1000</v>
      </c>
    </row>
    <row r="172" spans="1:4" hidden="1" x14ac:dyDescent="0.3">
      <c r="A172" t="s">
        <v>1585</v>
      </c>
      <c r="B172" t="s">
        <v>1194</v>
      </c>
      <c r="C172" t="s">
        <v>493</v>
      </c>
      <c r="D172" s="43">
        <v>1000</v>
      </c>
    </row>
    <row r="173" spans="1:4" hidden="1" x14ac:dyDescent="0.3">
      <c r="A173" t="s">
        <v>1585</v>
      </c>
      <c r="B173" t="s">
        <v>1195</v>
      </c>
      <c r="C173" t="s">
        <v>497</v>
      </c>
      <c r="D173" s="43">
        <v>105000</v>
      </c>
    </row>
    <row r="174" spans="1:4" hidden="1" x14ac:dyDescent="0.3">
      <c r="A174" t="s">
        <v>1585</v>
      </c>
      <c r="B174" t="s">
        <v>1196</v>
      </c>
      <c r="C174" t="s">
        <v>500</v>
      </c>
      <c r="D174" s="43">
        <v>15000</v>
      </c>
    </row>
    <row r="175" spans="1:4" hidden="1" x14ac:dyDescent="0.3">
      <c r="A175" t="s">
        <v>1585</v>
      </c>
      <c r="B175" t="s">
        <v>1200</v>
      </c>
      <c r="C175" t="s">
        <v>512</v>
      </c>
      <c r="D175" s="43">
        <v>3000</v>
      </c>
    </row>
    <row r="176" spans="1:4" hidden="1" x14ac:dyDescent="0.3">
      <c r="A176" t="s">
        <v>1585</v>
      </c>
      <c r="B176" t="s">
        <v>1207</v>
      </c>
      <c r="C176" t="s">
        <v>562</v>
      </c>
      <c r="D176" s="43">
        <v>6000</v>
      </c>
    </row>
    <row r="177" spans="1:4" hidden="1" x14ac:dyDescent="0.3">
      <c r="A177" t="s">
        <v>1585</v>
      </c>
      <c r="B177" t="s">
        <v>1216</v>
      </c>
      <c r="C177" t="s">
        <v>605</v>
      </c>
      <c r="D177" s="43">
        <v>1500</v>
      </c>
    </row>
    <row r="178" spans="1:4" hidden="1" x14ac:dyDescent="0.3">
      <c r="A178" t="s">
        <v>1585</v>
      </c>
      <c r="B178" t="s">
        <v>1217</v>
      </c>
      <c r="C178" t="s">
        <v>610</v>
      </c>
      <c r="D178" s="43">
        <v>29000</v>
      </c>
    </row>
    <row r="179" spans="1:4" hidden="1" x14ac:dyDescent="0.3">
      <c r="A179" t="s">
        <v>1585</v>
      </c>
      <c r="B179" t="s">
        <v>1220</v>
      </c>
      <c r="C179" t="s">
        <v>618</v>
      </c>
      <c r="D179" s="43">
        <v>20000</v>
      </c>
    </row>
    <row r="180" spans="1:4" hidden="1" x14ac:dyDescent="0.3">
      <c r="A180" t="s">
        <v>1585</v>
      </c>
      <c r="B180" t="s">
        <v>1221</v>
      </c>
      <c r="C180" t="s">
        <v>621</v>
      </c>
      <c r="D180" s="43">
        <v>6000</v>
      </c>
    </row>
    <row r="181" spans="1:4" hidden="1" x14ac:dyDescent="0.3">
      <c r="A181" t="s">
        <v>1585</v>
      </c>
      <c r="B181" t="s">
        <v>1229</v>
      </c>
      <c r="C181" t="s">
        <v>666</v>
      </c>
      <c r="D181" s="43">
        <v>51000</v>
      </c>
    </row>
    <row r="182" spans="1:4" hidden="1" x14ac:dyDescent="0.3">
      <c r="A182" t="s">
        <v>1585</v>
      </c>
      <c r="B182" t="s">
        <v>1230</v>
      </c>
      <c r="C182" t="s">
        <v>686</v>
      </c>
      <c r="D182" s="43">
        <v>3500</v>
      </c>
    </row>
    <row r="183" spans="1:4" hidden="1" x14ac:dyDescent="0.3">
      <c r="A183" t="s">
        <v>1585</v>
      </c>
      <c r="B183" t="s">
        <v>1237</v>
      </c>
      <c r="C183" t="s">
        <v>697</v>
      </c>
      <c r="D183" s="43">
        <v>15497</v>
      </c>
    </row>
    <row r="184" spans="1:4" hidden="1" x14ac:dyDescent="0.3">
      <c r="A184" t="s">
        <v>1585</v>
      </c>
      <c r="B184" t="s">
        <v>1245</v>
      </c>
      <c r="C184" t="s">
        <v>884</v>
      </c>
      <c r="D184" s="43">
        <v>15000</v>
      </c>
    </row>
    <row r="185" spans="1:4" hidden="1" x14ac:dyDescent="0.3">
      <c r="A185" t="s">
        <v>1585</v>
      </c>
      <c r="B185" t="s">
        <v>1247</v>
      </c>
      <c r="C185" t="s">
        <v>890</v>
      </c>
      <c r="D185" s="43">
        <v>15000</v>
      </c>
    </row>
    <row r="186" spans="1:4" hidden="1" x14ac:dyDescent="0.3">
      <c r="A186" t="s">
        <v>1585</v>
      </c>
      <c r="B186" t="s">
        <v>1248</v>
      </c>
      <c r="C186" t="s">
        <v>892</v>
      </c>
      <c r="D186" s="43">
        <v>5000</v>
      </c>
    </row>
    <row r="187" spans="1:4" hidden="1" x14ac:dyDescent="0.3">
      <c r="A187" t="s">
        <v>1585</v>
      </c>
      <c r="B187" t="s">
        <v>1250</v>
      </c>
      <c r="C187" t="s">
        <v>898</v>
      </c>
      <c r="D187" s="43">
        <v>2000</v>
      </c>
    </row>
    <row r="188" spans="1:4" hidden="1" x14ac:dyDescent="0.3">
      <c r="A188" t="s">
        <v>1585</v>
      </c>
      <c r="B188" t="s">
        <v>1252</v>
      </c>
      <c r="C188" t="s">
        <v>906</v>
      </c>
      <c r="D188" s="43">
        <v>115000</v>
      </c>
    </row>
    <row r="189" spans="1:4" hidden="1" x14ac:dyDescent="0.3">
      <c r="A189" t="s">
        <v>1585</v>
      </c>
      <c r="B189" t="s">
        <v>1253</v>
      </c>
      <c r="C189" t="s">
        <v>919</v>
      </c>
      <c r="D189" s="43">
        <v>10000</v>
      </c>
    </row>
    <row r="190" spans="1:4" hidden="1" x14ac:dyDescent="0.3">
      <c r="A190" t="s">
        <v>1585</v>
      </c>
      <c r="B190" t="s">
        <v>1254</v>
      </c>
      <c r="C190" t="s">
        <v>923</v>
      </c>
      <c r="D190" s="43">
        <v>10000</v>
      </c>
    </row>
    <row r="191" spans="1:4" hidden="1" x14ac:dyDescent="0.3">
      <c r="A191" t="s">
        <v>1585</v>
      </c>
      <c r="B191" t="s">
        <v>1256</v>
      </c>
      <c r="C191" t="s">
        <v>930</v>
      </c>
      <c r="D191" s="43">
        <v>10000</v>
      </c>
    </row>
    <row r="192" spans="1:4" hidden="1" x14ac:dyDescent="0.3">
      <c r="A192" t="s">
        <v>1585</v>
      </c>
      <c r="B192" t="s">
        <v>1258</v>
      </c>
      <c r="C192" t="s">
        <v>933</v>
      </c>
      <c r="D192" s="43">
        <v>10000</v>
      </c>
    </row>
    <row r="193" spans="1:4" hidden="1" x14ac:dyDescent="0.3">
      <c r="A193" t="s">
        <v>1585</v>
      </c>
      <c r="B193" t="s">
        <v>1260</v>
      </c>
      <c r="C193" t="s">
        <v>937</v>
      </c>
      <c r="D193" s="43">
        <v>10000</v>
      </c>
    </row>
    <row r="194" spans="1:4" hidden="1" x14ac:dyDescent="0.3">
      <c r="A194" t="s">
        <v>1585</v>
      </c>
      <c r="B194" t="s">
        <v>1264</v>
      </c>
      <c r="C194" t="s">
        <v>996</v>
      </c>
      <c r="D194" s="43">
        <v>200000</v>
      </c>
    </row>
    <row r="195" spans="1:4" hidden="1" x14ac:dyDescent="0.3">
      <c r="A195" t="s">
        <v>1585</v>
      </c>
      <c r="B195" t="s">
        <v>1266</v>
      </c>
      <c r="C195" t="s">
        <v>996</v>
      </c>
      <c r="D195" s="43">
        <v>372599.64</v>
      </c>
    </row>
    <row r="196" spans="1:4" hidden="1" x14ac:dyDescent="0.3">
      <c r="A196" t="s">
        <v>1586</v>
      </c>
      <c r="B196" t="s">
        <v>1158</v>
      </c>
      <c r="C196" t="s">
        <v>219</v>
      </c>
      <c r="D196" s="43">
        <v>127500</v>
      </c>
    </row>
    <row r="197" spans="1:4" hidden="1" x14ac:dyDescent="0.3">
      <c r="A197" t="s">
        <v>1586</v>
      </c>
      <c r="B197" t="s">
        <v>1159</v>
      </c>
      <c r="C197" t="s">
        <v>266</v>
      </c>
      <c r="D197" s="43">
        <v>18000</v>
      </c>
    </row>
    <row r="198" spans="1:4" hidden="1" x14ac:dyDescent="0.3">
      <c r="A198" t="s">
        <v>1586</v>
      </c>
      <c r="B198" t="s">
        <v>1160</v>
      </c>
      <c r="C198" t="s">
        <v>270</v>
      </c>
      <c r="D198" s="43">
        <v>1000</v>
      </c>
    </row>
    <row r="199" spans="1:4" hidden="1" x14ac:dyDescent="0.3">
      <c r="A199" t="s">
        <v>1586</v>
      </c>
      <c r="B199" t="s">
        <v>1163</v>
      </c>
      <c r="C199" t="s">
        <v>395</v>
      </c>
      <c r="D199" s="43">
        <v>1000</v>
      </c>
    </row>
    <row r="200" spans="1:4" hidden="1" x14ac:dyDescent="0.3">
      <c r="A200" t="s">
        <v>1586</v>
      </c>
      <c r="B200" t="s">
        <v>1186</v>
      </c>
      <c r="C200" t="s">
        <v>460</v>
      </c>
      <c r="D200" s="43">
        <v>15000</v>
      </c>
    </row>
    <row r="201" spans="1:4" hidden="1" x14ac:dyDescent="0.3">
      <c r="A201" t="s">
        <v>1586</v>
      </c>
      <c r="B201" t="s">
        <v>1195</v>
      </c>
      <c r="C201" t="s">
        <v>497</v>
      </c>
      <c r="D201" s="43">
        <v>5000</v>
      </c>
    </row>
    <row r="202" spans="1:4" hidden="1" x14ac:dyDescent="0.3">
      <c r="A202" t="s">
        <v>1586</v>
      </c>
      <c r="B202" t="s">
        <v>1220</v>
      </c>
      <c r="C202" t="s">
        <v>618</v>
      </c>
      <c r="D202" s="43">
        <v>6000</v>
      </c>
    </row>
    <row r="203" spans="1:4" hidden="1" x14ac:dyDescent="0.3">
      <c r="A203" t="s">
        <v>1586</v>
      </c>
      <c r="B203" t="s">
        <v>1221</v>
      </c>
      <c r="C203" t="s">
        <v>621</v>
      </c>
      <c r="D203" s="43">
        <v>6000</v>
      </c>
    </row>
    <row r="204" spans="1:4" hidden="1" x14ac:dyDescent="0.3">
      <c r="A204" t="s">
        <v>1586</v>
      </c>
      <c r="B204" t="s">
        <v>1240</v>
      </c>
      <c r="C204" t="s">
        <v>793</v>
      </c>
      <c r="D204" s="43">
        <v>6000</v>
      </c>
    </row>
    <row r="205" spans="1:4" hidden="1" x14ac:dyDescent="0.3">
      <c r="A205" t="s">
        <v>1587</v>
      </c>
      <c r="B205" t="s">
        <v>1158</v>
      </c>
      <c r="C205" t="s">
        <v>219</v>
      </c>
      <c r="D205" s="43">
        <v>117000</v>
      </c>
    </row>
    <row r="206" spans="1:4" hidden="1" x14ac:dyDescent="0.3">
      <c r="A206" t="s">
        <v>1587</v>
      </c>
      <c r="B206" t="s">
        <v>1159</v>
      </c>
      <c r="C206" t="s">
        <v>266</v>
      </c>
      <c r="D206" s="43">
        <v>34920</v>
      </c>
    </row>
    <row r="207" spans="1:4" hidden="1" x14ac:dyDescent="0.3">
      <c r="A207" t="s">
        <v>1587</v>
      </c>
      <c r="B207" t="s">
        <v>1160</v>
      </c>
      <c r="C207" t="s">
        <v>270</v>
      </c>
      <c r="D207" s="43">
        <v>1000</v>
      </c>
    </row>
    <row r="208" spans="1:4" hidden="1" x14ac:dyDescent="0.3">
      <c r="A208" t="s">
        <v>1587</v>
      </c>
      <c r="B208" t="s">
        <v>1163</v>
      </c>
      <c r="C208" t="s">
        <v>395</v>
      </c>
      <c r="D208" s="43">
        <v>6000</v>
      </c>
    </row>
    <row r="209" spans="1:4" hidden="1" x14ac:dyDescent="0.3">
      <c r="A209" t="s">
        <v>1587</v>
      </c>
      <c r="B209" t="s">
        <v>1168</v>
      </c>
      <c r="C209" t="s">
        <v>406</v>
      </c>
      <c r="D209" s="43">
        <v>3000</v>
      </c>
    </row>
    <row r="210" spans="1:4" hidden="1" x14ac:dyDescent="0.3">
      <c r="A210" t="s">
        <v>1587</v>
      </c>
      <c r="B210" t="s">
        <v>1186</v>
      </c>
      <c r="C210" t="s">
        <v>460</v>
      </c>
      <c r="D210" s="43">
        <v>3000</v>
      </c>
    </row>
    <row r="211" spans="1:4" hidden="1" x14ac:dyDescent="0.3">
      <c r="A211" t="s">
        <v>1587</v>
      </c>
      <c r="B211" t="s">
        <v>1195</v>
      </c>
      <c r="C211" t="s">
        <v>497</v>
      </c>
      <c r="D211" s="43">
        <v>3000</v>
      </c>
    </row>
    <row r="212" spans="1:4" hidden="1" x14ac:dyDescent="0.3">
      <c r="A212" t="s">
        <v>1587</v>
      </c>
      <c r="B212" t="s">
        <v>1210</v>
      </c>
      <c r="C212" t="s">
        <v>572</v>
      </c>
      <c r="D212" s="43">
        <v>2000</v>
      </c>
    </row>
    <row r="213" spans="1:4" hidden="1" x14ac:dyDescent="0.3">
      <c r="A213" t="s">
        <v>1587</v>
      </c>
      <c r="B213" t="s">
        <v>1213</v>
      </c>
      <c r="C213" t="s">
        <v>592</v>
      </c>
      <c r="D213" s="43">
        <v>3000</v>
      </c>
    </row>
    <row r="214" spans="1:4" hidden="1" x14ac:dyDescent="0.3">
      <c r="A214" t="s">
        <v>1587</v>
      </c>
      <c r="B214" t="s">
        <v>1218</v>
      </c>
      <c r="C214" t="s">
        <v>613</v>
      </c>
      <c r="D214" s="43">
        <v>2500</v>
      </c>
    </row>
    <row r="215" spans="1:4" hidden="1" x14ac:dyDescent="0.3">
      <c r="A215" t="s">
        <v>1587</v>
      </c>
      <c r="B215" t="s">
        <v>1221</v>
      </c>
      <c r="C215" t="s">
        <v>621</v>
      </c>
      <c r="D215" s="43">
        <v>1500</v>
      </c>
    </row>
    <row r="216" spans="1:4" hidden="1" x14ac:dyDescent="0.3">
      <c r="A216" t="s">
        <v>1587</v>
      </c>
      <c r="B216" t="s">
        <v>1249</v>
      </c>
      <c r="C216" t="s">
        <v>896</v>
      </c>
      <c r="D216" s="43">
        <v>6000</v>
      </c>
    </row>
    <row r="217" spans="1:4" hidden="1" x14ac:dyDescent="0.3">
      <c r="A217" t="s">
        <v>1587</v>
      </c>
      <c r="B217" t="s">
        <v>1263</v>
      </c>
      <c r="C217" t="s">
        <v>990</v>
      </c>
      <c r="D217" s="43">
        <v>1300000</v>
      </c>
    </row>
    <row r="218" spans="1:4" hidden="1" x14ac:dyDescent="0.3">
      <c r="A218" t="s">
        <v>1587</v>
      </c>
      <c r="B218" t="s">
        <v>1264</v>
      </c>
      <c r="C218" t="s">
        <v>996</v>
      </c>
      <c r="D218" s="43">
        <v>100000</v>
      </c>
    </row>
    <row r="219" spans="1:4" hidden="1" x14ac:dyDescent="0.3">
      <c r="A219" t="s">
        <v>1587</v>
      </c>
      <c r="B219" t="s">
        <v>1265</v>
      </c>
      <c r="C219" t="s">
        <v>990</v>
      </c>
      <c r="D219" s="43">
        <v>1000</v>
      </c>
    </row>
    <row r="220" spans="1:4" hidden="1" x14ac:dyDescent="0.3">
      <c r="A220" t="s">
        <v>1588</v>
      </c>
      <c r="B220" t="s">
        <v>1158</v>
      </c>
      <c r="C220" t="s">
        <v>219</v>
      </c>
      <c r="D220" s="43">
        <v>1566000</v>
      </c>
    </row>
    <row r="221" spans="1:4" hidden="1" x14ac:dyDescent="0.3">
      <c r="A221" t="s">
        <v>1588</v>
      </c>
      <c r="B221" t="s">
        <v>1159</v>
      </c>
      <c r="C221" t="s">
        <v>266</v>
      </c>
      <c r="D221" s="43">
        <v>260000</v>
      </c>
    </row>
    <row r="222" spans="1:4" hidden="1" x14ac:dyDescent="0.3">
      <c r="A222" t="s">
        <v>1588</v>
      </c>
      <c r="B222" t="s">
        <v>1160</v>
      </c>
      <c r="C222" t="s">
        <v>270</v>
      </c>
      <c r="D222" s="43">
        <v>90000</v>
      </c>
    </row>
    <row r="223" spans="1:4" hidden="1" x14ac:dyDescent="0.3">
      <c r="A223" t="s">
        <v>1588</v>
      </c>
      <c r="B223" t="s">
        <v>1163</v>
      </c>
      <c r="C223" t="s">
        <v>395</v>
      </c>
      <c r="D223" s="43">
        <v>22000</v>
      </c>
    </row>
    <row r="224" spans="1:4" hidden="1" x14ac:dyDescent="0.3">
      <c r="A224" t="s">
        <v>1588</v>
      </c>
      <c r="B224" t="s">
        <v>1164</v>
      </c>
      <c r="C224" t="s">
        <v>398</v>
      </c>
      <c r="D224" s="43">
        <v>22000</v>
      </c>
    </row>
    <row r="225" spans="1:4" hidden="1" x14ac:dyDescent="0.3">
      <c r="A225" t="s">
        <v>1588</v>
      </c>
      <c r="B225" t="s">
        <v>1166</v>
      </c>
      <c r="C225" t="s">
        <v>400</v>
      </c>
      <c r="D225" s="43">
        <v>1000</v>
      </c>
    </row>
    <row r="226" spans="1:4" hidden="1" x14ac:dyDescent="0.3">
      <c r="A226" t="s">
        <v>1588</v>
      </c>
      <c r="B226" t="s">
        <v>1167</v>
      </c>
      <c r="C226" t="s">
        <v>402</v>
      </c>
      <c r="D226" s="43">
        <v>10000</v>
      </c>
    </row>
    <row r="227" spans="1:4" hidden="1" x14ac:dyDescent="0.3">
      <c r="A227" t="s">
        <v>1588</v>
      </c>
      <c r="B227" t="s">
        <v>1168</v>
      </c>
      <c r="C227" t="s">
        <v>406</v>
      </c>
      <c r="D227" s="43">
        <v>11000</v>
      </c>
    </row>
    <row r="228" spans="1:4" hidden="1" x14ac:dyDescent="0.3">
      <c r="A228" t="s">
        <v>1588</v>
      </c>
      <c r="B228" t="s">
        <v>1169</v>
      </c>
      <c r="C228" t="s">
        <v>413</v>
      </c>
      <c r="D228" s="43">
        <v>96000</v>
      </c>
    </row>
    <row r="229" spans="1:4" hidden="1" x14ac:dyDescent="0.3">
      <c r="A229" t="s">
        <v>1588</v>
      </c>
      <c r="B229" t="s">
        <v>1176</v>
      </c>
      <c r="C229" t="s">
        <v>440</v>
      </c>
      <c r="D229" s="43">
        <v>1000</v>
      </c>
    </row>
    <row r="230" spans="1:4" hidden="1" x14ac:dyDescent="0.3">
      <c r="A230" t="s">
        <v>1588</v>
      </c>
      <c r="B230" t="s">
        <v>1177</v>
      </c>
      <c r="C230" t="s">
        <v>441</v>
      </c>
      <c r="D230" s="43">
        <v>57000</v>
      </c>
    </row>
    <row r="231" spans="1:4" hidden="1" x14ac:dyDescent="0.3">
      <c r="A231" t="s">
        <v>1588</v>
      </c>
      <c r="B231" t="s">
        <v>1178</v>
      </c>
      <c r="C231" t="s">
        <v>442</v>
      </c>
      <c r="D231" s="43">
        <v>1000</v>
      </c>
    </row>
    <row r="232" spans="1:4" hidden="1" x14ac:dyDescent="0.3">
      <c r="A232" t="s">
        <v>1588</v>
      </c>
      <c r="B232" t="s">
        <v>1179</v>
      </c>
      <c r="C232" t="s">
        <v>443</v>
      </c>
      <c r="D232" s="43">
        <v>1000</v>
      </c>
    </row>
    <row r="233" spans="1:4" hidden="1" x14ac:dyDescent="0.3">
      <c r="A233" t="s">
        <v>1588</v>
      </c>
      <c r="B233" t="s">
        <v>1180</v>
      </c>
      <c r="C233" t="s">
        <v>445</v>
      </c>
      <c r="D233" s="43">
        <v>5000</v>
      </c>
    </row>
    <row r="234" spans="1:4" hidden="1" x14ac:dyDescent="0.3">
      <c r="A234" t="s">
        <v>1588</v>
      </c>
      <c r="B234" t="s">
        <v>1181</v>
      </c>
      <c r="C234" t="s">
        <v>447</v>
      </c>
      <c r="D234" s="43">
        <v>1000</v>
      </c>
    </row>
    <row r="235" spans="1:4" hidden="1" x14ac:dyDescent="0.3">
      <c r="A235" t="s">
        <v>1588</v>
      </c>
      <c r="B235" t="s">
        <v>1183</v>
      </c>
      <c r="C235" t="s">
        <v>452</v>
      </c>
      <c r="D235" s="43">
        <v>3500</v>
      </c>
    </row>
    <row r="236" spans="1:4" hidden="1" x14ac:dyDescent="0.3">
      <c r="A236" t="s">
        <v>1588</v>
      </c>
      <c r="B236" t="s">
        <v>1184</v>
      </c>
      <c r="C236" t="s">
        <v>456</v>
      </c>
      <c r="D236" s="43">
        <v>2800</v>
      </c>
    </row>
    <row r="237" spans="1:4" hidden="1" x14ac:dyDescent="0.3">
      <c r="A237" t="s">
        <v>1588</v>
      </c>
      <c r="B237" t="s">
        <v>1185</v>
      </c>
      <c r="C237" t="s">
        <v>458</v>
      </c>
      <c r="D237" s="43">
        <v>5000</v>
      </c>
    </row>
    <row r="238" spans="1:4" hidden="1" x14ac:dyDescent="0.3">
      <c r="A238" t="s">
        <v>1588</v>
      </c>
      <c r="B238" t="s">
        <v>1186</v>
      </c>
      <c r="C238" t="s">
        <v>460</v>
      </c>
      <c r="D238" s="43">
        <v>501000</v>
      </c>
    </row>
    <row r="239" spans="1:4" hidden="1" x14ac:dyDescent="0.3">
      <c r="A239" t="s">
        <v>1588</v>
      </c>
      <c r="B239" t="s">
        <v>1187</v>
      </c>
      <c r="C239" t="s">
        <v>471</v>
      </c>
      <c r="D239" s="43">
        <v>75000</v>
      </c>
    </row>
    <row r="240" spans="1:4" hidden="1" x14ac:dyDescent="0.3">
      <c r="A240" t="s">
        <v>1588</v>
      </c>
      <c r="B240" t="s">
        <v>1188</v>
      </c>
      <c r="C240" t="s">
        <v>473</v>
      </c>
      <c r="D240" s="43">
        <v>3500</v>
      </c>
    </row>
    <row r="241" spans="1:4" hidden="1" x14ac:dyDescent="0.3">
      <c r="A241" t="s">
        <v>1588</v>
      </c>
      <c r="B241" t="s">
        <v>1190</v>
      </c>
      <c r="C241" t="s">
        <v>482</v>
      </c>
      <c r="D241" s="43">
        <v>9000</v>
      </c>
    </row>
    <row r="242" spans="1:4" hidden="1" x14ac:dyDescent="0.3">
      <c r="A242" t="s">
        <v>1588</v>
      </c>
      <c r="B242" t="s">
        <v>1191</v>
      </c>
      <c r="C242" t="s">
        <v>489</v>
      </c>
      <c r="D242" s="43">
        <v>5500</v>
      </c>
    </row>
    <row r="243" spans="1:4" hidden="1" x14ac:dyDescent="0.3">
      <c r="A243" t="s">
        <v>1588</v>
      </c>
      <c r="B243" t="s">
        <v>1192</v>
      </c>
      <c r="C243" t="s">
        <v>490</v>
      </c>
      <c r="D243" s="43">
        <v>3500</v>
      </c>
    </row>
    <row r="244" spans="1:4" hidden="1" x14ac:dyDescent="0.3">
      <c r="A244" t="s">
        <v>1588</v>
      </c>
      <c r="B244" t="s">
        <v>1194</v>
      </c>
      <c r="C244" t="s">
        <v>493</v>
      </c>
      <c r="D244" s="43">
        <v>1000</v>
      </c>
    </row>
    <row r="245" spans="1:4" hidden="1" x14ac:dyDescent="0.3">
      <c r="A245" t="s">
        <v>1588</v>
      </c>
      <c r="B245" t="s">
        <v>1195</v>
      </c>
      <c r="C245" t="s">
        <v>497</v>
      </c>
      <c r="D245" s="43">
        <v>56000</v>
      </c>
    </row>
    <row r="246" spans="1:4" hidden="1" x14ac:dyDescent="0.3">
      <c r="A246" t="s">
        <v>1588</v>
      </c>
      <c r="B246" t="s">
        <v>1196</v>
      </c>
      <c r="C246" t="s">
        <v>500</v>
      </c>
      <c r="D246" s="43">
        <v>1000</v>
      </c>
    </row>
    <row r="247" spans="1:4" hidden="1" x14ac:dyDescent="0.3">
      <c r="A247" t="s">
        <v>1588</v>
      </c>
      <c r="B247" t="s">
        <v>1197</v>
      </c>
      <c r="C247" t="s">
        <v>501</v>
      </c>
      <c r="D247" s="43">
        <v>1000</v>
      </c>
    </row>
    <row r="248" spans="1:4" hidden="1" x14ac:dyDescent="0.3">
      <c r="A248" t="s">
        <v>1588</v>
      </c>
      <c r="B248" t="s">
        <v>1198</v>
      </c>
      <c r="C248" t="s">
        <v>504</v>
      </c>
      <c r="D248" s="43">
        <v>2100000</v>
      </c>
    </row>
    <row r="249" spans="1:4" hidden="1" x14ac:dyDescent="0.3">
      <c r="A249" t="s">
        <v>1588</v>
      </c>
      <c r="B249" t="s">
        <v>1200</v>
      </c>
      <c r="C249" t="s">
        <v>512</v>
      </c>
      <c r="D249" s="43">
        <v>1600</v>
      </c>
    </row>
    <row r="250" spans="1:4" hidden="1" x14ac:dyDescent="0.3">
      <c r="A250" t="s">
        <v>1588</v>
      </c>
      <c r="B250" t="s">
        <v>1206</v>
      </c>
      <c r="C250" t="s">
        <v>552</v>
      </c>
      <c r="D250" s="43">
        <v>60000</v>
      </c>
    </row>
    <row r="251" spans="1:4" hidden="1" x14ac:dyDescent="0.3">
      <c r="A251" t="s">
        <v>1588</v>
      </c>
      <c r="B251" t="s">
        <v>1207</v>
      </c>
      <c r="C251" t="s">
        <v>562</v>
      </c>
      <c r="D251" s="43">
        <v>3500</v>
      </c>
    </row>
    <row r="252" spans="1:4" hidden="1" x14ac:dyDescent="0.3">
      <c r="A252" t="s">
        <v>1588</v>
      </c>
      <c r="B252" t="s">
        <v>1209</v>
      </c>
      <c r="C252" t="s">
        <v>569</v>
      </c>
      <c r="D252" s="43">
        <v>7000</v>
      </c>
    </row>
    <row r="253" spans="1:4" hidden="1" x14ac:dyDescent="0.3">
      <c r="A253" t="s">
        <v>1588</v>
      </c>
      <c r="B253" t="s">
        <v>1212</v>
      </c>
      <c r="C253" t="s">
        <v>586</v>
      </c>
      <c r="D253" s="43">
        <v>1000</v>
      </c>
    </row>
    <row r="254" spans="1:4" hidden="1" x14ac:dyDescent="0.3">
      <c r="A254" t="s">
        <v>1588</v>
      </c>
      <c r="B254" t="s">
        <v>1213</v>
      </c>
      <c r="C254" t="s">
        <v>592</v>
      </c>
      <c r="D254" s="43">
        <v>1000</v>
      </c>
    </row>
    <row r="255" spans="1:4" hidden="1" x14ac:dyDescent="0.3">
      <c r="A255" t="s">
        <v>1588</v>
      </c>
      <c r="B255" t="s">
        <v>1216</v>
      </c>
      <c r="C255" t="s">
        <v>605</v>
      </c>
      <c r="D255" s="43">
        <v>1000</v>
      </c>
    </row>
    <row r="256" spans="1:4" hidden="1" x14ac:dyDescent="0.3">
      <c r="A256" t="s">
        <v>1588</v>
      </c>
      <c r="B256" t="s">
        <v>1217</v>
      </c>
      <c r="C256" t="s">
        <v>610</v>
      </c>
      <c r="D256" s="43">
        <v>25000</v>
      </c>
    </row>
    <row r="257" spans="1:4" hidden="1" x14ac:dyDescent="0.3">
      <c r="A257" t="s">
        <v>1588</v>
      </c>
      <c r="B257" t="s">
        <v>1220</v>
      </c>
      <c r="C257" t="s">
        <v>618</v>
      </c>
      <c r="D257" s="43">
        <v>7000</v>
      </c>
    </row>
    <row r="258" spans="1:4" hidden="1" x14ac:dyDescent="0.3">
      <c r="A258" t="s">
        <v>1588</v>
      </c>
      <c r="B258" t="s">
        <v>1221</v>
      </c>
      <c r="C258" t="s">
        <v>621</v>
      </c>
      <c r="D258" s="43">
        <v>10500</v>
      </c>
    </row>
    <row r="259" spans="1:4" hidden="1" x14ac:dyDescent="0.3">
      <c r="A259" t="s">
        <v>1588</v>
      </c>
      <c r="B259" t="s">
        <v>1229</v>
      </c>
      <c r="C259" t="s">
        <v>666</v>
      </c>
      <c r="D259" s="43">
        <v>66000</v>
      </c>
    </row>
    <row r="260" spans="1:4" hidden="1" x14ac:dyDescent="0.3">
      <c r="A260" t="s">
        <v>1588</v>
      </c>
      <c r="B260" t="s">
        <v>1230</v>
      </c>
      <c r="C260" t="s">
        <v>686</v>
      </c>
      <c r="D260" s="43">
        <v>20000</v>
      </c>
    </row>
    <row r="261" spans="1:4" hidden="1" x14ac:dyDescent="0.3">
      <c r="A261" t="s">
        <v>1588</v>
      </c>
      <c r="B261" t="s">
        <v>1233</v>
      </c>
      <c r="C261" t="s">
        <v>700</v>
      </c>
      <c r="D261" s="43">
        <v>6000</v>
      </c>
    </row>
    <row r="262" spans="1:4" hidden="1" x14ac:dyDescent="0.3">
      <c r="A262" t="s">
        <v>1588</v>
      </c>
      <c r="B262" t="s">
        <v>1245</v>
      </c>
      <c r="C262" t="s">
        <v>884</v>
      </c>
      <c r="D262" s="43">
        <v>1000</v>
      </c>
    </row>
    <row r="263" spans="1:4" hidden="1" x14ac:dyDescent="0.3">
      <c r="A263" t="s">
        <v>1588</v>
      </c>
      <c r="B263" t="s">
        <v>1247</v>
      </c>
      <c r="C263" t="s">
        <v>890</v>
      </c>
      <c r="D263" s="43">
        <v>15000</v>
      </c>
    </row>
    <row r="264" spans="1:4" hidden="1" x14ac:dyDescent="0.3">
      <c r="A264" t="s">
        <v>1588</v>
      </c>
      <c r="B264" t="s">
        <v>1248</v>
      </c>
      <c r="C264" t="s">
        <v>892</v>
      </c>
      <c r="D264" s="43">
        <v>3000</v>
      </c>
    </row>
    <row r="265" spans="1:4" hidden="1" x14ac:dyDescent="0.3">
      <c r="A265" t="s">
        <v>1588</v>
      </c>
      <c r="B265" t="s">
        <v>1250</v>
      </c>
      <c r="C265" t="s">
        <v>898</v>
      </c>
      <c r="D265" s="43">
        <v>1600</v>
      </c>
    </row>
    <row r="266" spans="1:4" hidden="1" x14ac:dyDescent="0.3">
      <c r="A266" t="s">
        <v>1588</v>
      </c>
      <c r="B266" t="s">
        <v>1252</v>
      </c>
      <c r="C266" t="s">
        <v>906</v>
      </c>
      <c r="D266" s="43">
        <v>250000</v>
      </c>
    </row>
    <row r="267" spans="1:4" hidden="1" x14ac:dyDescent="0.3">
      <c r="A267" t="s">
        <v>1588</v>
      </c>
      <c r="B267" t="s">
        <v>1255</v>
      </c>
      <c r="C267" t="s">
        <v>929</v>
      </c>
      <c r="D267" s="43">
        <v>5000</v>
      </c>
    </row>
    <row r="268" spans="1:4" hidden="1" x14ac:dyDescent="0.3">
      <c r="A268" t="s">
        <v>1588</v>
      </c>
      <c r="B268" t="s">
        <v>1257</v>
      </c>
      <c r="C268" t="s">
        <v>932</v>
      </c>
      <c r="D268" s="43">
        <v>20000</v>
      </c>
    </row>
    <row r="269" spans="1:4" hidden="1" x14ac:dyDescent="0.3">
      <c r="A269" t="s">
        <v>1588</v>
      </c>
      <c r="B269" t="s">
        <v>1258</v>
      </c>
      <c r="C269" t="s">
        <v>933</v>
      </c>
      <c r="D269" s="43">
        <v>25000</v>
      </c>
    </row>
    <row r="270" spans="1:4" hidden="1" x14ac:dyDescent="0.3">
      <c r="A270" t="s">
        <v>1588</v>
      </c>
      <c r="B270" t="s">
        <v>1261</v>
      </c>
      <c r="C270" t="s">
        <v>938</v>
      </c>
      <c r="D270" s="43">
        <v>1000</v>
      </c>
    </row>
    <row r="271" spans="1:4" x14ac:dyDescent="0.3">
      <c r="A271" t="s">
        <v>1589</v>
      </c>
      <c r="B271" t="s">
        <v>1158</v>
      </c>
      <c r="C271" t="s">
        <v>219</v>
      </c>
      <c r="D271" s="43">
        <v>505000</v>
      </c>
    </row>
    <row r="272" spans="1:4" x14ac:dyDescent="0.3">
      <c r="A272" t="s">
        <v>1589</v>
      </c>
      <c r="B272" t="s">
        <v>1159</v>
      </c>
      <c r="C272" t="s">
        <v>266</v>
      </c>
      <c r="D272" s="43">
        <v>115000</v>
      </c>
    </row>
    <row r="273" spans="1:4" x14ac:dyDescent="0.3">
      <c r="A273" t="s">
        <v>1589</v>
      </c>
      <c r="B273" t="s">
        <v>1160</v>
      </c>
      <c r="C273" t="s">
        <v>270</v>
      </c>
      <c r="D273" s="43">
        <v>25000</v>
      </c>
    </row>
    <row r="274" spans="1:4" x14ac:dyDescent="0.3">
      <c r="A274" t="s">
        <v>1589</v>
      </c>
      <c r="B274" t="s">
        <v>1161</v>
      </c>
      <c r="C274" t="s">
        <v>297</v>
      </c>
      <c r="D274" s="43">
        <v>125000</v>
      </c>
    </row>
    <row r="275" spans="1:4" x14ac:dyDescent="0.3">
      <c r="A275" t="s">
        <v>1589</v>
      </c>
      <c r="B275" t="s">
        <v>1163</v>
      </c>
      <c r="C275" t="s">
        <v>395</v>
      </c>
      <c r="D275" s="43">
        <v>5000</v>
      </c>
    </row>
    <row r="276" spans="1:4" x14ac:dyDescent="0.3">
      <c r="A276" t="s">
        <v>1589</v>
      </c>
      <c r="B276" t="s">
        <v>1164</v>
      </c>
      <c r="C276" t="s">
        <v>398</v>
      </c>
      <c r="D276" s="43">
        <v>2000</v>
      </c>
    </row>
    <row r="277" spans="1:4" x14ac:dyDescent="0.3">
      <c r="A277" t="s">
        <v>1589</v>
      </c>
      <c r="B277" t="s">
        <v>1165</v>
      </c>
      <c r="C277" t="s">
        <v>399</v>
      </c>
      <c r="D277" s="43">
        <v>1000</v>
      </c>
    </row>
    <row r="278" spans="1:4" x14ac:dyDescent="0.3">
      <c r="A278" t="s">
        <v>1589</v>
      </c>
      <c r="B278" t="s">
        <v>1166</v>
      </c>
      <c r="C278" t="s">
        <v>400</v>
      </c>
      <c r="D278" s="43">
        <v>1000</v>
      </c>
    </row>
    <row r="279" spans="1:4" x14ac:dyDescent="0.3">
      <c r="A279" t="s">
        <v>1589</v>
      </c>
      <c r="B279" t="s">
        <v>1168</v>
      </c>
      <c r="C279" t="s">
        <v>406</v>
      </c>
      <c r="D279" s="43">
        <v>2500</v>
      </c>
    </row>
    <row r="280" spans="1:4" x14ac:dyDescent="0.3">
      <c r="A280" t="s">
        <v>1589</v>
      </c>
      <c r="B280" t="s">
        <v>1169</v>
      </c>
      <c r="C280" t="s">
        <v>413</v>
      </c>
      <c r="D280" s="43">
        <v>2500</v>
      </c>
    </row>
    <row r="281" spans="1:4" x14ac:dyDescent="0.3">
      <c r="A281" t="s">
        <v>1589</v>
      </c>
      <c r="B281" t="s">
        <v>1173</v>
      </c>
      <c r="C281" t="s">
        <v>437</v>
      </c>
      <c r="D281" s="43">
        <v>2500</v>
      </c>
    </row>
    <row r="282" spans="1:4" x14ac:dyDescent="0.3">
      <c r="A282" t="s">
        <v>1589</v>
      </c>
      <c r="B282" t="s">
        <v>1177</v>
      </c>
      <c r="C282" t="s">
        <v>441</v>
      </c>
      <c r="D282" s="43">
        <v>5000</v>
      </c>
    </row>
    <row r="283" spans="1:4" x14ac:dyDescent="0.3">
      <c r="A283" t="s">
        <v>1589</v>
      </c>
      <c r="B283" t="s">
        <v>1178</v>
      </c>
      <c r="C283" t="s">
        <v>442</v>
      </c>
      <c r="D283" s="43">
        <v>25000</v>
      </c>
    </row>
    <row r="284" spans="1:4" x14ac:dyDescent="0.3">
      <c r="A284" t="s">
        <v>1589</v>
      </c>
      <c r="B284" t="s">
        <v>1180</v>
      </c>
      <c r="C284" t="s">
        <v>445</v>
      </c>
      <c r="D284" s="43">
        <v>3500</v>
      </c>
    </row>
    <row r="285" spans="1:4" x14ac:dyDescent="0.3">
      <c r="A285" t="s">
        <v>1589</v>
      </c>
      <c r="B285" t="s">
        <v>1181</v>
      </c>
      <c r="C285" t="s">
        <v>447</v>
      </c>
      <c r="D285" s="43">
        <v>1000</v>
      </c>
    </row>
    <row r="286" spans="1:4" x14ac:dyDescent="0.3">
      <c r="A286" t="s">
        <v>1589</v>
      </c>
      <c r="B286" t="s">
        <v>1184</v>
      </c>
      <c r="C286" t="s">
        <v>456</v>
      </c>
      <c r="D286" s="43">
        <v>71584.36</v>
      </c>
    </row>
    <row r="287" spans="1:4" x14ac:dyDescent="0.3">
      <c r="A287" t="s">
        <v>1589</v>
      </c>
      <c r="B287" t="s">
        <v>1185</v>
      </c>
      <c r="C287" t="s">
        <v>458</v>
      </c>
      <c r="D287" s="43">
        <v>150000</v>
      </c>
    </row>
    <row r="288" spans="1:4" x14ac:dyDescent="0.3">
      <c r="A288" t="s">
        <v>1589</v>
      </c>
      <c r="B288" t="s">
        <v>1186</v>
      </c>
      <c r="C288" t="s">
        <v>460</v>
      </c>
      <c r="D288" s="43">
        <v>45000</v>
      </c>
    </row>
    <row r="289" spans="1:4" x14ac:dyDescent="0.3">
      <c r="A289" t="s">
        <v>1589</v>
      </c>
      <c r="B289" t="s">
        <v>1188</v>
      </c>
      <c r="C289" t="s">
        <v>473</v>
      </c>
      <c r="D289" s="43">
        <v>2000</v>
      </c>
    </row>
    <row r="290" spans="1:4" x14ac:dyDescent="0.3">
      <c r="A290" t="s">
        <v>1589</v>
      </c>
      <c r="B290" t="s">
        <v>1191</v>
      </c>
      <c r="C290" t="s">
        <v>489</v>
      </c>
      <c r="D290" s="43">
        <v>5000</v>
      </c>
    </row>
    <row r="291" spans="1:4" x14ac:dyDescent="0.3">
      <c r="A291" t="s">
        <v>1589</v>
      </c>
      <c r="B291" t="s">
        <v>1192</v>
      </c>
      <c r="C291" t="s">
        <v>490</v>
      </c>
      <c r="D291" s="43">
        <v>5000</v>
      </c>
    </row>
    <row r="292" spans="1:4" x14ac:dyDescent="0.3">
      <c r="A292" t="s">
        <v>1589</v>
      </c>
      <c r="B292" t="s">
        <v>1194</v>
      </c>
      <c r="C292" t="s">
        <v>493</v>
      </c>
      <c r="D292" s="43">
        <v>1000</v>
      </c>
    </row>
    <row r="293" spans="1:4" x14ac:dyDescent="0.3">
      <c r="A293" t="s">
        <v>1589</v>
      </c>
      <c r="B293" t="s">
        <v>1195</v>
      </c>
      <c r="C293" t="s">
        <v>497</v>
      </c>
      <c r="D293" s="43">
        <v>30000</v>
      </c>
    </row>
    <row r="294" spans="1:4" x14ac:dyDescent="0.3">
      <c r="A294" t="s">
        <v>1589</v>
      </c>
      <c r="B294" t="s">
        <v>1196</v>
      </c>
      <c r="C294" t="s">
        <v>500</v>
      </c>
      <c r="D294" s="43">
        <v>20000</v>
      </c>
    </row>
    <row r="295" spans="1:4" x14ac:dyDescent="0.3">
      <c r="A295" t="s">
        <v>1589</v>
      </c>
      <c r="B295" t="s">
        <v>1197</v>
      </c>
      <c r="C295" t="s">
        <v>501</v>
      </c>
      <c r="D295" s="43">
        <v>15000</v>
      </c>
    </row>
    <row r="296" spans="1:4" x14ac:dyDescent="0.3">
      <c r="A296" t="s">
        <v>1589</v>
      </c>
      <c r="B296" t="s">
        <v>1204</v>
      </c>
      <c r="C296" t="s">
        <v>541</v>
      </c>
      <c r="D296" s="43">
        <v>7000</v>
      </c>
    </row>
    <row r="297" spans="1:4" x14ac:dyDescent="0.3">
      <c r="A297" t="s">
        <v>1589</v>
      </c>
      <c r="B297" t="s">
        <v>1207</v>
      </c>
      <c r="C297" t="s">
        <v>562</v>
      </c>
      <c r="D297" s="43">
        <v>1000</v>
      </c>
    </row>
    <row r="298" spans="1:4" x14ac:dyDescent="0.3">
      <c r="A298" t="s">
        <v>1589</v>
      </c>
      <c r="B298" t="s">
        <v>1210</v>
      </c>
      <c r="C298" t="s">
        <v>572</v>
      </c>
      <c r="D298" s="43">
        <v>2500</v>
      </c>
    </row>
    <row r="299" spans="1:4" x14ac:dyDescent="0.3">
      <c r="A299" t="s">
        <v>1589</v>
      </c>
      <c r="B299" t="s">
        <v>1213</v>
      </c>
      <c r="C299" t="s">
        <v>592</v>
      </c>
      <c r="D299" s="43">
        <v>1000</v>
      </c>
    </row>
    <row r="300" spans="1:4" x14ac:dyDescent="0.3">
      <c r="A300" t="s">
        <v>1589</v>
      </c>
      <c r="B300" t="s">
        <v>1214</v>
      </c>
      <c r="C300" t="s">
        <v>601</v>
      </c>
      <c r="D300" s="43">
        <v>2500</v>
      </c>
    </row>
    <row r="301" spans="1:4" x14ac:dyDescent="0.3">
      <c r="A301" t="s">
        <v>1589</v>
      </c>
      <c r="B301" t="s">
        <v>1216</v>
      </c>
      <c r="C301" t="s">
        <v>605</v>
      </c>
      <c r="D301" s="43">
        <v>2500</v>
      </c>
    </row>
    <row r="302" spans="1:4" x14ac:dyDescent="0.3">
      <c r="A302" t="s">
        <v>1589</v>
      </c>
      <c r="B302" t="s">
        <v>1217</v>
      </c>
      <c r="C302" t="s">
        <v>610</v>
      </c>
      <c r="D302" s="43">
        <v>5000</v>
      </c>
    </row>
    <row r="303" spans="1:4" x14ac:dyDescent="0.3">
      <c r="A303" t="s">
        <v>1589</v>
      </c>
      <c r="B303" t="s">
        <v>1220</v>
      </c>
      <c r="C303" t="s">
        <v>618</v>
      </c>
      <c r="D303" s="43">
        <v>10000</v>
      </c>
    </row>
    <row r="304" spans="1:4" x14ac:dyDescent="0.3">
      <c r="A304" t="s">
        <v>1589</v>
      </c>
      <c r="B304" t="s">
        <v>1229</v>
      </c>
      <c r="C304" t="s">
        <v>666</v>
      </c>
      <c r="D304" s="43">
        <v>3000</v>
      </c>
    </row>
    <row r="305" spans="1:4" x14ac:dyDescent="0.3">
      <c r="A305" t="s">
        <v>1589</v>
      </c>
      <c r="B305" t="s">
        <v>1231</v>
      </c>
      <c r="C305" t="s">
        <v>692</v>
      </c>
      <c r="D305" s="43">
        <v>2000</v>
      </c>
    </row>
    <row r="306" spans="1:4" x14ac:dyDescent="0.3">
      <c r="A306" t="s">
        <v>1589</v>
      </c>
      <c r="B306" t="s">
        <v>1235</v>
      </c>
      <c r="C306" t="s">
        <v>709</v>
      </c>
      <c r="D306" s="43">
        <v>6000</v>
      </c>
    </row>
    <row r="307" spans="1:4" x14ac:dyDescent="0.3">
      <c r="A307" t="s">
        <v>1589</v>
      </c>
      <c r="B307" t="s">
        <v>1237</v>
      </c>
      <c r="C307" t="s">
        <v>697</v>
      </c>
      <c r="D307" s="43">
        <v>1000</v>
      </c>
    </row>
    <row r="308" spans="1:4" x14ac:dyDescent="0.3">
      <c r="A308" t="s">
        <v>1589</v>
      </c>
      <c r="B308" t="s">
        <v>1245</v>
      </c>
      <c r="C308" t="s">
        <v>884</v>
      </c>
      <c r="D308" s="43">
        <v>8000</v>
      </c>
    </row>
    <row r="309" spans="1:4" x14ac:dyDescent="0.3">
      <c r="A309" t="s">
        <v>1589</v>
      </c>
      <c r="B309" t="s">
        <v>1247</v>
      </c>
      <c r="C309" t="s">
        <v>890</v>
      </c>
      <c r="D309" s="43">
        <v>15000</v>
      </c>
    </row>
    <row r="310" spans="1:4" x14ac:dyDescent="0.3">
      <c r="A310" t="s">
        <v>1589</v>
      </c>
      <c r="B310" t="s">
        <v>1248</v>
      </c>
      <c r="C310" t="s">
        <v>892</v>
      </c>
      <c r="D310" s="43">
        <v>12500</v>
      </c>
    </row>
    <row r="311" spans="1:4" x14ac:dyDescent="0.3">
      <c r="A311" t="s">
        <v>1589</v>
      </c>
      <c r="B311" t="s">
        <v>1255</v>
      </c>
      <c r="C311" t="s">
        <v>929</v>
      </c>
      <c r="D311" s="43">
        <v>100000</v>
      </c>
    </row>
    <row r="312" spans="1:4" x14ac:dyDescent="0.3">
      <c r="A312" t="s">
        <v>1589</v>
      </c>
      <c r="B312" t="s">
        <v>1257</v>
      </c>
      <c r="C312" t="s">
        <v>932</v>
      </c>
      <c r="D312" s="43">
        <v>6000</v>
      </c>
    </row>
    <row r="313" spans="1:4" x14ac:dyDescent="0.3">
      <c r="A313" t="s">
        <v>1589</v>
      </c>
      <c r="B313" t="s">
        <v>1259</v>
      </c>
      <c r="C313" t="s">
        <v>935</v>
      </c>
      <c r="D313" s="43">
        <v>87000</v>
      </c>
    </row>
    <row r="314" spans="1:4" x14ac:dyDescent="0.3">
      <c r="A314" t="s">
        <v>1589</v>
      </c>
      <c r="B314" t="s">
        <v>1260</v>
      </c>
      <c r="C314" t="s">
        <v>937</v>
      </c>
      <c r="D314" s="43">
        <v>12500</v>
      </c>
    </row>
    <row r="315" spans="1:4" hidden="1" x14ac:dyDescent="0.3">
      <c r="A315" t="s">
        <v>1590</v>
      </c>
      <c r="B315" t="s">
        <v>1158</v>
      </c>
      <c r="C315" t="s">
        <v>219</v>
      </c>
      <c r="D315" s="43">
        <v>1088000</v>
      </c>
    </row>
    <row r="316" spans="1:4" hidden="1" x14ac:dyDescent="0.3">
      <c r="A316" t="s">
        <v>1590</v>
      </c>
      <c r="B316" t="s">
        <v>1159</v>
      </c>
      <c r="C316" t="s">
        <v>266</v>
      </c>
      <c r="D316" s="43">
        <v>120000</v>
      </c>
    </row>
    <row r="317" spans="1:4" hidden="1" x14ac:dyDescent="0.3">
      <c r="A317" t="s">
        <v>1590</v>
      </c>
      <c r="B317" t="s">
        <v>1160</v>
      </c>
      <c r="C317" t="s">
        <v>270</v>
      </c>
      <c r="D317" s="43">
        <v>150000</v>
      </c>
    </row>
    <row r="318" spans="1:4" hidden="1" x14ac:dyDescent="0.3">
      <c r="A318" t="s">
        <v>1590</v>
      </c>
      <c r="B318" t="s">
        <v>1163</v>
      </c>
      <c r="C318" t="s">
        <v>395</v>
      </c>
      <c r="D318" s="43">
        <v>75000</v>
      </c>
    </row>
    <row r="319" spans="1:4" hidden="1" x14ac:dyDescent="0.3">
      <c r="A319" t="s">
        <v>1590</v>
      </c>
      <c r="B319" t="s">
        <v>1164</v>
      </c>
      <c r="C319" t="s">
        <v>398</v>
      </c>
      <c r="D319" s="43">
        <v>15000</v>
      </c>
    </row>
    <row r="320" spans="1:4" hidden="1" x14ac:dyDescent="0.3">
      <c r="A320" t="s">
        <v>1590</v>
      </c>
      <c r="B320" t="s">
        <v>1166</v>
      </c>
      <c r="C320" t="s">
        <v>400</v>
      </c>
      <c r="D320" s="43">
        <v>1000</v>
      </c>
    </row>
    <row r="321" spans="1:4" hidden="1" x14ac:dyDescent="0.3">
      <c r="A321" t="s">
        <v>1590</v>
      </c>
      <c r="B321" t="s">
        <v>1167</v>
      </c>
      <c r="C321" t="s">
        <v>402</v>
      </c>
      <c r="D321" s="43">
        <v>7000</v>
      </c>
    </row>
    <row r="322" spans="1:4" hidden="1" x14ac:dyDescent="0.3">
      <c r="A322" t="s">
        <v>1590</v>
      </c>
      <c r="B322" t="s">
        <v>1168</v>
      </c>
      <c r="C322" t="s">
        <v>406</v>
      </c>
      <c r="D322" s="43">
        <v>6000</v>
      </c>
    </row>
    <row r="323" spans="1:4" hidden="1" x14ac:dyDescent="0.3">
      <c r="A323" t="s">
        <v>1590</v>
      </c>
      <c r="B323" t="s">
        <v>1169</v>
      </c>
      <c r="C323" t="s">
        <v>413</v>
      </c>
      <c r="D323" s="43">
        <v>25000</v>
      </c>
    </row>
    <row r="324" spans="1:4" hidden="1" x14ac:dyDescent="0.3">
      <c r="A324" t="s">
        <v>1590</v>
      </c>
      <c r="B324" t="s">
        <v>1176</v>
      </c>
      <c r="C324" t="s">
        <v>440</v>
      </c>
      <c r="D324" s="43">
        <v>2000</v>
      </c>
    </row>
    <row r="325" spans="1:4" hidden="1" x14ac:dyDescent="0.3">
      <c r="A325" t="s">
        <v>1590</v>
      </c>
      <c r="B325" t="s">
        <v>1177</v>
      </c>
      <c r="C325" t="s">
        <v>441</v>
      </c>
      <c r="D325" s="43">
        <v>2500</v>
      </c>
    </row>
    <row r="326" spans="1:4" hidden="1" x14ac:dyDescent="0.3">
      <c r="A326" t="s">
        <v>1590</v>
      </c>
      <c r="B326" t="s">
        <v>1179</v>
      </c>
      <c r="C326" t="s">
        <v>443</v>
      </c>
      <c r="D326" s="43">
        <v>2500</v>
      </c>
    </row>
    <row r="327" spans="1:4" hidden="1" x14ac:dyDescent="0.3">
      <c r="A327" t="s">
        <v>1590</v>
      </c>
      <c r="B327" t="s">
        <v>1180</v>
      </c>
      <c r="C327" t="s">
        <v>445</v>
      </c>
      <c r="D327" s="43">
        <v>2500</v>
      </c>
    </row>
    <row r="328" spans="1:4" hidden="1" x14ac:dyDescent="0.3">
      <c r="A328" t="s">
        <v>1590</v>
      </c>
      <c r="B328" t="s">
        <v>1186</v>
      </c>
      <c r="C328" t="s">
        <v>460</v>
      </c>
      <c r="D328" s="43">
        <v>5000</v>
      </c>
    </row>
    <row r="329" spans="1:4" hidden="1" x14ac:dyDescent="0.3">
      <c r="A329" t="s">
        <v>1590</v>
      </c>
      <c r="B329" t="s">
        <v>1187</v>
      </c>
      <c r="C329" t="s">
        <v>471</v>
      </c>
      <c r="D329" s="43">
        <v>8000</v>
      </c>
    </row>
    <row r="330" spans="1:4" hidden="1" x14ac:dyDescent="0.3">
      <c r="A330" t="s">
        <v>1590</v>
      </c>
      <c r="B330" t="s">
        <v>1193</v>
      </c>
      <c r="C330" t="s">
        <v>491</v>
      </c>
      <c r="D330" s="43">
        <v>2000</v>
      </c>
    </row>
    <row r="331" spans="1:4" hidden="1" x14ac:dyDescent="0.3">
      <c r="A331" t="s">
        <v>1590</v>
      </c>
      <c r="B331" t="s">
        <v>1194</v>
      </c>
      <c r="C331" t="s">
        <v>493</v>
      </c>
      <c r="D331" s="43">
        <v>6000</v>
      </c>
    </row>
    <row r="332" spans="1:4" hidden="1" x14ac:dyDescent="0.3">
      <c r="A332" t="s">
        <v>1590</v>
      </c>
      <c r="B332" t="s">
        <v>1195</v>
      </c>
      <c r="C332" t="s">
        <v>497</v>
      </c>
      <c r="D332" s="43">
        <v>18000</v>
      </c>
    </row>
    <row r="333" spans="1:4" hidden="1" x14ac:dyDescent="0.3">
      <c r="A333" t="s">
        <v>1590</v>
      </c>
      <c r="B333" t="s">
        <v>1196</v>
      </c>
      <c r="C333" t="s">
        <v>500</v>
      </c>
      <c r="D333" s="43">
        <v>2500</v>
      </c>
    </row>
    <row r="334" spans="1:4" hidden="1" x14ac:dyDescent="0.3">
      <c r="A334" t="s">
        <v>1590</v>
      </c>
      <c r="B334" t="s">
        <v>1197</v>
      </c>
      <c r="C334" t="s">
        <v>501</v>
      </c>
      <c r="D334" s="43">
        <v>1200</v>
      </c>
    </row>
    <row r="335" spans="1:4" hidden="1" x14ac:dyDescent="0.3">
      <c r="A335" t="s">
        <v>1590</v>
      </c>
      <c r="B335" t="s">
        <v>1199</v>
      </c>
      <c r="C335" t="s">
        <v>510</v>
      </c>
      <c r="D335" s="43">
        <v>15000</v>
      </c>
    </row>
    <row r="336" spans="1:4" hidden="1" x14ac:dyDescent="0.3">
      <c r="A336" t="s">
        <v>1590</v>
      </c>
      <c r="B336" t="s">
        <v>1200</v>
      </c>
      <c r="C336" t="s">
        <v>512</v>
      </c>
      <c r="D336" s="43">
        <v>2500</v>
      </c>
    </row>
    <row r="337" spans="1:4" hidden="1" x14ac:dyDescent="0.3">
      <c r="A337" t="s">
        <v>1590</v>
      </c>
      <c r="B337" t="s">
        <v>1206</v>
      </c>
      <c r="C337" t="s">
        <v>552</v>
      </c>
      <c r="D337" s="43">
        <v>5000</v>
      </c>
    </row>
    <row r="338" spans="1:4" hidden="1" x14ac:dyDescent="0.3">
      <c r="A338" t="s">
        <v>1590</v>
      </c>
      <c r="B338" t="s">
        <v>1210</v>
      </c>
      <c r="C338" t="s">
        <v>572</v>
      </c>
      <c r="D338" s="43">
        <v>5000</v>
      </c>
    </row>
    <row r="339" spans="1:4" hidden="1" x14ac:dyDescent="0.3">
      <c r="A339" t="s">
        <v>1590</v>
      </c>
      <c r="B339" t="s">
        <v>1211</v>
      </c>
      <c r="C339" t="s">
        <v>576</v>
      </c>
      <c r="D339" s="43">
        <v>25000</v>
      </c>
    </row>
    <row r="340" spans="1:4" hidden="1" x14ac:dyDescent="0.3">
      <c r="A340" t="s">
        <v>1590</v>
      </c>
      <c r="B340" t="s">
        <v>1213</v>
      </c>
      <c r="C340" t="s">
        <v>592</v>
      </c>
      <c r="D340" s="43">
        <v>25000</v>
      </c>
    </row>
    <row r="341" spans="1:4" hidden="1" x14ac:dyDescent="0.3">
      <c r="A341" t="s">
        <v>1590</v>
      </c>
      <c r="B341" t="s">
        <v>1216</v>
      </c>
      <c r="C341" t="s">
        <v>605</v>
      </c>
      <c r="D341" s="43">
        <v>1000</v>
      </c>
    </row>
    <row r="342" spans="1:4" hidden="1" x14ac:dyDescent="0.3">
      <c r="A342" t="s">
        <v>1590</v>
      </c>
      <c r="B342" t="s">
        <v>1217</v>
      </c>
      <c r="C342" t="s">
        <v>610</v>
      </c>
      <c r="D342" s="43">
        <v>2000</v>
      </c>
    </row>
    <row r="343" spans="1:4" hidden="1" x14ac:dyDescent="0.3">
      <c r="A343" t="s">
        <v>1590</v>
      </c>
      <c r="B343" t="s">
        <v>1218</v>
      </c>
      <c r="C343" t="s">
        <v>613</v>
      </c>
      <c r="D343" s="43">
        <v>1000</v>
      </c>
    </row>
    <row r="344" spans="1:4" hidden="1" x14ac:dyDescent="0.3">
      <c r="A344" t="s">
        <v>1590</v>
      </c>
      <c r="B344" t="s">
        <v>1220</v>
      </c>
      <c r="C344" t="s">
        <v>618</v>
      </c>
      <c r="D344" s="43">
        <v>8000</v>
      </c>
    </row>
    <row r="345" spans="1:4" hidden="1" x14ac:dyDescent="0.3">
      <c r="A345" t="s">
        <v>1590</v>
      </c>
      <c r="B345" t="s">
        <v>1221</v>
      </c>
      <c r="C345" t="s">
        <v>621</v>
      </c>
      <c r="D345" s="43">
        <v>5000</v>
      </c>
    </row>
    <row r="346" spans="1:4" hidden="1" x14ac:dyDescent="0.3">
      <c r="A346" t="s">
        <v>1590</v>
      </c>
      <c r="B346" t="s">
        <v>1229</v>
      </c>
      <c r="C346" t="s">
        <v>666</v>
      </c>
      <c r="D346" s="43">
        <v>25000</v>
      </c>
    </row>
    <row r="347" spans="1:4" hidden="1" x14ac:dyDescent="0.3">
      <c r="A347" t="s">
        <v>1590</v>
      </c>
      <c r="B347" t="s">
        <v>1233</v>
      </c>
      <c r="C347" t="s">
        <v>700</v>
      </c>
      <c r="D347" s="43">
        <v>200000</v>
      </c>
    </row>
    <row r="348" spans="1:4" hidden="1" x14ac:dyDescent="0.3">
      <c r="A348" t="s">
        <v>1590</v>
      </c>
      <c r="B348" t="s">
        <v>1235</v>
      </c>
      <c r="C348" t="s">
        <v>709</v>
      </c>
      <c r="D348" s="43">
        <v>1000</v>
      </c>
    </row>
    <row r="349" spans="1:4" hidden="1" x14ac:dyDescent="0.3">
      <c r="A349" t="s">
        <v>1590</v>
      </c>
      <c r="B349" t="s">
        <v>1237</v>
      </c>
      <c r="C349" t="s">
        <v>697</v>
      </c>
      <c r="D349" s="43">
        <v>5000</v>
      </c>
    </row>
    <row r="350" spans="1:4" hidden="1" x14ac:dyDescent="0.3">
      <c r="A350" t="s">
        <v>1590</v>
      </c>
      <c r="B350" t="s">
        <v>1245</v>
      </c>
      <c r="C350" t="s">
        <v>884</v>
      </c>
      <c r="D350" s="43">
        <v>25000</v>
      </c>
    </row>
    <row r="351" spans="1:4" hidden="1" x14ac:dyDescent="0.3">
      <c r="A351" t="s">
        <v>1590</v>
      </c>
      <c r="B351" t="s">
        <v>1247</v>
      </c>
      <c r="C351" t="s">
        <v>890</v>
      </c>
      <c r="D351" s="43">
        <v>15000</v>
      </c>
    </row>
    <row r="352" spans="1:4" hidden="1" x14ac:dyDescent="0.3">
      <c r="A352" t="s">
        <v>1590</v>
      </c>
      <c r="B352" t="s">
        <v>1248</v>
      </c>
      <c r="C352" t="s">
        <v>892</v>
      </c>
      <c r="D352" s="43">
        <v>15000</v>
      </c>
    </row>
    <row r="353" spans="1:4" hidden="1" x14ac:dyDescent="0.3">
      <c r="A353" t="s">
        <v>826</v>
      </c>
      <c r="B353" t="s">
        <v>1243</v>
      </c>
      <c r="C353" t="s">
        <v>826</v>
      </c>
      <c r="D353" s="43">
        <v>225000</v>
      </c>
    </row>
    <row r="354" spans="1:4" x14ac:dyDescent="0.3">
      <c r="A354" s="93"/>
      <c r="B354" s="93"/>
      <c r="C354" s="93"/>
      <c r="D354" s="94">
        <f>SUBTOTAL(109,Tabla2[MONTO])</f>
        <v>1450084.3599999999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7"/>
  <sheetViews>
    <sheetView workbookViewId="0">
      <selection activeCell="B21" sqref="B21"/>
    </sheetView>
  </sheetViews>
  <sheetFormatPr baseColWidth="10" defaultRowHeight="14.4" x14ac:dyDescent="0.3"/>
  <cols>
    <col min="1" max="1" width="103.33203125" customWidth="1"/>
    <col min="2" max="2" width="21.88671875" bestFit="1" customWidth="1"/>
  </cols>
  <sheetData>
    <row r="1" spans="1:2" ht="15" thickBot="1" x14ac:dyDescent="0.35">
      <c r="A1" s="45" t="s">
        <v>1772</v>
      </c>
      <c r="B1" s="46" t="s">
        <v>99</v>
      </c>
    </row>
    <row r="2" spans="1:2" ht="15" thickBot="1" x14ac:dyDescent="0.35">
      <c r="A2" s="47" t="s">
        <v>1773</v>
      </c>
      <c r="B2" s="96">
        <f>B3+B5</f>
        <v>16999503</v>
      </c>
    </row>
    <row r="3" spans="1:2" ht="15" thickBot="1" x14ac:dyDescent="0.35">
      <c r="A3" s="48" t="s">
        <v>1774</v>
      </c>
      <c r="B3" s="141">
        <f>B4</f>
        <v>11556503</v>
      </c>
    </row>
    <row r="4" spans="1:2" ht="15" thickBot="1" x14ac:dyDescent="0.35">
      <c r="A4" s="49" t="s">
        <v>1783</v>
      </c>
      <c r="B4" s="51">
        <v>11556503</v>
      </c>
    </row>
    <row r="5" spans="1:2" ht="15" thickBot="1" x14ac:dyDescent="0.35">
      <c r="A5" s="48" t="s">
        <v>1775</v>
      </c>
      <c r="B5" s="141">
        <f>SUM(B6:B7)</f>
        <v>5443000</v>
      </c>
    </row>
    <row r="6" spans="1:2" ht="15" thickBot="1" x14ac:dyDescent="0.35">
      <c r="A6" s="49" t="s">
        <v>1776</v>
      </c>
      <c r="B6" s="51">
        <v>3261000</v>
      </c>
    </row>
    <row r="7" spans="1:2" ht="15" thickBot="1" x14ac:dyDescent="0.35">
      <c r="A7" s="49" t="s">
        <v>1784</v>
      </c>
      <c r="B7" s="51">
        <v>2182000</v>
      </c>
    </row>
    <row r="8" spans="1:2" ht="15" thickBot="1" x14ac:dyDescent="0.35">
      <c r="A8" s="47" t="s">
        <v>1777</v>
      </c>
      <c r="B8" s="96">
        <f>B9+B12+B14</f>
        <v>10601125</v>
      </c>
    </row>
    <row r="9" spans="1:2" ht="15" thickBot="1" x14ac:dyDescent="0.35">
      <c r="A9" s="48" t="s">
        <v>1778</v>
      </c>
      <c r="B9" s="141">
        <f>SUM(B10:B11)</f>
        <v>2822108.36</v>
      </c>
    </row>
    <row r="10" spans="1:2" ht="15" thickBot="1" x14ac:dyDescent="0.35">
      <c r="A10" s="49" t="s">
        <v>1785</v>
      </c>
      <c r="B10" s="51">
        <v>1450084.3599999999</v>
      </c>
    </row>
    <row r="11" spans="1:2" ht="15" thickBot="1" x14ac:dyDescent="0.35">
      <c r="A11" s="49" t="s">
        <v>1786</v>
      </c>
      <c r="B11" s="51">
        <v>1372024</v>
      </c>
    </row>
    <row r="12" spans="1:2" ht="15" thickBot="1" x14ac:dyDescent="0.35">
      <c r="A12" s="48" t="s">
        <v>1779</v>
      </c>
      <c r="B12" s="141">
        <f>B13</f>
        <v>3380596.6400000011</v>
      </c>
    </row>
    <row r="13" spans="1:2" ht="15" thickBot="1" x14ac:dyDescent="0.35">
      <c r="A13" s="49" t="s">
        <v>1780</v>
      </c>
      <c r="B13" s="51">
        <v>3380596.6400000011</v>
      </c>
    </row>
    <row r="14" spans="1:2" ht="15" thickBot="1" x14ac:dyDescent="0.35">
      <c r="A14" s="48" t="s">
        <v>1781</v>
      </c>
      <c r="B14" s="141">
        <f>SUM(B15:B16)</f>
        <v>4398420</v>
      </c>
    </row>
    <row r="15" spans="1:2" ht="15" thickBot="1" x14ac:dyDescent="0.35">
      <c r="A15" s="49" t="s">
        <v>1782</v>
      </c>
      <c r="B15" s="51">
        <v>1583920</v>
      </c>
    </row>
    <row r="16" spans="1:2" ht="15" thickBot="1" x14ac:dyDescent="0.35">
      <c r="A16" s="49" t="s">
        <v>1787</v>
      </c>
      <c r="B16" s="51">
        <v>2814500</v>
      </c>
    </row>
    <row r="17" spans="1:2" ht="16.2" thickBot="1" x14ac:dyDescent="0.35">
      <c r="A17" s="50" t="s">
        <v>133</v>
      </c>
      <c r="B17" s="97">
        <f>SUM(B8+B2)</f>
        <v>27600628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0"/>
  <sheetViews>
    <sheetView topLeftCell="A38" workbookViewId="0">
      <selection activeCell="H53" sqref="H53"/>
    </sheetView>
  </sheetViews>
  <sheetFormatPr baseColWidth="10" defaultRowHeight="14.4" x14ac:dyDescent="0.3"/>
  <cols>
    <col min="1" max="1" width="19.44140625" bestFit="1" customWidth="1"/>
    <col min="2" max="2" width="32.88671875" bestFit="1" customWidth="1"/>
    <col min="3" max="3" width="13.44140625" bestFit="1" customWidth="1"/>
    <col min="4" max="4" width="10.33203125" bestFit="1" customWidth="1"/>
    <col min="5" max="5" width="5.44140625" bestFit="1" customWidth="1"/>
    <col min="6" max="6" width="18.33203125" bestFit="1" customWidth="1"/>
  </cols>
  <sheetData>
    <row r="1" spans="1:6" ht="15" thickBot="1" x14ac:dyDescent="0.35">
      <c r="A1" s="129" t="s">
        <v>1681</v>
      </c>
      <c r="B1" s="130" t="s">
        <v>1682</v>
      </c>
      <c r="C1" s="130" t="s">
        <v>1683</v>
      </c>
      <c r="D1" s="130" t="s">
        <v>1684</v>
      </c>
      <c r="E1" s="130" t="s">
        <v>1685</v>
      </c>
      <c r="F1" s="130" t="s">
        <v>1686</v>
      </c>
    </row>
    <row r="2" spans="1:6" ht="15" thickBot="1" x14ac:dyDescent="0.35">
      <c r="A2" s="198" t="s">
        <v>1687</v>
      </c>
      <c r="B2" s="102" t="s">
        <v>1688</v>
      </c>
      <c r="C2" s="102">
        <v>7</v>
      </c>
      <c r="D2" s="102" t="s">
        <v>1689</v>
      </c>
      <c r="E2" s="102"/>
      <c r="F2" s="102" t="s">
        <v>1690</v>
      </c>
    </row>
    <row r="3" spans="1:6" ht="15" thickBot="1" x14ac:dyDescent="0.35">
      <c r="A3" s="199"/>
      <c r="B3" s="102" t="s">
        <v>1691</v>
      </c>
      <c r="C3" s="102">
        <v>1</v>
      </c>
      <c r="D3" s="102" t="s">
        <v>1689</v>
      </c>
      <c r="E3" s="102"/>
      <c r="F3" s="102" t="s">
        <v>1690</v>
      </c>
    </row>
    <row r="4" spans="1:6" ht="15" thickBot="1" x14ac:dyDescent="0.35">
      <c r="A4" s="199"/>
      <c r="B4" s="102" t="s">
        <v>1692</v>
      </c>
      <c r="C4" s="102">
        <v>5</v>
      </c>
      <c r="D4" s="102" t="s">
        <v>1689</v>
      </c>
      <c r="E4" s="102"/>
      <c r="F4" s="102" t="s">
        <v>1690</v>
      </c>
    </row>
    <row r="5" spans="1:6" ht="15" thickBot="1" x14ac:dyDescent="0.35">
      <c r="A5" s="199"/>
      <c r="B5" s="102" t="s">
        <v>1693</v>
      </c>
      <c r="C5" s="102">
        <v>2</v>
      </c>
      <c r="D5" s="102"/>
      <c r="E5" s="102" t="s">
        <v>1689</v>
      </c>
      <c r="F5" s="102" t="s">
        <v>1690</v>
      </c>
    </row>
    <row r="6" spans="1:6" ht="15" thickBot="1" x14ac:dyDescent="0.35">
      <c r="A6" s="199"/>
      <c r="B6" s="102" t="s">
        <v>1694</v>
      </c>
      <c r="C6" s="102">
        <v>1</v>
      </c>
      <c r="D6" s="102" t="s">
        <v>1689</v>
      </c>
      <c r="E6" s="102"/>
      <c r="F6" s="102" t="s">
        <v>1695</v>
      </c>
    </row>
    <row r="7" spans="1:6" ht="15" thickBot="1" x14ac:dyDescent="0.35">
      <c r="A7" s="199"/>
      <c r="B7" s="102" t="s">
        <v>1696</v>
      </c>
      <c r="C7" s="102">
        <v>8</v>
      </c>
      <c r="D7" s="102" t="s">
        <v>1689</v>
      </c>
      <c r="E7" s="102"/>
      <c r="F7" s="102" t="s">
        <v>1695</v>
      </c>
    </row>
    <row r="8" spans="1:6" ht="15" thickBot="1" x14ac:dyDescent="0.35">
      <c r="A8" s="199"/>
      <c r="B8" s="102" t="s">
        <v>1697</v>
      </c>
      <c r="C8" s="102">
        <v>3</v>
      </c>
      <c r="D8" s="102" t="s">
        <v>1689</v>
      </c>
      <c r="E8" s="102"/>
      <c r="F8" s="102" t="s">
        <v>1690</v>
      </c>
    </row>
    <row r="9" spans="1:6" ht="15" thickBot="1" x14ac:dyDescent="0.35">
      <c r="A9" s="199"/>
      <c r="B9" s="102" t="s">
        <v>1698</v>
      </c>
      <c r="C9" s="102">
        <v>1</v>
      </c>
      <c r="D9" s="102" t="s">
        <v>1689</v>
      </c>
      <c r="E9" s="102"/>
      <c r="F9" s="102" t="s">
        <v>1690</v>
      </c>
    </row>
    <row r="10" spans="1:6" ht="15" thickBot="1" x14ac:dyDescent="0.35">
      <c r="A10" s="199"/>
      <c r="B10" s="102" t="s">
        <v>1699</v>
      </c>
      <c r="C10" s="102">
        <v>1</v>
      </c>
      <c r="D10" s="102" t="s">
        <v>1689</v>
      </c>
      <c r="E10" s="102"/>
      <c r="F10" s="102" t="s">
        <v>1690</v>
      </c>
    </row>
    <row r="11" spans="1:6" ht="15" thickBot="1" x14ac:dyDescent="0.35">
      <c r="A11" s="199"/>
      <c r="B11" s="102" t="s">
        <v>1700</v>
      </c>
      <c r="C11" s="102">
        <v>1</v>
      </c>
      <c r="D11" s="102"/>
      <c r="E11" s="102" t="s">
        <v>1689</v>
      </c>
      <c r="F11" s="102" t="s">
        <v>1690</v>
      </c>
    </row>
    <row r="12" spans="1:6" ht="15" thickBot="1" x14ac:dyDescent="0.35">
      <c r="A12" s="199"/>
      <c r="B12" s="102" t="s">
        <v>1701</v>
      </c>
      <c r="C12" s="102">
        <v>1</v>
      </c>
      <c r="D12" s="102" t="s">
        <v>1689</v>
      </c>
      <c r="E12" s="102"/>
      <c r="F12" s="102" t="s">
        <v>1690</v>
      </c>
    </row>
    <row r="13" spans="1:6" ht="15" thickBot="1" x14ac:dyDescent="0.35">
      <c r="A13" s="200"/>
      <c r="B13" s="102" t="s">
        <v>1702</v>
      </c>
      <c r="C13" s="102">
        <v>1</v>
      </c>
      <c r="D13" s="102"/>
      <c r="E13" s="102" t="s">
        <v>1689</v>
      </c>
      <c r="F13" s="102" t="s">
        <v>1703</v>
      </c>
    </row>
    <row r="14" spans="1:6" ht="15" thickBot="1" x14ac:dyDescent="0.35">
      <c r="A14" s="198" t="s">
        <v>1704</v>
      </c>
      <c r="B14" s="102" t="s">
        <v>1688</v>
      </c>
      <c r="C14" s="102">
        <v>3</v>
      </c>
      <c r="D14" s="102" t="s">
        <v>1689</v>
      </c>
      <c r="E14" s="102"/>
      <c r="F14" s="102" t="s">
        <v>1690</v>
      </c>
    </row>
    <row r="15" spans="1:6" ht="15" thickBot="1" x14ac:dyDescent="0.35">
      <c r="A15" s="199"/>
      <c r="B15" s="102" t="s">
        <v>1705</v>
      </c>
      <c r="C15" s="102">
        <v>2</v>
      </c>
      <c r="D15" s="102" t="s">
        <v>1689</v>
      </c>
      <c r="E15" s="102"/>
      <c r="F15" s="102" t="s">
        <v>1690</v>
      </c>
    </row>
    <row r="16" spans="1:6" ht="15" thickBot="1" x14ac:dyDescent="0.35">
      <c r="A16" s="199"/>
      <c r="B16" s="102" t="s">
        <v>1700</v>
      </c>
      <c r="C16" s="102">
        <v>1</v>
      </c>
      <c r="D16" s="102" t="s">
        <v>1689</v>
      </c>
      <c r="E16" s="102"/>
      <c r="F16" s="102" t="s">
        <v>1690</v>
      </c>
    </row>
    <row r="17" spans="1:6" ht="15" thickBot="1" x14ac:dyDescent="0.35">
      <c r="A17" s="199"/>
      <c r="B17" s="102" t="s">
        <v>1692</v>
      </c>
      <c r="C17" s="102">
        <v>1</v>
      </c>
      <c r="D17" s="102" t="s">
        <v>1689</v>
      </c>
      <c r="E17" s="102"/>
      <c r="F17" s="102" t="s">
        <v>1690</v>
      </c>
    </row>
    <row r="18" spans="1:6" ht="15" thickBot="1" x14ac:dyDescent="0.35">
      <c r="A18" s="199"/>
      <c r="B18" s="102" t="s">
        <v>1706</v>
      </c>
      <c r="C18" s="102">
        <v>1</v>
      </c>
      <c r="D18" s="102" t="s">
        <v>1689</v>
      </c>
      <c r="E18" s="102"/>
      <c r="F18" s="102" t="s">
        <v>1690</v>
      </c>
    </row>
    <row r="19" spans="1:6" ht="15" thickBot="1" x14ac:dyDescent="0.35">
      <c r="A19" s="199"/>
      <c r="B19" s="102" t="s">
        <v>1707</v>
      </c>
      <c r="C19" s="102">
        <v>2</v>
      </c>
      <c r="D19" s="102" t="s">
        <v>1689</v>
      </c>
      <c r="E19" s="102"/>
      <c r="F19" s="102" t="s">
        <v>1690</v>
      </c>
    </row>
    <row r="20" spans="1:6" ht="15" thickBot="1" x14ac:dyDescent="0.35">
      <c r="A20" s="199"/>
      <c r="B20" s="102" t="s">
        <v>1697</v>
      </c>
      <c r="C20" s="102">
        <v>3</v>
      </c>
      <c r="D20" s="102" t="s">
        <v>1689</v>
      </c>
      <c r="E20" s="102"/>
      <c r="F20" s="102" t="s">
        <v>1690</v>
      </c>
    </row>
    <row r="21" spans="1:6" ht="15" thickBot="1" x14ac:dyDescent="0.35">
      <c r="A21" s="199"/>
      <c r="B21" s="102" t="s">
        <v>1708</v>
      </c>
      <c r="C21" s="102">
        <v>1</v>
      </c>
      <c r="D21" s="102" t="s">
        <v>1689</v>
      </c>
      <c r="E21" s="102"/>
      <c r="F21" s="102" t="s">
        <v>1690</v>
      </c>
    </row>
    <row r="22" spans="1:6" ht="15" thickBot="1" x14ac:dyDescent="0.35">
      <c r="A22" s="200"/>
      <c r="B22" s="102" t="s">
        <v>1709</v>
      </c>
      <c r="C22" s="102">
        <v>3</v>
      </c>
      <c r="D22" s="102" t="s">
        <v>1689</v>
      </c>
      <c r="E22" s="102"/>
      <c r="F22" s="102" t="s">
        <v>1690</v>
      </c>
    </row>
    <row r="23" spans="1:6" ht="15" thickBot="1" x14ac:dyDescent="0.35">
      <c r="A23" s="198" t="s">
        <v>1710</v>
      </c>
      <c r="B23" s="102" t="s">
        <v>1692</v>
      </c>
      <c r="C23" s="102">
        <v>1</v>
      </c>
      <c r="D23" s="102" t="s">
        <v>1689</v>
      </c>
      <c r="E23" s="102"/>
      <c r="F23" s="102" t="s">
        <v>1690</v>
      </c>
    </row>
    <row r="24" spans="1:6" ht="15" thickBot="1" x14ac:dyDescent="0.35">
      <c r="A24" s="199"/>
      <c r="B24" s="102" t="s">
        <v>1697</v>
      </c>
      <c r="C24" s="102">
        <v>1</v>
      </c>
      <c r="D24" s="102" t="s">
        <v>1689</v>
      </c>
      <c r="E24" s="102"/>
      <c r="F24" s="102" t="s">
        <v>1690</v>
      </c>
    </row>
    <row r="25" spans="1:6" ht="15" thickBot="1" x14ac:dyDescent="0.35">
      <c r="A25" s="203"/>
      <c r="B25" s="102" t="s">
        <v>1705</v>
      </c>
      <c r="C25" s="102">
        <v>1</v>
      </c>
      <c r="D25" s="102"/>
      <c r="E25" s="102" t="s">
        <v>1689</v>
      </c>
      <c r="F25" s="102" t="s">
        <v>1690</v>
      </c>
    </row>
    <row r="26" spans="1:6" ht="15" thickBot="1" x14ac:dyDescent="0.35">
      <c r="A26" s="204" t="s">
        <v>1711</v>
      </c>
      <c r="B26" s="102" t="s">
        <v>1692</v>
      </c>
      <c r="C26" s="102">
        <v>1</v>
      </c>
      <c r="D26" s="102" t="s">
        <v>1689</v>
      </c>
      <c r="E26" s="102"/>
      <c r="F26" s="102" t="s">
        <v>1690</v>
      </c>
    </row>
    <row r="27" spans="1:6" ht="15" thickBot="1" x14ac:dyDescent="0.35">
      <c r="A27" s="203"/>
      <c r="B27" s="102" t="s">
        <v>1697</v>
      </c>
      <c r="C27" s="102">
        <v>1</v>
      </c>
      <c r="D27" s="102" t="s">
        <v>1689</v>
      </c>
      <c r="E27" s="102"/>
      <c r="F27" s="102" t="s">
        <v>1690</v>
      </c>
    </row>
    <row r="28" spans="1:6" ht="15" thickBot="1" x14ac:dyDescent="0.35">
      <c r="A28" s="204" t="s">
        <v>1584</v>
      </c>
      <c r="B28" s="102" t="s">
        <v>1705</v>
      </c>
      <c r="C28" s="102">
        <v>14</v>
      </c>
      <c r="D28" s="102"/>
      <c r="E28" s="102" t="s">
        <v>1689</v>
      </c>
      <c r="F28" s="102" t="s">
        <v>1690</v>
      </c>
    </row>
    <row r="29" spans="1:6" ht="15" thickBot="1" x14ac:dyDescent="0.35">
      <c r="A29" s="199"/>
      <c r="B29" s="102" t="s">
        <v>1700</v>
      </c>
      <c r="C29" s="102">
        <v>3</v>
      </c>
      <c r="D29" s="102"/>
      <c r="E29" s="102" t="s">
        <v>1689</v>
      </c>
      <c r="F29" s="102" t="s">
        <v>1690</v>
      </c>
    </row>
    <row r="30" spans="1:6" ht="15" thickBot="1" x14ac:dyDescent="0.35">
      <c r="A30" s="199"/>
      <c r="B30" s="102" t="s">
        <v>1712</v>
      </c>
      <c r="C30" s="102">
        <v>1</v>
      </c>
      <c r="D30" s="102"/>
      <c r="E30" s="102" t="s">
        <v>1689</v>
      </c>
      <c r="F30" s="102" t="s">
        <v>1690</v>
      </c>
    </row>
    <row r="31" spans="1:6" ht="15" thickBot="1" x14ac:dyDescent="0.35">
      <c r="A31" s="200"/>
      <c r="B31" s="102" t="s">
        <v>1692</v>
      </c>
      <c r="C31" s="102">
        <v>1</v>
      </c>
      <c r="D31" s="102" t="s">
        <v>1689</v>
      </c>
      <c r="E31" s="102"/>
      <c r="F31" s="102" t="s">
        <v>1690</v>
      </c>
    </row>
    <row r="32" spans="1:6" ht="15" thickBot="1" x14ac:dyDescent="0.35">
      <c r="A32" s="198" t="s">
        <v>1713</v>
      </c>
      <c r="B32" s="102" t="s">
        <v>1714</v>
      </c>
      <c r="C32" s="102">
        <v>1</v>
      </c>
      <c r="D32" s="102"/>
      <c r="E32" s="102" t="s">
        <v>1689</v>
      </c>
      <c r="F32" s="102" t="s">
        <v>1690</v>
      </c>
    </row>
    <row r="33" spans="1:6" ht="15" thickBot="1" x14ac:dyDescent="0.35">
      <c r="A33" s="199"/>
      <c r="B33" s="102" t="s">
        <v>1715</v>
      </c>
      <c r="C33" s="102">
        <v>1</v>
      </c>
      <c r="D33" s="102"/>
      <c r="E33" s="102" t="s">
        <v>1689</v>
      </c>
      <c r="F33" s="102" t="s">
        <v>1690</v>
      </c>
    </row>
    <row r="34" spans="1:6" ht="15" thickBot="1" x14ac:dyDescent="0.35">
      <c r="A34" s="199"/>
      <c r="B34" s="102" t="s">
        <v>1705</v>
      </c>
      <c r="C34" s="102">
        <v>15</v>
      </c>
      <c r="D34" s="102"/>
      <c r="E34" s="102" t="s">
        <v>1689</v>
      </c>
      <c r="F34" s="102" t="s">
        <v>1690</v>
      </c>
    </row>
    <row r="35" spans="1:6" ht="15" thickBot="1" x14ac:dyDescent="0.35">
      <c r="A35" s="199"/>
      <c r="B35" s="102" t="s">
        <v>1700</v>
      </c>
      <c r="C35" s="102">
        <v>1</v>
      </c>
      <c r="D35" s="102"/>
      <c r="E35" s="102" t="s">
        <v>1689</v>
      </c>
      <c r="F35" s="102" t="s">
        <v>1690</v>
      </c>
    </row>
    <row r="36" spans="1:6" ht="15" thickBot="1" x14ac:dyDescent="0.35">
      <c r="A36" s="199"/>
      <c r="B36" s="102" t="s">
        <v>1692</v>
      </c>
      <c r="C36" s="102">
        <v>1</v>
      </c>
      <c r="D36" s="102" t="s">
        <v>1689</v>
      </c>
      <c r="E36" s="102"/>
      <c r="F36" s="102" t="s">
        <v>1690</v>
      </c>
    </row>
    <row r="37" spans="1:6" ht="15" thickBot="1" x14ac:dyDescent="0.35">
      <c r="A37" s="199"/>
      <c r="B37" s="102" t="s">
        <v>1716</v>
      </c>
      <c r="C37" s="102">
        <v>1</v>
      </c>
      <c r="D37" s="102"/>
      <c r="E37" s="102" t="s">
        <v>1689</v>
      </c>
      <c r="F37" s="102" t="s">
        <v>1690</v>
      </c>
    </row>
    <row r="38" spans="1:6" ht="15" thickBot="1" x14ac:dyDescent="0.35">
      <c r="A38" s="199"/>
      <c r="B38" s="102" t="s">
        <v>1717</v>
      </c>
      <c r="C38" s="102">
        <v>1</v>
      </c>
      <c r="D38" s="102"/>
      <c r="E38" s="102" t="s">
        <v>1689</v>
      </c>
      <c r="F38" s="102" t="s">
        <v>1690</v>
      </c>
    </row>
    <row r="39" spans="1:6" ht="15" thickBot="1" x14ac:dyDescent="0.35">
      <c r="A39" s="199"/>
      <c r="B39" s="102" t="s">
        <v>1697</v>
      </c>
      <c r="C39" s="102">
        <v>1</v>
      </c>
      <c r="D39" s="102" t="s">
        <v>1689</v>
      </c>
      <c r="E39" s="102"/>
      <c r="F39" s="102" t="s">
        <v>1690</v>
      </c>
    </row>
    <row r="40" spans="1:6" ht="15" thickBot="1" x14ac:dyDescent="0.35">
      <c r="A40" s="200"/>
      <c r="B40" s="102" t="s">
        <v>1708</v>
      </c>
      <c r="C40" s="102">
        <v>1</v>
      </c>
      <c r="D40" s="102" t="s">
        <v>1689</v>
      </c>
      <c r="E40" s="102"/>
      <c r="F40" s="102" t="s">
        <v>1690</v>
      </c>
    </row>
    <row r="41" spans="1:6" ht="15" thickBot="1" x14ac:dyDescent="0.35">
      <c r="A41" s="131" t="s">
        <v>1718</v>
      </c>
      <c r="B41" s="102" t="s">
        <v>1719</v>
      </c>
      <c r="C41" s="102">
        <v>5</v>
      </c>
      <c r="D41" s="102"/>
      <c r="E41" s="102" t="s">
        <v>1689</v>
      </c>
      <c r="F41" s="102" t="s">
        <v>1690</v>
      </c>
    </row>
    <row r="42" spans="1:6" ht="15" thickBot="1" x14ac:dyDescent="0.35">
      <c r="A42" s="198" t="s">
        <v>1720</v>
      </c>
      <c r="B42" s="102" t="s">
        <v>1700</v>
      </c>
      <c r="C42" s="102">
        <v>2</v>
      </c>
      <c r="D42" s="102"/>
      <c r="E42" s="102" t="s">
        <v>1689</v>
      </c>
      <c r="F42" s="102" t="s">
        <v>1703</v>
      </c>
    </row>
    <row r="43" spans="1:6" ht="15" thickBot="1" x14ac:dyDescent="0.35">
      <c r="A43" s="199"/>
      <c r="B43" s="102" t="s">
        <v>1697</v>
      </c>
      <c r="C43" s="102">
        <v>2</v>
      </c>
      <c r="D43" s="102" t="s">
        <v>1689</v>
      </c>
      <c r="E43" s="102"/>
      <c r="F43" s="102" t="s">
        <v>1690</v>
      </c>
    </row>
    <row r="44" spans="1:6" ht="15" thickBot="1" x14ac:dyDescent="0.35">
      <c r="A44" s="199"/>
      <c r="B44" s="102" t="s">
        <v>1721</v>
      </c>
      <c r="C44" s="102">
        <v>1</v>
      </c>
      <c r="D44" s="102" t="s">
        <v>1689</v>
      </c>
      <c r="E44" s="102"/>
      <c r="F44" s="102" t="s">
        <v>1690</v>
      </c>
    </row>
    <row r="45" spans="1:6" ht="15" thickBot="1" x14ac:dyDescent="0.35">
      <c r="A45" s="199"/>
      <c r="B45" s="102" t="s">
        <v>1722</v>
      </c>
      <c r="C45" s="102">
        <v>5</v>
      </c>
      <c r="D45" s="102"/>
      <c r="E45" s="102" t="s">
        <v>1689</v>
      </c>
      <c r="F45" s="102" t="s">
        <v>1703</v>
      </c>
    </row>
    <row r="46" spans="1:6" ht="15" thickBot="1" x14ac:dyDescent="0.35">
      <c r="A46" s="199"/>
      <c r="B46" s="102" t="s">
        <v>1771</v>
      </c>
      <c r="C46" s="102">
        <v>4</v>
      </c>
      <c r="D46" s="102" t="s">
        <v>1689</v>
      </c>
      <c r="E46" s="102"/>
      <c r="F46" s="102" t="s">
        <v>1703</v>
      </c>
    </row>
    <row r="47" spans="1:6" ht="15" thickBot="1" x14ac:dyDescent="0.35">
      <c r="A47" s="199"/>
      <c r="B47" s="102" t="s">
        <v>1723</v>
      </c>
      <c r="C47" s="102">
        <v>1</v>
      </c>
      <c r="D47" s="102" t="s">
        <v>1689</v>
      </c>
      <c r="E47" s="102"/>
      <c r="F47" s="102" t="s">
        <v>1703</v>
      </c>
    </row>
    <row r="48" spans="1:6" ht="15" thickBot="1" x14ac:dyDescent="0.35">
      <c r="A48" s="199"/>
      <c r="B48" s="102" t="s">
        <v>1724</v>
      </c>
      <c r="C48" s="102">
        <v>1</v>
      </c>
      <c r="D48" s="102" t="s">
        <v>1689</v>
      </c>
      <c r="E48" s="102"/>
      <c r="F48" s="102" t="s">
        <v>1703</v>
      </c>
    </row>
    <row r="49" spans="1:6" ht="15" thickBot="1" x14ac:dyDescent="0.35">
      <c r="A49" s="199"/>
      <c r="B49" s="102" t="s">
        <v>1725</v>
      </c>
      <c r="C49" s="102">
        <v>2</v>
      </c>
      <c r="D49" s="102"/>
      <c r="E49" s="102" t="s">
        <v>1689</v>
      </c>
      <c r="F49" s="102" t="s">
        <v>1703</v>
      </c>
    </row>
    <row r="50" spans="1:6" ht="15" thickBot="1" x14ac:dyDescent="0.35">
      <c r="A50" s="198" t="s">
        <v>1589</v>
      </c>
      <c r="B50" s="102" t="s">
        <v>1702</v>
      </c>
      <c r="C50" s="102">
        <v>2</v>
      </c>
      <c r="D50" s="102"/>
      <c r="E50" s="102" t="s">
        <v>1689</v>
      </c>
      <c r="F50" s="102" t="s">
        <v>1703</v>
      </c>
    </row>
    <row r="51" spans="1:6" ht="15" thickBot="1" x14ac:dyDescent="0.35">
      <c r="A51" s="199"/>
      <c r="B51" s="102" t="s">
        <v>1726</v>
      </c>
      <c r="C51" s="102">
        <v>2</v>
      </c>
      <c r="D51" s="102"/>
      <c r="E51" s="102" t="s">
        <v>1689</v>
      </c>
      <c r="F51" s="102" t="s">
        <v>1690</v>
      </c>
    </row>
    <row r="52" spans="1:6" ht="15" thickBot="1" x14ac:dyDescent="0.35">
      <c r="A52" s="199"/>
      <c r="B52" s="102" t="s">
        <v>1692</v>
      </c>
      <c r="C52" s="102">
        <v>1</v>
      </c>
      <c r="D52" s="102" t="s">
        <v>1689</v>
      </c>
      <c r="E52" s="102"/>
      <c r="F52" s="102" t="s">
        <v>1690</v>
      </c>
    </row>
    <row r="53" spans="1:6" ht="15" thickBot="1" x14ac:dyDescent="0.35">
      <c r="A53" s="200"/>
      <c r="B53" s="102" t="s">
        <v>1705</v>
      </c>
      <c r="C53" s="102">
        <v>1</v>
      </c>
      <c r="D53" s="102"/>
      <c r="E53" s="102" t="s">
        <v>1689</v>
      </c>
      <c r="F53" s="102" t="s">
        <v>1690</v>
      </c>
    </row>
    <row r="54" spans="1:6" ht="15" thickBot="1" x14ac:dyDescent="0.35">
      <c r="A54" s="198" t="s">
        <v>1590</v>
      </c>
      <c r="B54" s="102" t="s">
        <v>1727</v>
      </c>
      <c r="C54" s="102">
        <v>2</v>
      </c>
      <c r="D54" s="102" t="s">
        <v>1689</v>
      </c>
      <c r="E54" s="102"/>
      <c r="F54" s="102" t="s">
        <v>1690</v>
      </c>
    </row>
    <row r="55" spans="1:6" ht="15" thickBot="1" x14ac:dyDescent="0.35">
      <c r="A55" s="199"/>
      <c r="B55" s="102" t="s">
        <v>1728</v>
      </c>
      <c r="C55" s="102">
        <v>1</v>
      </c>
      <c r="D55" s="102" t="s">
        <v>1689</v>
      </c>
      <c r="E55" s="102"/>
      <c r="F55" s="102" t="s">
        <v>1690</v>
      </c>
    </row>
    <row r="56" spans="1:6" ht="15" thickBot="1" x14ac:dyDescent="0.35">
      <c r="A56" s="199"/>
      <c r="B56" s="102" t="s">
        <v>1729</v>
      </c>
      <c r="C56" s="102">
        <v>1</v>
      </c>
      <c r="D56" s="102" t="s">
        <v>1689</v>
      </c>
      <c r="E56" s="102"/>
      <c r="F56" s="102" t="s">
        <v>1690</v>
      </c>
    </row>
    <row r="57" spans="1:6" ht="15" thickBot="1" x14ac:dyDescent="0.35">
      <c r="A57" s="199"/>
      <c r="B57" s="102" t="s">
        <v>1688</v>
      </c>
      <c r="C57" s="102">
        <v>2</v>
      </c>
      <c r="D57" s="102" t="s">
        <v>1689</v>
      </c>
      <c r="E57" s="102"/>
      <c r="F57" s="102" t="s">
        <v>1690</v>
      </c>
    </row>
    <row r="58" spans="1:6" ht="15" thickBot="1" x14ac:dyDescent="0.35">
      <c r="A58" s="199"/>
      <c r="B58" s="102" t="s">
        <v>1730</v>
      </c>
      <c r="C58" s="102">
        <v>1</v>
      </c>
      <c r="D58" s="102" t="s">
        <v>1689</v>
      </c>
      <c r="E58" s="102"/>
      <c r="F58" s="102" t="s">
        <v>1690</v>
      </c>
    </row>
    <row r="59" spans="1:6" ht="15" thickBot="1" x14ac:dyDescent="0.35">
      <c r="A59" s="200"/>
      <c r="B59" s="102" t="s">
        <v>1731</v>
      </c>
      <c r="C59" s="102">
        <v>1</v>
      </c>
      <c r="D59" s="102" t="s">
        <v>1689</v>
      </c>
      <c r="E59" s="102"/>
      <c r="F59" s="102" t="s">
        <v>1690</v>
      </c>
    </row>
    <row r="60" spans="1:6" ht="15" thickBot="1" x14ac:dyDescent="0.35">
      <c r="A60" s="201" t="s">
        <v>1732</v>
      </c>
      <c r="B60" s="202"/>
      <c r="C60" s="132">
        <f>SUM(C2:C59)</f>
        <v>133</v>
      </c>
      <c r="D60" s="132">
        <v>71</v>
      </c>
      <c r="E60" s="132">
        <v>62</v>
      </c>
      <c r="F60" s="133"/>
    </row>
  </sheetData>
  <mergeCells count="10">
    <mergeCell ref="A42:A49"/>
    <mergeCell ref="A50:A53"/>
    <mergeCell ref="A54:A59"/>
    <mergeCell ref="A60:B60"/>
    <mergeCell ref="A2:A13"/>
    <mergeCell ref="A14:A22"/>
    <mergeCell ref="A23:A25"/>
    <mergeCell ref="A26:A27"/>
    <mergeCell ref="A28:A31"/>
    <mergeCell ref="A32:A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workbookViewId="0">
      <selection sqref="A1:M13"/>
    </sheetView>
  </sheetViews>
  <sheetFormatPr baseColWidth="10" defaultRowHeight="14.4" x14ac:dyDescent="0.3"/>
  <cols>
    <col min="2" max="4" width="9.5546875" bestFit="1" customWidth="1"/>
    <col min="5" max="5" width="10.44140625" bestFit="1" customWidth="1"/>
    <col min="6" max="6" width="4.88671875" bestFit="1" customWidth="1"/>
    <col min="7" max="7" width="5.33203125" bestFit="1" customWidth="1"/>
    <col min="8" max="8" width="4.88671875" bestFit="1" customWidth="1"/>
    <col min="9" max="9" width="5.33203125" bestFit="1" customWidth="1"/>
    <col min="10" max="10" width="5.6640625" bestFit="1" customWidth="1"/>
    <col min="11" max="11" width="9.5546875" bestFit="1" customWidth="1"/>
    <col min="12" max="12" width="9.88671875" bestFit="1" customWidth="1"/>
    <col min="13" max="13" width="10.6640625" bestFit="1" customWidth="1"/>
  </cols>
  <sheetData>
    <row r="1" spans="1:13" ht="15" thickBot="1" x14ac:dyDescent="0.35">
      <c r="A1" s="205" t="s">
        <v>1733</v>
      </c>
      <c r="B1" s="208" t="s">
        <v>1734</v>
      </c>
      <c r="C1" s="209"/>
      <c r="D1" s="209"/>
      <c r="E1" s="209"/>
      <c r="F1" s="209"/>
      <c r="G1" s="210"/>
      <c r="H1" s="208" t="s">
        <v>1735</v>
      </c>
      <c r="I1" s="209"/>
      <c r="J1" s="209"/>
      <c r="K1" s="210"/>
      <c r="L1" s="211" t="s">
        <v>1736</v>
      </c>
      <c r="M1" s="212"/>
    </row>
    <row r="2" spans="1:13" ht="15" thickBot="1" x14ac:dyDescent="0.35">
      <c r="A2" s="206"/>
      <c r="B2" s="208" t="s">
        <v>1737</v>
      </c>
      <c r="C2" s="210"/>
      <c r="D2" s="208" t="s">
        <v>1738</v>
      </c>
      <c r="E2" s="210"/>
      <c r="F2" s="208" t="s">
        <v>1739</v>
      </c>
      <c r="G2" s="210"/>
      <c r="H2" s="208" t="s">
        <v>1740</v>
      </c>
      <c r="I2" s="210"/>
      <c r="J2" s="208" t="s">
        <v>1741</v>
      </c>
      <c r="K2" s="210"/>
      <c r="L2" s="213"/>
      <c r="M2" s="214"/>
    </row>
    <row r="3" spans="1:13" ht="15" thickBot="1" x14ac:dyDescent="0.35">
      <c r="A3" s="207"/>
      <c r="B3" s="134" t="s">
        <v>1742</v>
      </c>
      <c r="C3" s="134" t="s">
        <v>1743</v>
      </c>
      <c r="D3" s="134" t="s">
        <v>1742</v>
      </c>
      <c r="E3" s="134" t="s">
        <v>1743</v>
      </c>
      <c r="F3" s="134" t="s">
        <v>1742</v>
      </c>
      <c r="G3" s="134" t="s">
        <v>1743</v>
      </c>
      <c r="H3" s="134" t="s">
        <v>1742</v>
      </c>
      <c r="I3" s="134" t="s">
        <v>1743</v>
      </c>
      <c r="J3" s="134" t="s">
        <v>1742</v>
      </c>
      <c r="K3" s="134" t="s">
        <v>1743</v>
      </c>
      <c r="L3" s="134" t="s">
        <v>1742</v>
      </c>
      <c r="M3" s="134" t="s">
        <v>1743</v>
      </c>
    </row>
    <row r="4" spans="1:13" ht="23.4" thickBot="1" x14ac:dyDescent="0.35">
      <c r="A4" s="135" t="s">
        <v>1744</v>
      </c>
      <c r="B4" s="142">
        <v>25000</v>
      </c>
      <c r="C4" s="142">
        <v>50000</v>
      </c>
      <c r="D4" s="142" t="s">
        <v>1745</v>
      </c>
      <c r="E4" s="142">
        <v>100000</v>
      </c>
      <c r="F4" s="145">
        <v>0</v>
      </c>
      <c r="G4" s="145">
        <v>0</v>
      </c>
      <c r="H4" s="145">
        <v>0</v>
      </c>
      <c r="I4" s="145">
        <v>0</v>
      </c>
      <c r="J4" s="142">
        <v>1</v>
      </c>
      <c r="K4" s="142">
        <v>20000</v>
      </c>
      <c r="L4" s="143" t="s">
        <v>1746</v>
      </c>
      <c r="M4" s="143">
        <v>170000</v>
      </c>
    </row>
    <row r="5" spans="1:13" ht="23.4" thickBot="1" x14ac:dyDescent="0.35">
      <c r="A5" s="135" t="s">
        <v>1747</v>
      </c>
      <c r="B5" s="142">
        <v>4000</v>
      </c>
      <c r="C5" s="142">
        <v>12000</v>
      </c>
      <c r="D5" s="142">
        <v>8000</v>
      </c>
      <c r="E5" s="142">
        <v>24000</v>
      </c>
      <c r="F5" s="145">
        <v>0</v>
      </c>
      <c r="G5" s="145">
        <v>0</v>
      </c>
      <c r="H5" s="145">
        <v>0</v>
      </c>
      <c r="I5" s="145">
        <v>0</v>
      </c>
      <c r="J5" s="142">
        <v>1</v>
      </c>
      <c r="K5" s="142">
        <v>20000</v>
      </c>
      <c r="L5" s="143">
        <v>12001</v>
      </c>
      <c r="M5" s="143">
        <v>56000</v>
      </c>
    </row>
    <row r="6" spans="1:13" ht="15" thickBot="1" x14ac:dyDescent="0.35">
      <c r="A6" s="135" t="s">
        <v>1748</v>
      </c>
      <c r="B6" s="142">
        <v>4000</v>
      </c>
      <c r="C6" s="142">
        <v>12000</v>
      </c>
      <c r="D6" s="142">
        <v>8000</v>
      </c>
      <c r="E6" s="142">
        <v>24000</v>
      </c>
      <c r="F6" s="145">
        <v>0</v>
      </c>
      <c r="G6" s="145">
        <v>0</v>
      </c>
      <c r="H6" s="145">
        <v>0</v>
      </c>
      <c r="I6" s="145">
        <v>0</v>
      </c>
      <c r="J6" s="142">
        <v>1</v>
      </c>
      <c r="K6" s="142">
        <v>20000</v>
      </c>
      <c r="L6" s="143">
        <v>12001</v>
      </c>
      <c r="M6" s="143">
        <v>56000</v>
      </c>
    </row>
    <row r="7" spans="1:13" ht="23.4" thickBot="1" x14ac:dyDescent="0.35">
      <c r="A7" s="135" t="s">
        <v>1749</v>
      </c>
      <c r="B7" s="142">
        <v>4000</v>
      </c>
      <c r="C7" s="144">
        <v>10000</v>
      </c>
      <c r="D7" s="142">
        <v>10000</v>
      </c>
      <c r="E7" s="142">
        <v>20000</v>
      </c>
      <c r="F7" s="145">
        <v>0</v>
      </c>
      <c r="G7" s="145">
        <v>0</v>
      </c>
      <c r="H7" s="145">
        <v>0</v>
      </c>
      <c r="I7" s="145">
        <v>0</v>
      </c>
      <c r="J7" s="142">
        <v>1</v>
      </c>
      <c r="K7" s="142">
        <v>20000</v>
      </c>
      <c r="L7" s="143">
        <v>4001</v>
      </c>
      <c r="M7" s="143">
        <v>50000</v>
      </c>
    </row>
    <row r="8" spans="1:13" ht="23.4" thickBot="1" x14ac:dyDescent="0.35">
      <c r="A8" s="135" t="s">
        <v>1750</v>
      </c>
      <c r="B8" s="142">
        <v>15000</v>
      </c>
      <c r="C8" s="142">
        <v>25000</v>
      </c>
      <c r="D8" s="142">
        <v>30000</v>
      </c>
      <c r="E8" s="142">
        <v>50000</v>
      </c>
      <c r="F8" s="145">
        <v>0</v>
      </c>
      <c r="G8" s="145">
        <v>0</v>
      </c>
      <c r="H8" s="145">
        <v>0</v>
      </c>
      <c r="I8" s="145">
        <v>0</v>
      </c>
      <c r="J8" s="142">
        <v>1</v>
      </c>
      <c r="K8" s="142">
        <v>20000</v>
      </c>
      <c r="L8" s="143">
        <v>45001</v>
      </c>
      <c r="M8" s="143">
        <v>95000</v>
      </c>
    </row>
    <row r="9" spans="1:13" ht="15" thickBot="1" x14ac:dyDescent="0.35">
      <c r="A9" s="135" t="s">
        <v>1751</v>
      </c>
      <c r="B9" s="142">
        <v>2000</v>
      </c>
      <c r="C9" s="142">
        <v>20000</v>
      </c>
      <c r="D9" s="142">
        <v>4000</v>
      </c>
      <c r="E9" s="142">
        <v>40000</v>
      </c>
      <c r="F9" s="145">
        <v>0</v>
      </c>
      <c r="G9" s="145">
        <v>0</v>
      </c>
      <c r="H9" s="145">
        <v>0</v>
      </c>
      <c r="I9" s="145">
        <v>0</v>
      </c>
      <c r="J9" s="142">
        <v>1</v>
      </c>
      <c r="K9" s="142">
        <v>20000</v>
      </c>
      <c r="L9" s="143">
        <v>6001</v>
      </c>
      <c r="M9" s="143">
        <v>41000</v>
      </c>
    </row>
    <row r="10" spans="1:13" ht="15" thickBot="1" x14ac:dyDescent="0.35">
      <c r="A10" s="135" t="s">
        <v>1752</v>
      </c>
      <c r="B10" s="142">
        <v>3000</v>
      </c>
      <c r="C10" s="142">
        <v>7000</v>
      </c>
      <c r="D10" s="142">
        <v>6000</v>
      </c>
      <c r="E10" s="142">
        <v>14000</v>
      </c>
      <c r="F10" s="145">
        <v>0</v>
      </c>
      <c r="G10" s="145">
        <v>0</v>
      </c>
      <c r="H10" s="145">
        <v>0</v>
      </c>
      <c r="I10" s="145">
        <v>0</v>
      </c>
      <c r="J10" s="142">
        <v>1</v>
      </c>
      <c r="K10" s="142">
        <v>20000</v>
      </c>
      <c r="L10" s="143">
        <v>9001</v>
      </c>
      <c r="M10" s="143">
        <v>41000</v>
      </c>
    </row>
    <row r="11" spans="1:13" ht="15" thickBot="1" x14ac:dyDescent="0.35">
      <c r="A11" s="135" t="s">
        <v>1753</v>
      </c>
      <c r="B11" s="142">
        <v>4000</v>
      </c>
      <c r="C11" s="144">
        <v>10000</v>
      </c>
      <c r="D11" s="142">
        <v>10000</v>
      </c>
      <c r="E11" s="142">
        <v>20000</v>
      </c>
      <c r="F11" s="145">
        <v>0</v>
      </c>
      <c r="G11" s="145">
        <v>0</v>
      </c>
      <c r="H11" s="145">
        <v>0</v>
      </c>
      <c r="I11" s="145">
        <v>0</v>
      </c>
      <c r="J11" s="142">
        <v>1</v>
      </c>
      <c r="K11" s="142">
        <v>20000</v>
      </c>
      <c r="L11" s="143">
        <v>4001</v>
      </c>
      <c r="M11" s="143">
        <v>50000</v>
      </c>
    </row>
    <row r="12" spans="1:13" ht="23.4" thickBot="1" x14ac:dyDescent="0.35">
      <c r="A12" s="135" t="s">
        <v>1754</v>
      </c>
      <c r="B12" s="142">
        <v>5000</v>
      </c>
      <c r="C12" s="142">
        <v>12000</v>
      </c>
      <c r="D12" s="142">
        <v>10000</v>
      </c>
      <c r="E12" s="142">
        <v>24000</v>
      </c>
      <c r="F12" s="145">
        <v>0</v>
      </c>
      <c r="G12" s="145">
        <v>0</v>
      </c>
      <c r="H12" s="145">
        <v>0</v>
      </c>
      <c r="I12" s="145">
        <v>0</v>
      </c>
      <c r="J12" s="142">
        <v>1</v>
      </c>
      <c r="K12" s="142">
        <v>20000</v>
      </c>
      <c r="L12" s="143">
        <v>15001</v>
      </c>
      <c r="M12" s="143">
        <v>46000</v>
      </c>
    </row>
    <row r="13" spans="1:13" ht="23.4" thickBot="1" x14ac:dyDescent="0.35">
      <c r="A13" s="135" t="s">
        <v>1755</v>
      </c>
      <c r="B13" s="142">
        <v>1500</v>
      </c>
      <c r="C13" s="142">
        <v>5000</v>
      </c>
      <c r="D13" s="142">
        <v>3000</v>
      </c>
      <c r="E13" s="142">
        <v>10000</v>
      </c>
      <c r="F13" s="145">
        <v>0</v>
      </c>
      <c r="G13" s="145">
        <v>0</v>
      </c>
      <c r="H13" s="145">
        <v>0</v>
      </c>
      <c r="I13" s="145">
        <v>0</v>
      </c>
      <c r="J13" s="142">
        <v>1</v>
      </c>
      <c r="K13" s="142">
        <v>20000</v>
      </c>
      <c r="L13" s="143" t="s">
        <v>1756</v>
      </c>
      <c r="M13" s="143">
        <v>35000</v>
      </c>
    </row>
  </sheetData>
  <mergeCells count="9">
    <mergeCell ref="A1:A3"/>
    <mergeCell ref="B1:G1"/>
    <mergeCell ref="H1:K1"/>
    <mergeCell ref="L1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F20" sqref="F20"/>
    </sheetView>
  </sheetViews>
  <sheetFormatPr baseColWidth="10" defaultRowHeight="14.4" x14ac:dyDescent="0.3"/>
  <cols>
    <col min="1" max="1" width="11.33203125" bestFit="1" customWidth="1"/>
    <col min="2" max="2" width="8.6640625" bestFit="1" customWidth="1"/>
    <col min="3" max="3" width="9.5546875" bestFit="1" customWidth="1"/>
    <col min="4" max="4" width="8.6640625" bestFit="1" customWidth="1"/>
    <col min="5" max="5" width="9.5546875" bestFit="1" customWidth="1"/>
    <col min="6" max="6" width="4.88671875" bestFit="1" customWidth="1"/>
    <col min="7" max="7" width="5.33203125" bestFit="1" customWidth="1"/>
    <col min="8" max="8" width="4.88671875" bestFit="1" customWidth="1"/>
    <col min="9" max="9" width="5.33203125" bestFit="1" customWidth="1"/>
    <col min="10" max="10" width="4.88671875" bestFit="1" customWidth="1"/>
    <col min="11" max="11" width="9.5546875" bestFit="1" customWidth="1"/>
    <col min="12" max="13" width="9.88671875" bestFit="1" customWidth="1"/>
  </cols>
  <sheetData>
    <row r="1" spans="1:13" ht="15" thickBot="1" x14ac:dyDescent="0.35">
      <c r="A1" s="215" t="s">
        <v>1733</v>
      </c>
      <c r="B1" s="218" t="s">
        <v>1734</v>
      </c>
      <c r="C1" s="219"/>
      <c r="D1" s="219"/>
      <c r="E1" s="219"/>
      <c r="F1" s="219"/>
      <c r="G1" s="220"/>
      <c r="H1" s="218" t="s">
        <v>1735</v>
      </c>
      <c r="I1" s="219"/>
      <c r="J1" s="219"/>
      <c r="K1" s="220"/>
      <c r="L1" s="221" t="s">
        <v>1757</v>
      </c>
      <c r="M1" s="222"/>
    </row>
    <row r="2" spans="1:13" ht="15" thickBot="1" x14ac:dyDescent="0.35">
      <c r="A2" s="216"/>
      <c r="B2" s="218" t="s">
        <v>1737</v>
      </c>
      <c r="C2" s="220"/>
      <c r="D2" s="225" t="s">
        <v>1738</v>
      </c>
      <c r="E2" s="226"/>
      <c r="F2" s="218" t="s">
        <v>1739</v>
      </c>
      <c r="G2" s="220"/>
      <c r="H2" s="227" t="s">
        <v>1740</v>
      </c>
      <c r="I2" s="228"/>
      <c r="J2" s="218" t="s">
        <v>1741</v>
      </c>
      <c r="K2" s="220"/>
      <c r="L2" s="223"/>
      <c r="M2" s="224"/>
    </row>
    <row r="3" spans="1:13" ht="15" thickBot="1" x14ac:dyDescent="0.35">
      <c r="A3" s="217"/>
      <c r="B3" s="146" t="s">
        <v>1742</v>
      </c>
      <c r="C3" s="146" t="s">
        <v>1743</v>
      </c>
      <c r="D3" s="146" t="s">
        <v>1742</v>
      </c>
      <c r="E3" s="146" t="s">
        <v>1743</v>
      </c>
      <c r="F3" s="146" t="s">
        <v>1742</v>
      </c>
      <c r="G3" s="146" t="s">
        <v>1743</v>
      </c>
      <c r="H3" s="146" t="s">
        <v>1742</v>
      </c>
      <c r="I3" s="146" t="s">
        <v>1743</v>
      </c>
      <c r="J3" s="146" t="s">
        <v>1742</v>
      </c>
      <c r="K3" s="146" t="s">
        <v>1743</v>
      </c>
      <c r="L3" s="146" t="s">
        <v>1742</v>
      </c>
      <c r="M3" s="146" t="s">
        <v>1743</v>
      </c>
    </row>
    <row r="4" spans="1:13" ht="15" thickBot="1" x14ac:dyDescent="0.35">
      <c r="A4" s="147" t="s">
        <v>1751</v>
      </c>
      <c r="B4" s="148">
        <v>4000</v>
      </c>
      <c r="C4" s="148">
        <v>15000</v>
      </c>
      <c r="D4" s="148">
        <f>B4*2</f>
        <v>8000</v>
      </c>
      <c r="E4" s="148">
        <f>C4*2</f>
        <v>30000</v>
      </c>
      <c r="F4" s="150">
        <v>0</v>
      </c>
      <c r="G4" s="150">
        <v>0</v>
      </c>
      <c r="H4" s="150">
        <v>0</v>
      </c>
      <c r="I4" s="150">
        <v>0</v>
      </c>
      <c r="J4" s="150">
        <v>0</v>
      </c>
      <c r="K4" s="148">
        <v>20000</v>
      </c>
      <c r="L4" s="149">
        <f>B4+D4+1</f>
        <v>12001</v>
      </c>
      <c r="M4" s="149">
        <f>C4+E4+K4</f>
        <v>65000</v>
      </c>
    </row>
    <row r="5" spans="1:13" ht="15" thickBot="1" x14ac:dyDescent="0.35">
      <c r="A5" s="147" t="s">
        <v>1788</v>
      </c>
      <c r="B5" s="148">
        <v>4000</v>
      </c>
      <c r="C5" s="148">
        <v>12000</v>
      </c>
      <c r="D5" s="148">
        <f t="shared" ref="D5:D7" si="0">B5*2</f>
        <v>8000</v>
      </c>
      <c r="E5" s="148">
        <f t="shared" ref="E5:E7" si="1">C5*2</f>
        <v>24000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48">
        <v>20000</v>
      </c>
      <c r="L5" s="149">
        <f t="shared" ref="L5:L7" si="2">B5+D5+1</f>
        <v>12001</v>
      </c>
      <c r="M5" s="149">
        <f t="shared" ref="M5:M7" si="3">C5+E5+K5</f>
        <v>56000</v>
      </c>
    </row>
    <row r="6" spans="1:13" ht="15" thickBot="1" x14ac:dyDescent="0.35">
      <c r="A6" s="147" t="s">
        <v>1758</v>
      </c>
      <c r="B6" s="148">
        <v>4000</v>
      </c>
      <c r="C6" s="148">
        <v>12000</v>
      </c>
      <c r="D6" s="148">
        <f t="shared" si="0"/>
        <v>8000</v>
      </c>
      <c r="E6" s="148">
        <f t="shared" si="1"/>
        <v>24000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48">
        <v>20000</v>
      </c>
      <c r="L6" s="149">
        <f t="shared" si="2"/>
        <v>12001</v>
      </c>
      <c r="M6" s="149">
        <f t="shared" si="3"/>
        <v>56000</v>
      </c>
    </row>
    <row r="7" spans="1:13" ht="15" thickBot="1" x14ac:dyDescent="0.35">
      <c r="A7" s="147" t="s">
        <v>1789</v>
      </c>
      <c r="B7" s="148">
        <v>4000</v>
      </c>
      <c r="C7" s="148">
        <v>12000</v>
      </c>
      <c r="D7" s="148">
        <f t="shared" si="0"/>
        <v>8000</v>
      </c>
      <c r="E7" s="148">
        <f t="shared" si="1"/>
        <v>24000</v>
      </c>
      <c r="F7" s="150">
        <v>0</v>
      </c>
      <c r="G7" s="150">
        <v>0</v>
      </c>
      <c r="H7" s="150">
        <v>0</v>
      </c>
      <c r="I7" s="150">
        <v>0</v>
      </c>
      <c r="J7" s="150">
        <v>0</v>
      </c>
      <c r="K7" s="148">
        <v>20000</v>
      </c>
      <c r="L7" s="149">
        <f t="shared" si="2"/>
        <v>12001</v>
      </c>
      <c r="M7" s="149">
        <f t="shared" si="3"/>
        <v>56000</v>
      </c>
    </row>
  </sheetData>
  <mergeCells count="9">
    <mergeCell ref="A1:A3"/>
    <mergeCell ref="B1:G1"/>
    <mergeCell ref="H1:K1"/>
    <mergeCell ref="L1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Y391"/>
  <sheetViews>
    <sheetView topLeftCell="E1" workbookViewId="0">
      <selection activeCell="M391" sqref="M391"/>
    </sheetView>
  </sheetViews>
  <sheetFormatPr baseColWidth="10" defaultRowHeight="14.4" x14ac:dyDescent="0.3"/>
  <cols>
    <col min="3" max="3" width="14.88671875" customWidth="1"/>
    <col min="6" max="6" width="13.44140625" style="75" customWidth="1"/>
    <col min="7" max="7" width="16.109375" customWidth="1"/>
    <col min="8" max="8" width="60.5546875" customWidth="1"/>
    <col min="9" max="9" width="17.44140625" customWidth="1"/>
    <col min="10" max="10" width="9.5546875" style="57" bestFit="1" customWidth="1"/>
    <col min="11" max="11" width="11.44140625" style="42"/>
    <col min="13" max="13" width="14.5546875" style="43" bestFit="1" customWidth="1"/>
    <col min="14" max="14" width="12.5546875" style="43" bestFit="1" customWidth="1"/>
    <col min="15" max="21" width="12.5546875" bestFit="1" customWidth="1"/>
    <col min="22" max="22" width="14.109375" bestFit="1" customWidth="1"/>
    <col min="23" max="23" width="12.5546875" bestFit="1" customWidth="1"/>
    <col min="24" max="24" width="14.109375" bestFit="1" customWidth="1"/>
    <col min="25" max="25" width="13" bestFit="1" customWidth="1"/>
  </cols>
  <sheetData>
    <row r="1" spans="1:25" x14ac:dyDescent="0.3">
      <c r="A1" s="12" t="s">
        <v>105</v>
      </c>
      <c r="B1" s="13" t="s">
        <v>106</v>
      </c>
      <c r="C1" s="13" t="s">
        <v>107</v>
      </c>
      <c r="D1" s="13" t="s">
        <v>108</v>
      </c>
      <c r="E1" s="13" t="s">
        <v>109</v>
      </c>
      <c r="F1" s="138" t="s">
        <v>110</v>
      </c>
      <c r="G1" s="13" t="s">
        <v>111</v>
      </c>
      <c r="H1" s="13" t="s">
        <v>112</v>
      </c>
      <c r="I1" s="14" t="s">
        <v>113</v>
      </c>
      <c r="J1" s="54" t="s">
        <v>208</v>
      </c>
      <c r="K1" s="13" t="s">
        <v>114</v>
      </c>
      <c r="L1" s="13" t="s">
        <v>115</v>
      </c>
      <c r="M1" s="15" t="s">
        <v>116</v>
      </c>
      <c r="N1" s="16" t="s">
        <v>58</v>
      </c>
      <c r="O1" s="13" t="s">
        <v>57</v>
      </c>
      <c r="P1" s="13" t="s">
        <v>56</v>
      </c>
      <c r="Q1" s="13" t="s">
        <v>55</v>
      </c>
      <c r="R1" s="13" t="s">
        <v>54</v>
      </c>
      <c r="S1" s="13" t="s">
        <v>53</v>
      </c>
      <c r="T1" s="13" t="s">
        <v>52</v>
      </c>
      <c r="U1" s="13" t="s">
        <v>51</v>
      </c>
      <c r="V1" s="13" t="s">
        <v>50</v>
      </c>
      <c r="W1" s="13" t="s">
        <v>49</v>
      </c>
      <c r="X1" s="13" t="s">
        <v>48</v>
      </c>
      <c r="Y1" s="13" t="s">
        <v>47</v>
      </c>
    </row>
    <row r="2" spans="1:25" hidden="1" x14ac:dyDescent="0.3">
      <c r="A2" s="29">
        <v>2</v>
      </c>
      <c r="B2" s="29">
        <v>1</v>
      </c>
      <c r="C2" s="30">
        <v>1</v>
      </c>
      <c r="D2" s="17" t="s">
        <v>118</v>
      </c>
      <c r="E2" s="17" t="s">
        <v>119</v>
      </c>
      <c r="F2" s="17" t="s">
        <v>120</v>
      </c>
      <c r="G2" s="17" t="s">
        <v>121</v>
      </c>
      <c r="H2" s="18" t="s">
        <v>126</v>
      </c>
      <c r="I2" s="19">
        <v>29201</v>
      </c>
      <c r="J2" s="55" t="str">
        <f>LEFT(Tabla32[[#This Row],[ObjGasto]],3)</f>
        <v>292</v>
      </c>
      <c r="K2" s="20">
        <v>1</v>
      </c>
      <c r="L2" s="20">
        <v>101</v>
      </c>
      <c r="M2" s="21">
        <v>2900</v>
      </c>
      <c r="N2" s="22">
        <f t="shared" ref="N2:Y15" si="0">$M2/12</f>
        <v>241.66666666666666</v>
      </c>
      <c r="O2" s="22">
        <f t="shared" si="0"/>
        <v>241.66666666666666</v>
      </c>
      <c r="P2" s="22">
        <f t="shared" si="0"/>
        <v>241.66666666666666</v>
      </c>
      <c r="Q2" s="22">
        <f t="shared" si="0"/>
        <v>241.66666666666666</v>
      </c>
      <c r="R2" s="22">
        <f t="shared" si="0"/>
        <v>241.66666666666666</v>
      </c>
      <c r="S2" s="22">
        <f t="shared" si="0"/>
        <v>241.66666666666666</v>
      </c>
      <c r="T2" s="22">
        <f t="shared" si="0"/>
        <v>241.66666666666666</v>
      </c>
      <c r="U2" s="22">
        <f t="shared" si="0"/>
        <v>241.66666666666666</v>
      </c>
      <c r="V2" s="22">
        <f t="shared" si="0"/>
        <v>241.66666666666666</v>
      </c>
      <c r="W2" s="22">
        <f t="shared" si="0"/>
        <v>241.66666666666666</v>
      </c>
      <c r="X2" s="22">
        <f t="shared" si="0"/>
        <v>241.66666666666666</v>
      </c>
      <c r="Y2" s="22">
        <f t="shared" si="0"/>
        <v>241.66666666666666</v>
      </c>
    </row>
    <row r="3" spans="1:25" hidden="1" x14ac:dyDescent="0.3">
      <c r="A3" s="29">
        <v>2</v>
      </c>
      <c r="B3" s="29">
        <v>1</v>
      </c>
      <c r="C3" s="30">
        <v>1</v>
      </c>
      <c r="D3" s="17" t="s">
        <v>118</v>
      </c>
      <c r="E3" s="17" t="s">
        <v>119</v>
      </c>
      <c r="F3" s="17" t="s">
        <v>120</v>
      </c>
      <c r="G3" s="17" t="s">
        <v>121</v>
      </c>
      <c r="H3" s="18" t="s">
        <v>126</v>
      </c>
      <c r="I3" s="19">
        <v>29301</v>
      </c>
      <c r="J3" s="55" t="str">
        <f>LEFT(Tabla32[[#This Row],[ObjGasto]],3)</f>
        <v>293</v>
      </c>
      <c r="K3" s="20">
        <v>1</v>
      </c>
      <c r="L3" s="20">
        <v>101</v>
      </c>
      <c r="M3" s="21">
        <v>1000</v>
      </c>
      <c r="N3" s="22">
        <f t="shared" si="0"/>
        <v>83.333333333333329</v>
      </c>
      <c r="O3" s="22">
        <f t="shared" si="0"/>
        <v>83.333333333333329</v>
      </c>
      <c r="P3" s="22">
        <f t="shared" si="0"/>
        <v>83.333333333333329</v>
      </c>
      <c r="Q3" s="22">
        <f t="shared" si="0"/>
        <v>83.333333333333329</v>
      </c>
      <c r="R3" s="22">
        <f t="shared" si="0"/>
        <v>83.333333333333329</v>
      </c>
      <c r="S3" s="22">
        <f t="shared" si="0"/>
        <v>83.333333333333329</v>
      </c>
      <c r="T3" s="22">
        <f t="shared" si="0"/>
        <v>83.333333333333329</v>
      </c>
      <c r="U3" s="22">
        <f t="shared" si="0"/>
        <v>83.333333333333329</v>
      </c>
      <c r="V3" s="22">
        <f t="shared" si="0"/>
        <v>83.333333333333329</v>
      </c>
      <c r="W3" s="22">
        <f t="shared" si="0"/>
        <v>83.333333333333329</v>
      </c>
      <c r="X3" s="22">
        <f t="shared" si="0"/>
        <v>83.333333333333329</v>
      </c>
      <c r="Y3" s="22">
        <f t="shared" si="0"/>
        <v>83.333333333333329</v>
      </c>
    </row>
    <row r="4" spans="1:25" hidden="1" x14ac:dyDescent="0.3">
      <c r="A4" s="164">
        <v>5</v>
      </c>
      <c r="B4" s="164">
        <v>1</v>
      </c>
      <c r="C4" s="165" t="s">
        <v>117</v>
      </c>
      <c r="D4" s="166" t="s">
        <v>1768</v>
      </c>
      <c r="E4" s="166" t="s">
        <v>118</v>
      </c>
      <c r="F4" s="140" t="s">
        <v>1770</v>
      </c>
      <c r="G4" s="17" t="s">
        <v>129</v>
      </c>
      <c r="H4" s="18" t="s">
        <v>130</v>
      </c>
      <c r="I4" s="167">
        <v>31101</v>
      </c>
      <c r="J4" s="168" t="str">
        <f>LEFT(Tabla32[[#This Row],[ObjGasto]],3)</f>
        <v>311</v>
      </c>
      <c r="K4" s="20">
        <v>1</v>
      </c>
      <c r="L4" s="20">
        <v>502</v>
      </c>
      <c r="M4" s="22">
        <v>2100000</v>
      </c>
      <c r="N4" s="22">
        <f t="shared" si="0"/>
        <v>175000</v>
      </c>
      <c r="O4" s="22">
        <f t="shared" si="0"/>
        <v>175000</v>
      </c>
      <c r="P4" s="22">
        <f t="shared" si="0"/>
        <v>175000</v>
      </c>
      <c r="Q4" s="22">
        <f t="shared" si="0"/>
        <v>175000</v>
      </c>
      <c r="R4" s="22">
        <f t="shared" si="0"/>
        <v>175000</v>
      </c>
      <c r="S4" s="22">
        <f t="shared" si="0"/>
        <v>175000</v>
      </c>
      <c r="T4" s="22">
        <f t="shared" si="0"/>
        <v>175000</v>
      </c>
      <c r="U4" s="22">
        <f t="shared" si="0"/>
        <v>175000</v>
      </c>
      <c r="V4" s="22">
        <f t="shared" si="0"/>
        <v>175000</v>
      </c>
      <c r="W4" s="22">
        <f t="shared" si="0"/>
        <v>175000</v>
      </c>
      <c r="X4" s="22">
        <f t="shared" si="0"/>
        <v>175000</v>
      </c>
      <c r="Y4" s="22">
        <f t="shared" si="0"/>
        <v>175000</v>
      </c>
    </row>
    <row r="5" spans="1:25" hidden="1" x14ac:dyDescent="0.3">
      <c r="A5" s="29">
        <v>2</v>
      </c>
      <c r="B5" s="29">
        <v>1</v>
      </c>
      <c r="C5" s="30">
        <v>1</v>
      </c>
      <c r="D5" s="17" t="s">
        <v>118</v>
      </c>
      <c r="E5" s="17" t="s">
        <v>119</v>
      </c>
      <c r="F5" s="17" t="s">
        <v>120</v>
      </c>
      <c r="G5" s="17" t="s">
        <v>121</v>
      </c>
      <c r="H5" s="18" t="s">
        <v>126</v>
      </c>
      <c r="I5" s="19">
        <v>31401</v>
      </c>
      <c r="J5" s="55" t="str">
        <f>LEFT(Tabla32[[#This Row],[ObjGasto]],3)</f>
        <v>314</v>
      </c>
      <c r="K5" s="20">
        <v>1</v>
      </c>
      <c r="L5" s="20">
        <v>101</v>
      </c>
      <c r="M5" s="21">
        <v>18000</v>
      </c>
      <c r="N5" s="22">
        <f t="shared" si="0"/>
        <v>1500</v>
      </c>
      <c r="O5" s="22">
        <f t="shared" si="0"/>
        <v>1500</v>
      </c>
      <c r="P5" s="22">
        <f t="shared" si="0"/>
        <v>1500</v>
      </c>
      <c r="Q5" s="22">
        <f t="shared" si="0"/>
        <v>1500</v>
      </c>
      <c r="R5" s="22">
        <f t="shared" si="0"/>
        <v>1500</v>
      </c>
      <c r="S5" s="22">
        <f t="shared" si="0"/>
        <v>1500</v>
      </c>
      <c r="T5" s="22">
        <f t="shared" si="0"/>
        <v>1500</v>
      </c>
      <c r="U5" s="22">
        <f t="shared" si="0"/>
        <v>1500</v>
      </c>
      <c r="V5" s="22">
        <f t="shared" si="0"/>
        <v>1500</v>
      </c>
      <c r="W5" s="22">
        <f t="shared" si="0"/>
        <v>1500</v>
      </c>
      <c r="X5" s="22">
        <f t="shared" si="0"/>
        <v>1500</v>
      </c>
      <c r="Y5" s="22">
        <f t="shared" si="0"/>
        <v>1500</v>
      </c>
    </row>
    <row r="6" spans="1:25" hidden="1" x14ac:dyDescent="0.3">
      <c r="A6" s="164">
        <v>14</v>
      </c>
      <c r="B6" s="164">
        <v>1</v>
      </c>
      <c r="C6" s="165" t="s">
        <v>117</v>
      </c>
      <c r="D6" s="166" t="s">
        <v>118</v>
      </c>
      <c r="E6" s="166" t="s">
        <v>119</v>
      </c>
      <c r="F6" s="17" t="s">
        <v>120</v>
      </c>
      <c r="G6" s="17" t="s">
        <v>121</v>
      </c>
      <c r="H6" s="18" t="s">
        <v>127</v>
      </c>
      <c r="I6" s="19">
        <v>31401</v>
      </c>
      <c r="J6" s="55" t="str">
        <f>LEFT(Tabla32[[#This Row],[ObjGasto]],3)</f>
        <v>314</v>
      </c>
      <c r="K6" s="169">
        <v>1</v>
      </c>
      <c r="L6" s="20">
        <v>101</v>
      </c>
      <c r="M6" s="21">
        <v>15000</v>
      </c>
      <c r="N6" s="22">
        <f t="shared" si="0"/>
        <v>1250</v>
      </c>
      <c r="O6" s="22">
        <f t="shared" si="0"/>
        <v>1250</v>
      </c>
      <c r="P6" s="22">
        <f t="shared" si="0"/>
        <v>1250</v>
      </c>
      <c r="Q6" s="22">
        <f t="shared" si="0"/>
        <v>1250</v>
      </c>
      <c r="R6" s="22">
        <f t="shared" si="0"/>
        <v>1250</v>
      </c>
      <c r="S6" s="22">
        <f t="shared" si="0"/>
        <v>1250</v>
      </c>
      <c r="T6" s="22">
        <f t="shared" si="0"/>
        <v>1250</v>
      </c>
      <c r="U6" s="22">
        <f t="shared" si="0"/>
        <v>1250</v>
      </c>
      <c r="V6" s="22">
        <f t="shared" si="0"/>
        <v>1250</v>
      </c>
      <c r="W6" s="22">
        <f t="shared" si="0"/>
        <v>1250</v>
      </c>
      <c r="X6" s="22">
        <f t="shared" si="0"/>
        <v>1250</v>
      </c>
      <c r="Y6" s="22">
        <f t="shared" si="0"/>
        <v>1250</v>
      </c>
    </row>
    <row r="7" spans="1:25" hidden="1" x14ac:dyDescent="0.3">
      <c r="A7" s="164">
        <v>19</v>
      </c>
      <c r="B7" s="164">
        <v>1</v>
      </c>
      <c r="C7" s="165" t="s">
        <v>1760</v>
      </c>
      <c r="D7" s="166" t="s">
        <v>1761</v>
      </c>
      <c r="E7" s="166" t="s">
        <v>1763</v>
      </c>
      <c r="F7" s="140" t="s">
        <v>1764</v>
      </c>
      <c r="G7" s="17" t="s">
        <v>121</v>
      </c>
      <c r="H7" s="18" t="s">
        <v>124</v>
      </c>
      <c r="I7" s="19">
        <v>31401</v>
      </c>
      <c r="J7" s="55" t="str">
        <f>LEFT(Tabla32[[#This Row],[ObjGasto]],3)</f>
        <v>314</v>
      </c>
      <c r="K7" s="169">
        <v>1</v>
      </c>
      <c r="L7" s="20">
        <v>101</v>
      </c>
      <c r="M7" s="21">
        <v>19000</v>
      </c>
      <c r="N7" s="22">
        <f t="shared" si="0"/>
        <v>1583.3333333333333</v>
      </c>
      <c r="O7" s="22">
        <f t="shared" si="0"/>
        <v>1583.3333333333333</v>
      </c>
      <c r="P7" s="22">
        <f t="shared" si="0"/>
        <v>1583.3333333333333</v>
      </c>
      <c r="Q7" s="22">
        <f t="shared" si="0"/>
        <v>1583.3333333333333</v>
      </c>
      <c r="R7" s="22">
        <f t="shared" si="0"/>
        <v>1583.3333333333333</v>
      </c>
      <c r="S7" s="22">
        <f t="shared" si="0"/>
        <v>1583.3333333333333</v>
      </c>
      <c r="T7" s="22">
        <f t="shared" si="0"/>
        <v>1583.3333333333333</v>
      </c>
      <c r="U7" s="22">
        <f t="shared" si="0"/>
        <v>1583.3333333333333</v>
      </c>
      <c r="V7" s="22">
        <f t="shared" si="0"/>
        <v>1583.3333333333333</v>
      </c>
      <c r="W7" s="22">
        <f t="shared" si="0"/>
        <v>1583.3333333333333</v>
      </c>
      <c r="X7" s="22">
        <f t="shared" si="0"/>
        <v>1583.3333333333333</v>
      </c>
      <c r="Y7" s="22">
        <f t="shared" si="0"/>
        <v>1583.3333333333333</v>
      </c>
    </row>
    <row r="8" spans="1:25" hidden="1" x14ac:dyDescent="0.3">
      <c r="A8" s="29">
        <v>2</v>
      </c>
      <c r="B8" s="29">
        <v>1</v>
      </c>
      <c r="C8" s="30">
        <v>1</v>
      </c>
      <c r="D8" s="17" t="s">
        <v>118</v>
      </c>
      <c r="E8" s="17" t="s">
        <v>119</v>
      </c>
      <c r="F8" s="17" t="s">
        <v>120</v>
      </c>
      <c r="G8" s="17" t="s">
        <v>121</v>
      </c>
      <c r="H8" s="18" t="s">
        <v>126</v>
      </c>
      <c r="I8" s="19">
        <v>31501</v>
      </c>
      <c r="J8" s="55" t="str">
        <f>LEFT(Tabla32[[#This Row],[ObjGasto]],3)</f>
        <v>315</v>
      </c>
      <c r="K8" s="20">
        <v>1</v>
      </c>
      <c r="L8" s="20">
        <v>101</v>
      </c>
      <c r="M8" s="21">
        <v>4500</v>
      </c>
      <c r="N8" s="22">
        <f t="shared" si="0"/>
        <v>375</v>
      </c>
      <c r="O8" s="22">
        <f t="shared" si="0"/>
        <v>375</v>
      </c>
      <c r="P8" s="22">
        <f t="shared" si="0"/>
        <v>375</v>
      </c>
      <c r="Q8" s="22">
        <f t="shared" si="0"/>
        <v>375</v>
      </c>
      <c r="R8" s="22">
        <f t="shared" si="0"/>
        <v>375</v>
      </c>
      <c r="S8" s="22">
        <f t="shared" si="0"/>
        <v>375</v>
      </c>
      <c r="T8" s="22">
        <f t="shared" si="0"/>
        <v>375</v>
      </c>
      <c r="U8" s="22">
        <f t="shared" si="0"/>
        <v>375</v>
      </c>
      <c r="V8" s="22">
        <f t="shared" si="0"/>
        <v>375</v>
      </c>
      <c r="W8" s="22">
        <f t="shared" si="0"/>
        <v>375</v>
      </c>
      <c r="X8" s="22">
        <f t="shared" si="0"/>
        <v>375</v>
      </c>
      <c r="Y8" s="22">
        <f t="shared" si="0"/>
        <v>375</v>
      </c>
    </row>
    <row r="9" spans="1:25" hidden="1" x14ac:dyDescent="0.3">
      <c r="A9" s="29">
        <v>2</v>
      </c>
      <c r="B9" s="29">
        <v>1</v>
      </c>
      <c r="C9" s="30">
        <v>1</v>
      </c>
      <c r="D9" s="17" t="s">
        <v>118</v>
      </c>
      <c r="E9" s="17" t="s">
        <v>119</v>
      </c>
      <c r="F9" s="17" t="s">
        <v>120</v>
      </c>
      <c r="G9" s="17" t="s">
        <v>121</v>
      </c>
      <c r="H9" s="18" t="s">
        <v>126</v>
      </c>
      <c r="I9" s="19">
        <v>51101</v>
      </c>
      <c r="J9" s="55" t="str">
        <f>LEFT(Tabla32[[#This Row],[ObjGasto]],3)</f>
        <v>511</v>
      </c>
      <c r="K9" s="20">
        <v>2</v>
      </c>
      <c r="L9" s="20">
        <v>101</v>
      </c>
      <c r="M9" s="21">
        <v>10000</v>
      </c>
      <c r="N9" s="22">
        <f t="shared" si="0"/>
        <v>833.33333333333337</v>
      </c>
      <c r="O9" s="22">
        <f t="shared" si="0"/>
        <v>833.33333333333337</v>
      </c>
      <c r="P9" s="22">
        <f t="shared" si="0"/>
        <v>833.33333333333337</v>
      </c>
      <c r="Q9" s="22">
        <f t="shared" si="0"/>
        <v>833.33333333333337</v>
      </c>
      <c r="R9" s="22">
        <f t="shared" si="0"/>
        <v>833.33333333333337</v>
      </c>
      <c r="S9" s="22">
        <f t="shared" si="0"/>
        <v>833.33333333333337</v>
      </c>
      <c r="T9" s="22">
        <f t="shared" si="0"/>
        <v>833.33333333333337</v>
      </c>
      <c r="U9" s="22">
        <f t="shared" si="0"/>
        <v>833.33333333333337</v>
      </c>
      <c r="V9" s="22">
        <f t="shared" si="0"/>
        <v>833.33333333333337</v>
      </c>
      <c r="W9" s="22">
        <f t="shared" si="0"/>
        <v>833.33333333333337</v>
      </c>
      <c r="X9" s="22">
        <f t="shared" si="0"/>
        <v>833.33333333333337</v>
      </c>
      <c r="Y9" s="22">
        <f t="shared" si="0"/>
        <v>833.33333333333337</v>
      </c>
    </row>
    <row r="10" spans="1:25" hidden="1" x14ac:dyDescent="0.3">
      <c r="A10" s="29">
        <v>2</v>
      </c>
      <c r="B10" s="29">
        <v>1</v>
      </c>
      <c r="C10" s="30">
        <v>1</v>
      </c>
      <c r="D10" s="17" t="s">
        <v>118</v>
      </c>
      <c r="E10" s="17" t="s">
        <v>119</v>
      </c>
      <c r="F10" s="17" t="s">
        <v>120</v>
      </c>
      <c r="G10" s="17" t="s">
        <v>121</v>
      </c>
      <c r="H10" s="18" t="s">
        <v>126</v>
      </c>
      <c r="I10" s="19">
        <v>51201</v>
      </c>
      <c r="J10" s="55" t="str">
        <f>LEFT(Tabla32[[#This Row],[ObjGasto]],3)</f>
        <v>512</v>
      </c>
      <c r="K10" s="20">
        <v>2</v>
      </c>
      <c r="L10" s="20">
        <v>101</v>
      </c>
      <c r="M10" s="21">
        <v>50000</v>
      </c>
      <c r="N10" s="22">
        <f t="shared" si="0"/>
        <v>4166.666666666667</v>
      </c>
      <c r="O10" s="22">
        <f t="shared" si="0"/>
        <v>4166.666666666667</v>
      </c>
      <c r="P10" s="22">
        <f t="shared" si="0"/>
        <v>4166.666666666667</v>
      </c>
      <c r="Q10" s="22">
        <f t="shared" si="0"/>
        <v>4166.666666666667</v>
      </c>
      <c r="R10" s="22">
        <f t="shared" si="0"/>
        <v>4166.666666666667</v>
      </c>
      <c r="S10" s="22">
        <f t="shared" si="0"/>
        <v>4166.666666666667</v>
      </c>
      <c r="T10" s="22">
        <f t="shared" si="0"/>
        <v>4166.666666666667</v>
      </c>
      <c r="U10" s="22">
        <f t="shared" si="0"/>
        <v>4166.666666666667</v>
      </c>
      <c r="V10" s="22">
        <f t="shared" si="0"/>
        <v>4166.666666666667</v>
      </c>
      <c r="W10" s="22">
        <f t="shared" si="0"/>
        <v>4166.666666666667</v>
      </c>
      <c r="X10" s="22">
        <f t="shared" si="0"/>
        <v>4166.666666666667</v>
      </c>
      <c r="Y10" s="22">
        <f t="shared" si="0"/>
        <v>4166.666666666667</v>
      </c>
    </row>
    <row r="11" spans="1:25" hidden="1" x14ac:dyDescent="0.3">
      <c r="A11" s="29">
        <v>2</v>
      </c>
      <c r="B11" s="29">
        <v>1</v>
      </c>
      <c r="C11" s="30">
        <v>1</v>
      </c>
      <c r="D11" s="17" t="s">
        <v>118</v>
      </c>
      <c r="E11" s="17" t="s">
        <v>119</v>
      </c>
      <c r="F11" s="17" t="s">
        <v>120</v>
      </c>
      <c r="G11" s="17" t="s">
        <v>121</v>
      </c>
      <c r="H11" s="18" t="s">
        <v>126</v>
      </c>
      <c r="I11" s="19">
        <v>51501</v>
      </c>
      <c r="J11" s="55" t="str">
        <f>LEFT(Tabla32[[#This Row],[ObjGasto]],3)</f>
        <v>515</v>
      </c>
      <c r="K11" s="20">
        <v>2</v>
      </c>
      <c r="L11" s="20">
        <v>101</v>
      </c>
      <c r="M11" s="21">
        <v>6000</v>
      </c>
      <c r="N11" s="22">
        <f t="shared" si="0"/>
        <v>500</v>
      </c>
      <c r="O11" s="22">
        <f t="shared" si="0"/>
        <v>500</v>
      </c>
      <c r="P11" s="22">
        <f t="shared" si="0"/>
        <v>500</v>
      </c>
      <c r="Q11" s="22">
        <f t="shared" si="0"/>
        <v>500</v>
      </c>
      <c r="R11" s="22">
        <f t="shared" si="0"/>
        <v>500</v>
      </c>
      <c r="S11" s="22">
        <f t="shared" si="0"/>
        <v>500</v>
      </c>
      <c r="T11" s="22">
        <f t="shared" si="0"/>
        <v>500</v>
      </c>
      <c r="U11" s="22">
        <f t="shared" si="0"/>
        <v>500</v>
      </c>
      <c r="V11" s="22">
        <f t="shared" si="0"/>
        <v>500</v>
      </c>
      <c r="W11" s="22">
        <f t="shared" si="0"/>
        <v>500</v>
      </c>
      <c r="X11" s="22">
        <f t="shared" si="0"/>
        <v>500</v>
      </c>
      <c r="Y11" s="22">
        <f t="shared" si="0"/>
        <v>500</v>
      </c>
    </row>
    <row r="12" spans="1:25" hidden="1" x14ac:dyDescent="0.3">
      <c r="A12" s="29">
        <v>2</v>
      </c>
      <c r="B12" s="29">
        <v>1</v>
      </c>
      <c r="C12" s="30">
        <v>1</v>
      </c>
      <c r="D12" s="17" t="s">
        <v>118</v>
      </c>
      <c r="E12" s="17" t="s">
        <v>119</v>
      </c>
      <c r="F12" s="17" t="s">
        <v>120</v>
      </c>
      <c r="G12" s="17" t="s">
        <v>121</v>
      </c>
      <c r="H12" s="18" t="s">
        <v>126</v>
      </c>
      <c r="I12" s="19">
        <v>11301</v>
      </c>
      <c r="J12" s="55" t="str">
        <f>LEFT(Tabla32[[#This Row],[ObjGasto]],3)</f>
        <v>113</v>
      </c>
      <c r="K12" s="20">
        <v>1</v>
      </c>
      <c r="L12" s="17">
        <v>101</v>
      </c>
      <c r="M12" s="21">
        <v>3926000</v>
      </c>
      <c r="N12" s="22">
        <f t="shared" si="0"/>
        <v>327166.66666666669</v>
      </c>
      <c r="O12" s="22">
        <f t="shared" si="0"/>
        <v>327166.66666666669</v>
      </c>
      <c r="P12" s="22">
        <f t="shared" si="0"/>
        <v>327166.66666666669</v>
      </c>
      <c r="Q12" s="22">
        <f t="shared" si="0"/>
        <v>327166.66666666669</v>
      </c>
      <c r="R12" s="22">
        <f t="shared" si="0"/>
        <v>327166.66666666669</v>
      </c>
      <c r="S12" s="22">
        <f t="shared" si="0"/>
        <v>327166.66666666669</v>
      </c>
      <c r="T12" s="22">
        <f t="shared" si="0"/>
        <v>327166.66666666669</v>
      </c>
      <c r="U12" s="22">
        <f t="shared" si="0"/>
        <v>327166.66666666669</v>
      </c>
      <c r="V12" s="22">
        <f t="shared" si="0"/>
        <v>327166.66666666669</v>
      </c>
      <c r="W12" s="22">
        <f t="shared" si="0"/>
        <v>327166.66666666669</v>
      </c>
      <c r="X12" s="22">
        <f t="shared" si="0"/>
        <v>327166.66666666669</v>
      </c>
      <c r="Y12" s="22">
        <f t="shared" si="0"/>
        <v>327166.66666666669</v>
      </c>
    </row>
    <row r="13" spans="1:25" hidden="1" x14ac:dyDescent="0.3">
      <c r="A13" s="29">
        <v>2</v>
      </c>
      <c r="B13" s="29">
        <v>1</v>
      </c>
      <c r="C13" s="30">
        <v>1</v>
      </c>
      <c r="D13" s="17" t="s">
        <v>118</v>
      </c>
      <c r="E13" s="17" t="s">
        <v>119</v>
      </c>
      <c r="F13" s="17" t="s">
        <v>120</v>
      </c>
      <c r="G13" s="17" t="s">
        <v>121</v>
      </c>
      <c r="H13" s="18" t="s">
        <v>126</v>
      </c>
      <c r="I13" s="19">
        <v>11302</v>
      </c>
      <c r="J13" s="55" t="str">
        <f>LEFT(Tabla32[[#This Row],[ObjGasto]],3)</f>
        <v>113</v>
      </c>
      <c r="K13" s="20">
        <v>1</v>
      </c>
      <c r="L13" s="17">
        <v>101</v>
      </c>
      <c r="M13" s="21">
        <v>1000</v>
      </c>
      <c r="N13" s="22">
        <f t="shared" si="0"/>
        <v>83.333333333333329</v>
      </c>
      <c r="O13" s="22">
        <f t="shared" si="0"/>
        <v>83.333333333333329</v>
      </c>
      <c r="P13" s="22">
        <f t="shared" si="0"/>
        <v>83.333333333333329</v>
      </c>
      <c r="Q13" s="22">
        <f t="shared" si="0"/>
        <v>83.333333333333329</v>
      </c>
      <c r="R13" s="22">
        <f t="shared" si="0"/>
        <v>83.333333333333329</v>
      </c>
      <c r="S13" s="22">
        <f t="shared" si="0"/>
        <v>83.333333333333329</v>
      </c>
      <c r="T13" s="22">
        <f t="shared" si="0"/>
        <v>83.333333333333329</v>
      </c>
      <c r="U13" s="22">
        <f t="shared" si="0"/>
        <v>83.333333333333329</v>
      </c>
      <c r="V13" s="22">
        <f t="shared" si="0"/>
        <v>83.333333333333329</v>
      </c>
      <c r="W13" s="22">
        <f t="shared" si="0"/>
        <v>83.333333333333329</v>
      </c>
      <c r="X13" s="22">
        <f t="shared" si="0"/>
        <v>83.333333333333329</v>
      </c>
      <c r="Y13" s="22">
        <f t="shared" si="0"/>
        <v>83.333333333333329</v>
      </c>
    </row>
    <row r="14" spans="1:25" hidden="1" x14ac:dyDescent="0.3">
      <c r="A14" s="29">
        <v>2</v>
      </c>
      <c r="B14" s="29">
        <v>1</v>
      </c>
      <c r="C14" s="30">
        <v>1</v>
      </c>
      <c r="D14" s="17" t="s">
        <v>118</v>
      </c>
      <c r="E14" s="17" t="s">
        <v>119</v>
      </c>
      <c r="F14" s="17" t="s">
        <v>120</v>
      </c>
      <c r="G14" s="17" t="s">
        <v>121</v>
      </c>
      <c r="H14" s="18" t="s">
        <v>126</v>
      </c>
      <c r="I14" s="19">
        <v>11304</v>
      </c>
      <c r="J14" s="55" t="str">
        <f>LEFT(Tabla32[[#This Row],[ObjGasto]],3)</f>
        <v>113</v>
      </c>
      <c r="K14" s="20">
        <v>1</v>
      </c>
      <c r="L14" s="17">
        <v>101</v>
      </c>
      <c r="M14" s="21">
        <v>10000</v>
      </c>
      <c r="N14" s="22">
        <f t="shared" si="0"/>
        <v>833.33333333333337</v>
      </c>
      <c r="O14" s="22">
        <f t="shared" si="0"/>
        <v>833.33333333333337</v>
      </c>
      <c r="P14" s="22">
        <f t="shared" si="0"/>
        <v>833.33333333333337</v>
      </c>
      <c r="Q14" s="22">
        <f t="shared" si="0"/>
        <v>833.33333333333337</v>
      </c>
      <c r="R14" s="22">
        <f t="shared" si="0"/>
        <v>833.33333333333337</v>
      </c>
      <c r="S14" s="22">
        <f t="shared" si="0"/>
        <v>833.33333333333337</v>
      </c>
      <c r="T14" s="22">
        <f t="shared" si="0"/>
        <v>833.33333333333337</v>
      </c>
      <c r="U14" s="22">
        <f t="shared" si="0"/>
        <v>833.33333333333337</v>
      </c>
      <c r="V14" s="22">
        <f t="shared" si="0"/>
        <v>833.33333333333337</v>
      </c>
      <c r="W14" s="22">
        <f t="shared" si="0"/>
        <v>833.33333333333337</v>
      </c>
      <c r="X14" s="22">
        <f t="shared" si="0"/>
        <v>833.33333333333337</v>
      </c>
      <c r="Y14" s="22">
        <f t="shared" si="0"/>
        <v>833.33333333333337</v>
      </c>
    </row>
    <row r="15" spans="1:25" hidden="1" x14ac:dyDescent="0.3">
      <c r="A15" s="29">
        <v>2</v>
      </c>
      <c r="B15" s="29">
        <v>1</v>
      </c>
      <c r="C15" s="30">
        <v>1</v>
      </c>
      <c r="D15" s="17" t="s">
        <v>118</v>
      </c>
      <c r="E15" s="17" t="s">
        <v>119</v>
      </c>
      <c r="F15" s="17" t="s">
        <v>120</v>
      </c>
      <c r="G15" s="17" t="s">
        <v>121</v>
      </c>
      <c r="H15" s="18" t="s">
        <v>126</v>
      </c>
      <c r="I15" s="19">
        <v>11306</v>
      </c>
      <c r="J15" s="55" t="str">
        <f>LEFT(Tabla32[[#This Row],[ObjGasto]],3)</f>
        <v>113</v>
      </c>
      <c r="K15" s="20">
        <v>1</v>
      </c>
      <c r="L15" s="17">
        <v>101</v>
      </c>
      <c r="M15" s="21">
        <v>1000</v>
      </c>
      <c r="N15" s="22">
        <f t="shared" si="0"/>
        <v>83.333333333333329</v>
      </c>
      <c r="O15" s="22">
        <f t="shared" si="0"/>
        <v>83.333333333333329</v>
      </c>
      <c r="P15" s="22">
        <f t="shared" si="0"/>
        <v>83.333333333333329</v>
      </c>
      <c r="Q15" s="22">
        <f t="shared" si="0"/>
        <v>83.333333333333329</v>
      </c>
      <c r="R15" s="22">
        <f t="shared" si="0"/>
        <v>83.333333333333329</v>
      </c>
      <c r="S15" s="22">
        <f t="shared" si="0"/>
        <v>83.333333333333329</v>
      </c>
      <c r="T15" s="22">
        <f t="shared" si="0"/>
        <v>83.333333333333329</v>
      </c>
      <c r="U15" s="22">
        <f t="shared" si="0"/>
        <v>83.333333333333329</v>
      </c>
      <c r="V15" s="22">
        <f t="shared" si="0"/>
        <v>83.333333333333329</v>
      </c>
      <c r="W15" s="22">
        <f t="shared" si="0"/>
        <v>83.333333333333329</v>
      </c>
      <c r="X15" s="22">
        <f t="shared" si="0"/>
        <v>83.333333333333329</v>
      </c>
      <c r="Y15" s="22">
        <f t="shared" si="0"/>
        <v>83.333333333333329</v>
      </c>
    </row>
    <row r="16" spans="1:25" hidden="1" x14ac:dyDescent="0.3">
      <c r="A16" s="29">
        <v>2</v>
      </c>
      <c r="B16" s="29">
        <v>1</v>
      </c>
      <c r="C16" s="30">
        <v>1</v>
      </c>
      <c r="D16" s="17" t="s">
        <v>118</v>
      </c>
      <c r="E16" s="17" t="s">
        <v>119</v>
      </c>
      <c r="F16" s="17" t="s">
        <v>120</v>
      </c>
      <c r="G16" s="17" t="s">
        <v>121</v>
      </c>
      <c r="H16" s="18" t="s">
        <v>126</v>
      </c>
      <c r="I16" s="19">
        <v>13204</v>
      </c>
      <c r="J16" s="55" t="str">
        <f>LEFT(Tabla32[[#This Row],[ObjGasto]],3)</f>
        <v>132</v>
      </c>
      <c r="K16" s="20">
        <v>1</v>
      </c>
      <c r="L16" s="17">
        <v>101</v>
      </c>
      <c r="M16" s="21">
        <v>100000</v>
      </c>
      <c r="N16" s="22"/>
      <c r="O16" s="22"/>
      <c r="P16" s="22"/>
      <c r="Q16" s="22"/>
      <c r="R16" s="22"/>
      <c r="S16" s="22">
        <f>Tabla32[[#This Row],[Anual]]/2</f>
        <v>50000</v>
      </c>
      <c r="T16" s="22"/>
      <c r="U16" s="22"/>
      <c r="V16" s="22"/>
      <c r="W16" s="22"/>
      <c r="X16" s="22"/>
      <c r="Y16" s="22">
        <f>Tabla32[[#This Row],[Anual]]/2</f>
        <v>50000</v>
      </c>
    </row>
    <row r="17" spans="1:25" hidden="1" x14ac:dyDescent="0.3">
      <c r="A17" s="29">
        <v>2</v>
      </c>
      <c r="B17" s="29">
        <v>1</v>
      </c>
      <c r="C17" s="30">
        <v>1</v>
      </c>
      <c r="D17" s="17" t="s">
        <v>118</v>
      </c>
      <c r="E17" s="17" t="s">
        <v>119</v>
      </c>
      <c r="F17" s="17" t="s">
        <v>120</v>
      </c>
      <c r="G17" s="17" t="s">
        <v>121</v>
      </c>
      <c r="H17" s="18" t="s">
        <v>126</v>
      </c>
      <c r="I17" s="19">
        <v>13205</v>
      </c>
      <c r="J17" s="55" t="str">
        <f>LEFT(Tabla32[[#This Row],[ObjGasto]],3)</f>
        <v>132</v>
      </c>
      <c r="K17" s="20">
        <v>1</v>
      </c>
      <c r="L17" s="17">
        <v>101</v>
      </c>
      <c r="M17" s="21">
        <v>335000</v>
      </c>
      <c r="N17" s="22"/>
      <c r="O17" s="22"/>
      <c r="P17" s="22"/>
      <c r="Q17" s="22"/>
      <c r="R17" s="22"/>
      <c r="S17" s="22">
        <f>Tabla32[[#This Row],[Anual]]/2</f>
        <v>167500</v>
      </c>
      <c r="T17" s="22"/>
      <c r="U17" s="22"/>
      <c r="V17" s="22"/>
      <c r="W17" s="22"/>
      <c r="X17" s="22"/>
      <c r="Y17" s="22">
        <f>Tabla32[[#This Row],[Anual]]/2</f>
        <v>167500</v>
      </c>
    </row>
    <row r="18" spans="1:25" hidden="1" x14ac:dyDescent="0.3">
      <c r="A18" s="29">
        <v>2</v>
      </c>
      <c r="B18" s="29">
        <v>1</v>
      </c>
      <c r="C18" s="30">
        <v>1</v>
      </c>
      <c r="D18" s="17" t="s">
        <v>118</v>
      </c>
      <c r="E18" s="17" t="s">
        <v>119</v>
      </c>
      <c r="F18" s="17" t="s">
        <v>120</v>
      </c>
      <c r="G18" s="17" t="s">
        <v>121</v>
      </c>
      <c r="H18" s="18" t="s">
        <v>126</v>
      </c>
      <c r="I18" s="19">
        <v>13301</v>
      </c>
      <c r="J18" s="55" t="str">
        <f>LEFT(Tabla32[[#This Row],[ObjGasto]],3)</f>
        <v>133</v>
      </c>
      <c r="K18" s="20">
        <v>1</v>
      </c>
      <c r="L18" s="17">
        <v>101</v>
      </c>
      <c r="M18" s="21">
        <v>20000</v>
      </c>
      <c r="N18" s="22">
        <f t="shared" ref="N18:Y33" si="1">$M18/12</f>
        <v>1666.6666666666667</v>
      </c>
      <c r="O18" s="22">
        <f t="shared" si="1"/>
        <v>1666.6666666666667</v>
      </c>
      <c r="P18" s="22">
        <f t="shared" si="1"/>
        <v>1666.6666666666667</v>
      </c>
      <c r="Q18" s="22">
        <f t="shared" si="1"/>
        <v>1666.6666666666667</v>
      </c>
      <c r="R18" s="22">
        <f t="shared" si="1"/>
        <v>1666.6666666666667</v>
      </c>
      <c r="S18" s="22">
        <f t="shared" si="1"/>
        <v>1666.6666666666667</v>
      </c>
      <c r="T18" s="22">
        <f t="shared" si="1"/>
        <v>1666.6666666666667</v>
      </c>
      <c r="U18" s="22">
        <f t="shared" si="1"/>
        <v>1666.6666666666667</v>
      </c>
      <c r="V18" s="22">
        <f t="shared" si="1"/>
        <v>1666.6666666666667</v>
      </c>
      <c r="W18" s="22">
        <f t="shared" si="1"/>
        <v>1666.6666666666667</v>
      </c>
      <c r="X18" s="22">
        <f t="shared" si="1"/>
        <v>1666.6666666666667</v>
      </c>
      <c r="Y18" s="22">
        <f t="shared" si="1"/>
        <v>1666.6666666666667</v>
      </c>
    </row>
    <row r="19" spans="1:25" hidden="1" x14ac:dyDescent="0.3">
      <c r="A19" s="29">
        <v>2</v>
      </c>
      <c r="B19" s="29">
        <v>1</v>
      </c>
      <c r="C19" s="30">
        <v>1</v>
      </c>
      <c r="D19" s="17" t="s">
        <v>118</v>
      </c>
      <c r="E19" s="17" t="s">
        <v>119</v>
      </c>
      <c r="F19" s="17" t="s">
        <v>120</v>
      </c>
      <c r="G19" s="17" t="s">
        <v>121</v>
      </c>
      <c r="H19" s="18" t="s">
        <v>126</v>
      </c>
      <c r="I19" s="19">
        <v>14103</v>
      </c>
      <c r="J19" s="55" t="str">
        <f>LEFT(Tabla32[[#This Row],[ObjGasto]],3)</f>
        <v>141</v>
      </c>
      <c r="K19" s="20">
        <v>1</v>
      </c>
      <c r="L19" s="17">
        <v>101</v>
      </c>
      <c r="M19" s="31">
        <v>1200000</v>
      </c>
      <c r="N19" s="22">
        <f t="shared" si="1"/>
        <v>100000</v>
      </c>
      <c r="O19" s="22">
        <f t="shared" si="1"/>
        <v>100000</v>
      </c>
      <c r="P19" s="22">
        <f t="shared" si="1"/>
        <v>100000</v>
      </c>
      <c r="Q19" s="22">
        <f t="shared" si="1"/>
        <v>100000</v>
      </c>
      <c r="R19" s="22">
        <f t="shared" si="1"/>
        <v>100000</v>
      </c>
      <c r="S19" s="22">
        <f t="shared" si="1"/>
        <v>100000</v>
      </c>
      <c r="T19" s="22">
        <f t="shared" si="1"/>
        <v>100000</v>
      </c>
      <c r="U19" s="22">
        <f t="shared" si="1"/>
        <v>100000</v>
      </c>
      <c r="V19" s="22">
        <f t="shared" si="1"/>
        <v>100000</v>
      </c>
      <c r="W19" s="22">
        <f t="shared" si="1"/>
        <v>100000</v>
      </c>
      <c r="X19" s="22">
        <f t="shared" si="1"/>
        <v>100000</v>
      </c>
      <c r="Y19" s="22">
        <f t="shared" si="1"/>
        <v>100000</v>
      </c>
    </row>
    <row r="20" spans="1:25" hidden="1" x14ac:dyDescent="0.3">
      <c r="A20" s="29">
        <v>2</v>
      </c>
      <c r="B20" s="29">
        <v>1</v>
      </c>
      <c r="C20" s="30">
        <v>1</v>
      </c>
      <c r="D20" s="17" t="s">
        <v>118</v>
      </c>
      <c r="E20" s="17" t="s">
        <v>119</v>
      </c>
      <c r="F20" s="17" t="s">
        <v>120</v>
      </c>
      <c r="G20" s="17" t="s">
        <v>121</v>
      </c>
      <c r="H20" s="18" t="s">
        <v>126</v>
      </c>
      <c r="I20" s="19">
        <v>15201</v>
      </c>
      <c r="J20" s="55" t="str">
        <f>LEFT(Tabla32[[#This Row],[ObjGasto]],3)</f>
        <v>152</v>
      </c>
      <c r="K20" s="20">
        <v>1</v>
      </c>
      <c r="L20" s="17">
        <v>101</v>
      </c>
      <c r="M20" s="21">
        <v>1000</v>
      </c>
      <c r="N20" s="22">
        <f t="shared" si="1"/>
        <v>83.333333333333329</v>
      </c>
      <c r="O20" s="22">
        <f t="shared" si="1"/>
        <v>83.333333333333329</v>
      </c>
      <c r="P20" s="22">
        <f t="shared" si="1"/>
        <v>83.333333333333329</v>
      </c>
      <c r="Q20" s="22">
        <f t="shared" si="1"/>
        <v>83.333333333333329</v>
      </c>
      <c r="R20" s="22">
        <f t="shared" si="1"/>
        <v>83.333333333333329</v>
      </c>
      <c r="S20" s="22">
        <f t="shared" si="1"/>
        <v>83.333333333333329</v>
      </c>
      <c r="T20" s="22">
        <f t="shared" si="1"/>
        <v>83.333333333333329</v>
      </c>
      <c r="U20" s="22">
        <f t="shared" si="1"/>
        <v>83.333333333333329</v>
      </c>
      <c r="V20" s="22">
        <f t="shared" si="1"/>
        <v>83.333333333333329</v>
      </c>
      <c r="W20" s="22">
        <f t="shared" si="1"/>
        <v>83.333333333333329</v>
      </c>
      <c r="X20" s="22">
        <f t="shared" si="1"/>
        <v>83.333333333333329</v>
      </c>
      <c r="Y20" s="22">
        <f t="shared" si="1"/>
        <v>83.333333333333329</v>
      </c>
    </row>
    <row r="21" spans="1:25" hidden="1" x14ac:dyDescent="0.3">
      <c r="A21" s="29">
        <v>2</v>
      </c>
      <c r="B21" s="29">
        <v>1</v>
      </c>
      <c r="C21" s="30">
        <v>1</v>
      </c>
      <c r="D21" s="17" t="s">
        <v>118</v>
      </c>
      <c r="E21" s="17" t="s">
        <v>119</v>
      </c>
      <c r="F21" s="17" t="s">
        <v>120</v>
      </c>
      <c r="G21" s="17" t="s">
        <v>121</v>
      </c>
      <c r="H21" s="18" t="s">
        <v>126</v>
      </c>
      <c r="I21" s="19">
        <v>15202</v>
      </c>
      <c r="J21" s="55" t="str">
        <f>LEFT(Tabla32[[#This Row],[ObjGasto]],3)</f>
        <v>152</v>
      </c>
      <c r="K21" s="20">
        <v>1</v>
      </c>
      <c r="L21" s="17">
        <v>101</v>
      </c>
      <c r="M21" s="21">
        <v>60000</v>
      </c>
      <c r="N21" s="22">
        <f t="shared" si="1"/>
        <v>5000</v>
      </c>
      <c r="O21" s="22">
        <f t="shared" si="1"/>
        <v>5000</v>
      </c>
      <c r="P21" s="22">
        <f t="shared" si="1"/>
        <v>5000</v>
      </c>
      <c r="Q21" s="22">
        <f t="shared" si="1"/>
        <v>5000</v>
      </c>
      <c r="R21" s="22">
        <f t="shared" si="1"/>
        <v>5000</v>
      </c>
      <c r="S21" s="22">
        <f t="shared" si="1"/>
        <v>5000</v>
      </c>
      <c r="T21" s="22">
        <f t="shared" si="1"/>
        <v>5000</v>
      </c>
      <c r="U21" s="22">
        <f t="shared" si="1"/>
        <v>5000</v>
      </c>
      <c r="V21" s="22">
        <f t="shared" si="1"/>
        <v>5000</v>
      </c>
      <c r="W21" s="22">
        <f t="shared" si="1"/>
        <v>5000</v>
      </c>
      <c r="X21" s="22">
        <f t="shared" si="1"/>
        <v>5000</v>
      </c>
      <c r="Y21" s="22">
        <f t="shared" si="1"/>
        <v>5000</v>
      </c>
    </row>
    <row r="22" spans="1:25" hidden="1" x14ac:dyDescent="0.3">
      <c r="A22" s="29">
        <v>2</v>
      </c>
      <c r="B22" s="29">
        <v>1</v>
      </c>
      <c r="C22" s="30">
        <v>1</v>
      </c>
      <c r="D22" s="17" t="s">
        <v>118</v>
      </c>
      <c r="E22" s="17" t="s">
        <v>119</v>
      </c>
      <c r="F22" s="17" t="s">
        <v>120</v>
      </c>
      <c r="G22" s="17" t="s">
        <v>121</v>
      </c>
      <c r="H22" s="18" t="s">
        <v>126</v>
      </c>
      <c r="I22" s="19">
        <v>21101</v>
      </c>
      <c r="J22" s="55" t="str">
        <f>LEFT(Tabla32[[#This Row],[ObjGasto]],3)</f>
        <v>211</v>
      </c>
      <c r="K22" s="20">
        <v>1</v>
      </c>
      <c r="L22" s="17">
        <v>101</v>
      </c>
      <c r="M22" s="21">
        <v>40000</v>
      </c>
      <c r="N22" s="22">
        <f t="shared" si="1"/>
        <v>3333.3333333333335</v>
      </c>
      <c r="O22" s="22">
        <f t="shared" si="1"/>
        <v>3333.3333333333335</v>
      </c>
      <c r="P22" s="22">
        <f t="shared" si="1"/>
        <v>3333.3333333333335</v>
      </c>
      <c r="Q22" s="22">
        <f t="shared" si="1"/>
        <v>3333.3333333333335</v>
      </c>
      <c r="R22" s="22">
        <f t="shared" si="1"/>
        <v>3333.3333333333335</v>
      </c>
      <c r="S22" s="22">
        <f t="shared" si="1"/>
        <v>3333.3333333333335</v>
      </c>
      <c r="T22" s="22">
        <f t="shared" si="1"/>
        <v>3333.3333333333335</v>
      </c>
      <c r="U22" s="22">
        <f t="shared" si="1"/>
        <v>3333.3333333333335</v>
      </c>
      <c r="V22" s="22">
        <f t="shared" si="1"/>
        <v>3333.3333333333335</v>
      </c>
      <c r="W22" s="22">
        <f t="shared" si="1"/>
        <v>3333.3333333333335</v>
      </c>
      <c r="X22" s="22">
        <f t="shared" si="1"/>
        <v>3333.3333333333335</v>
      </c>
      <c r="Y22" s="22">
        <f t="shared" si="1"/>
        <v>3333.3333333333335</v>
      </c>
    </row>
    <row r="23" spans="1:25" hidden="1" x14ac:dyDescent="0.3">
      <c r="A23" s="29">
        <v>2</v>
      </c>
      <c r="B23" s="29">
        <v>1</v>
      </c>
      <c r="C23" s="30">
        <v>1</v>
      </c>
      <c r="D23" s="17" t="s">
        <v>118</v>
      </c>
      <c r="E23" s="17" t="s">
        <v>119</v>
      </c>
      <c r="F23" s="17" t="s">
        <v>120</v>
      </c>
      <c r="G23" s="17" t="s">
        <v>121</v>
      </c>
      <c r="H23" s="18" t="s">
        <v>126</v>
      </c>
      <c r="I23" s="19">
        <v>21201</v>
      </c>
      <c r="J23" s="55" t="str">
        <f>LEFT(Tabla32[[#This Row],[ObjGasto]],3)</f>
        <v>212</v>
      </c>
      <c r="K23" s="20">
        <v>1</v>
      </c>
      <c r="L23" s="17">
        <v>101</v>
      </c>
      <c r="M23" s="21">
        <v>5000</v>
      </c>
      <c r="N23" s="22">
        <f t="shared" si="1"/>
        <v>416.66666666666669</v>
      </c>
      <c r="O23" s="22">
        <f t="shared" si="1"/>
        <v>416.66666666666669</v>
      </c>
      <c r="P23" s="22">
        <f t="shared" si="1"/>
        <v>416.66666666666669</v>
      </c>
      <c r="Q23" s="22">
        <f t="shared" si="1"/>
        <v>416.66666666666669</v>
      </c>
      <c r="R23" s="22">
        <f t="shared" si="1"/>
        <v>416.66666666666669</v>
      </c>
      <c r="S23" s="22">
        <f t="shared" si="1"/>
        <v>416.66666666666669</v>
      </c>
      <c r="T23" s="22">
        <f t="shared" si="1"/>
        <v>416.66666666666669</v>
      </c>
      <c r="U23" s="22">
        <f t="shared" si="1"/>
        <v>416.66666666666669</v>
      </c>
      <c r="V23" s="22">
        <f t="shared" si="1"/>
        <v>416.66666666666669</v>
      </c>
      <c r="W23" s="22">
        <f t="shared" si="1"/>
        <v>416.66666666666669</v>
      </c>
      <c r="X23" s="22">
        <f t="shared" si="1"/>
        <v>416.66666666666669</v>
      </c>
      <c r="Y23" s="22">
        <f t="shared" si="1"/>
        <v>416.66666666666669</v>
      </c>
    </row>
    <row r="24" spans="1:25" hidden="1" x14ac:dyDescent="0.3">
      <c r="A24" s="29">
        <v>2</v>
      </c>
      <c r="B24" s="29">
        <v>1</v>
      </c>
      <c r="C24" s="30">
        <v>1</v>
      </c>
      <c r="D24" s="17" t="s">
        <v>118</v>
      </c>
      <c r="E24" s="17" t="s">
        <v>119</v>
      </c>
      <c r="F24" s="17" t="s">
        <v>120</v>
      </c>
      <c r="G24" s="17" t="s">
        <v>121</v>
      </c>
      <c r="H24" s="18" t="s">
        <v>126</v>
      </c>
      <c r="I24" s="19">
        <v>21301</v>
      </c>
      <c r="J24" s="55" t="str">
        <f>LEFT(Tabla32[[#This Row],[ObjGasto]],3)</f>
        <v>213</v>
      </c>
      <c r="K24" s="20">
        <v>1</v>
      </c>
      <c r="L24" s="17">
        <v>101</v>
      </c>
      <c r="M24" s="21">
        <v>1000</v>
      </c>
      <c r="N24" s="22">
        <f t="shared" si="1"/>
        <v>83.333333333333329</v>
      </c>
      <c r="O24" s="22">
        <f t="shared" si="1"/>
        <v>83.333333333333329</v>
      </c>
      <c r="P24" s="22">
        <f t="shared" si="1"/>
        <v>83.333333333333329</v>
      </c>
      <c r="Q24" s="22">
        <f t="shared" si="1"/>
        <v>83.333333333333329</v>
      </c>
      <c r="R24" s="22">
        <f t="shared" si="1"/>
        <v>83.333333333333329</v>
      </c>
      <c r="S24" s="22">
        <f t="shared" si="1"/>
        <v>83.333333333333329</v>
      </c>
      <c r="T24" s="22">
        <f t="shared" si="1"/>
        <v>83.333333333333329</v>
      </c>
      <c r="U24" s="22">
        <f t="shared" si="1"/>
        <v>83.333333333333329</v>
      </c>
      <c r="V24" s="22">
        <f t="shared" si="1"/>
        <v>83.333333333333329</v>
      </c>
      <c r="W24" s="22">
        <f t="shared" si="1"/>
        <v>83.333333333333329</v>
      </c>
      <c r="X24" s="22">
        <f t="shared" si="1"/>
        <v>83.333333333333329</v>
      </c>
      <c r="Y24" s="22">
        <f t="shared" si="1"/>
        <v>83.333333333333329</v>
      </c>
    </row>
    <row r="25" spans="1:25" hidden="1" x14ac:dyDescent="0.3">
      <c r="A25" s="29">
        <v>2</v>
      </c>
      <c r="B25" s="29">
        <v>1</v>
      </c>
      <c r="C25" s="30">
        <v>1</v>
      </c>
      <c r="D25" s="17" t="s">
        <v>118</v>
      </c>
      <c r="E25" s="17" t="s">
        <v>119</v>
      </c>
      <c r="F25" s="17" t="s">
        <v>120</v>
      </c>
      <c r="G25" s="17" t="s">
        <v>121</v>
      </c>
      <c r="H25" s="18" t="s">
        <v>126</v>
      </c>
      <c r="I25" s="19">
        <v>21401</v>
      </c>
      <c r="J25" s="55" t="str">
        <f>LEFT(Tabla32[[#This Row],[ObjGasto]],3)</f>
        <v>214</v>
      </c>
      <c r="K25" s="20">
        <v>1</v>
      </c>
      <c r="L25" s="17">
        <v>101</v>
      </c>
      <c r="M25" s="21">
        <v>2500</v>
      </c>
      <c r="N25" s="22">
        <f t="shared" si="1"/>
        <v>208.33333333333334</v>
      </c>
      <c r="O25" s="22">
        <f t="shared" si="1"/>
        <v>208.33333333333334</v>
      </c>
      <c r="P25" s="22">
        <f t="shared" si="1"/>
        <v>208.33333333333334</v>
      </c>
      <c r="Q25" s="22">
        <f t="shared" si="1"/>
        <v>208.33333333333334</v>
      </c>
      <c r="R25" s="22">
        <f t="shared" si="1"/>
        <v>208.33333333333334</v>
      </c>
      <c r="S25" s="22">
        <f t="shared" si="1"/>
        <v>208.33333333333334</v>
      </c>
      <c r="T25" s="22">
        <f t="shared" si="1"/>
        <v>208.33333333333334</v>
      </c>
      <c r="U25" s="22">
        <f t="shared" si="1"/>
        <v>208.33333333333334</v>
      </c>
      <c r="V25" s="22">
        <f t="shared" si="1"/>
        <v>208.33333333333334</v>
      </c>
      <c r="W25" s="22">
        <f t="shared" si="1"/>
        <v>208.33333333333334</v>
      </c>
      <c r="X25" s="22">
        <f t="shared" si="1"/>
        <v>208.33333333333334</v>
      </c>
      <c r="Y25" s="22">
        <f t="shared" si="1"/>
        <v>208.33333333333334</v>
      </c>
    </row>
    <row r="26" spans="1:25" hidden="1" x14ac:dyDescent="0.3">
      <c r="A26" s="29">
        <v>2</v>
      </c>
      <c r="B26" s="29">
        <v>1</v>
      </c>
      <c r="C26" s="30">
        <v>1</v>
      </c>
      <c r="D26" s="17" t="s">
        <v>118</v>
      </c>
      <c r="E26" s="17" t="s">
        <v>119</v>
      </c>
      <c r="F26" s="17" t="s">
        <v>120</v>
      </c>
      <c r="G26" s="17" t="s">
        <v>121</v>
      </c>
      <c r="H26" s="18" t="s">
        <v>126</v>
      </c>
      <c r="I26" s="19">
        <v>21501</v>
      </c>
      <c r="J26" s="55" t="str">
        <f>LEFT(Tabla32[[#This Row],[ObjGasto]],3)</f>
        <v>215</v>
      </c>
      <c r="K26" s="20">
        <v>1</v>
      </c>
      <c r="L26" s="17">
        <v>101</v>
      </c>
      <c r="M26" s="21">
        <v>15000</v>
      </c>
      <c r="N26" s="22">
        <f t="shared" si="1"/>
        <v>1250</v>
      </c>
      <c r="O26" s="22">
        <f t="shared" si="1"/>
        <v>1250</v>
      </c>
      <c r="P26" s="22">
        <f t="shared" si="1"/>
        <v>1250</v>
      </c>
      <c r="Q26" s="22">
        <f t="shared" si="1"/>
        <v>1250</v>
      </c>
      <c r="R26" s="22">
        <f t="shared" si="1"/>
        <v>1250</v>
      </c>
      <c r="S26" s="22">
        <f t="shared" si="1"/>
        <v>1250</v>
      </c>
      <c r="T26" s="22">
        <f t="shared" si="1"/>
        <v>1250</v>
      </c>
      <c r="U26" s="22">
        <f t="shared" si="1"/>
        <v>1250</v>
      </c>
      <c r="V26" s="22">
        <f t="shared" si="1"/>
        <v>1250</v>
      </c>
      <c r="W26" s="22">
        <f t="shared" si="1"/>
        <v>1250</v>
      </c>
      <c r="X26" s="22">
        <f t="shared" si="1"/>
        <v>1250</v>
      </c>
      <c r="Y26" s="22">
        <f t="shared" si="1"/>
        <v>1250</v>
      </c>
    </row>
    <row r="27" spans="1:25" hidden="1" x14ac:dyDescent="0.3">
      <c r="A27" s="29">
        <v>2</v>
      </c>
      <c r="B27" s="29">
        <v>1</v>
      </c>
      <c r="C27" s="30">
        <v>1</v>
      </c>
      <c r="D27" s="17" t="s">
        <v>118</v>
      </c>
      <c r="E27" s="17" t="s">
        <v>119</v>
      </c>
      <c r="F27" s="17" t="s">
        <v>120</v>
      </c>
      <c r="G27" s="17" t="s">
        <v>121</v>
      </c>
      <c r="H27" s="18" t="s">
        <v>126</v>
      </c>
      <c r="I27" s="19">
        <v>21502</v>
      </c>
      <c r="J27" s="55" t="str">
        <f>LEFT(Tabla32[[#This Row],[ObjGasto]],3)</f>
        <v>215</v>
      </c>
      <c r="K27" s="20">
        <v>1</v>
      </c>
      <c r="L27" s="17">
        <v>101</v>
      </c>
      <c r="M27" s="21">
        <v>1000</v>
      </c>
      <c r="N27" s="22">
        <f t="shared" si="1"/>
        <v>83.333333333333329</v>
      </c>
      <c r="O27" s="22">
        <f t="shared" si="1"/>
        <v>83.333333333333329</v>
      </c>
      <c r="P27" s="22">
        <f t="shared" si="1"/>
        <v>83.333333333333329</v>
      </c>
      <c r="Q27" s="22">
        <f t="shared" si="1"/>
        <v>83.333333333333329</v>
      </c>
      <c r="R27" s="22">
        <f t="shared" si="1"/>
        <v>83.333333333333329</v>
      </c>
      <c r="S27" s="22">
        <f t="shared" si="1"/>
        <v>83.333333333333329</v>
      </c>
      <c r="T27" s="22">
        <f t="shared" si="1"/>
        <v>83.333333333333329</v>
      </c>
      <c r="U27" s="22">
        <f t="shared" si="1"/>
        <v>83.333333333333329</v>
      </c>
      <c r="V27" s="22">
        <f t="shared" si="1"/>
        <v>83.333333333333329</v>
      </c>
      <c r="W27" s="22">
        <f t="shared" si="1"/>
        <v>83.333333333333329</v>
      </c>
      <c r="X27" s="22">
        <f t="shared" si="1"/>
        <v>83.333333333333329</v>
      </c>
      <c r="Y27" s="22">
        <f t="shared" si="1"/>
        <v>83.333333333333329</v>
      </c>
    </row>
    <row r="28" spans="1:25" hidden="1" x14ac:dyDescent="0.3">
      <c r="A28" s="29">
        <v>2</v>
      </c>
      <c r="B28" s="29">
        <v>1</v>
      </c>
      <c r="C28" s="30">
        <v>1</v>
      </c>
      <c r="D28" s="17" t="s">
        <v>118</v>
      </c>
      <c r="E28" s="17" t="s">
        <v>119</v>
      </c>
      <c r="F28" s="17" t="s">
        <v>120</v>
      </c>
      <c r="G28" s="17" t="s">
        <v>121</v>
      </c>
      <c r="H28" s="18" t="s">
        <v>126</v>
      </c>
      <c r="I28" s="19">
        <v>21503</v>
      </c>
      <c r="J28" s="55" t="str">
        <f>LEFT(Tabla32[[#This Row],[ObjGasto]],3)</f>
        <v>215</v>
      </c>
      <c r="K28" s="20">
        <v>1</v>
      </c>
      <c r="L28" s="20">
        <v>101</v>
      </c>
      <c r="M28" s="21">
        <v>1000</v>
      </c>
      <c r="N28" s="22">
        <f t="shared" si="1"/>
        <v>83.333333333333329</v>
      </c>
      <c r="O28" s="22">
        <f t="shared" si="1"/>
        <v>83.333333333333329</v>
      </c>
      <c r="P28" s="22">
        <f t="shared" si="1"/>
        <v>83.333333333333329</v>
      </c>
      <c r="Q28" s="22">
        <f t="shared" si="1"/>
        <v>83.333333333333329</v>
      </c>
      <c r="R28" s="22">
        <f t="shared" si="1"/>
        <v>83.333333333333329</v>
      </c>
      <c r="S28" s="22">
        <f t="shared" si="1"/>
        <v>83.333333333333329</v>
      </c>
      <c r="T28" s="22">
        <f t="shared" si="1"/>
        <v>83.333333333333329</v>
      </c>
      <c r="U28" s="22">
        <f t="shared" si="1"/>
        <v>83.333333333333329</v>
      </c>
      <c r="V28" s="22">
        <f t="shared" si="1"/>
        <v>83.333333333333329</v>
      </c>
      <c r="W28" s="22">
        <f t="shared" si="1"/>
        <v>83.333333333333329</v>
      </c>
      <c r="X28" s="22">
        <f t="shared" si="1"/>
        <v>83.333333333333329</v>
      </c>
      <c r="Y28" s="22">
        <f t="shared" si="1"/>
        <v>83.333333333333329</v>
      </c>
    </row>
    <row r="29" spans="1:25" hidden="1" x14ac:dyDescent="0.3">
      <c r="A29" s="29">
        <v>2</v>
      </c>
      <c r="B29" s="29">
        <v>1</v>
      </c>
      <c r="C29" s="30">
        <v>1</v>
      </c>
      <c r="D29" s="17" t="s">
        <v>118</v>
      </c>
      <c r="E29" s="17" t="s">
        <v>119</v>
      </c>
      <c r="F29" s="17" t="s">
        <v>120</v>
      </c>
      <c r="G29" s="17" t="s">
        <v>121</v>
      </c>
      <c r="H29" s="18" t="s">
        <v>126</v>
      </c>
      <c r="I29" s="19">
        <v>21601</v>
      </c>
      <c r="J29" s="55" t="str">
        <f>LEFT(Tabla32[[#This Row],[ObjGasto]],3)</f>
        <v>216</v>
      </c>
      <c r="K29" s="20">
        <v>1</v>
      </c>
      <c r="L29" s="20">
        <v>101</v>
      </c>
      <c r="M29" s="21">
        <v>25000</v>
      </c>
      <c r="N29" s="22">
        <f t="shared" si="1"/>
        <v>2083.3333333333335</v>
      </c>
      <c r="O29" s="22">
        <f t="shared" si="1"/>
        <v>2083.3333333333335</v>
      </c>
      <c r="P29" s="22">
        <f t="shared" si="1"/>
        <v>2083.3333333333335</v>
      </c>
      <c r="Q29" s="22">
        <f t="shared" si="1"/>
        <v>2083.3333333333335</v>
      </c>
      <c r="R29" s="22">
        <f t="shared" si="1"/>
        <v>2083.3333333333335</v>
      </c>
      <c r="S29" s="22">
        <f t="shared" si="1"/>
        <v>2083.3333333333335</v>
      </c>
      <c r="T29" s="22">
        <f t="shared" si="1"/>
        <v>2083.3333333333335</v>
      </c>
      <c r="U29" s="22">
        <f t="shared" si="1"/>
        <v>2083.3333333333335</v>
      </c>
      <c r="V29" s="22">
        <f t="shared" si="1"/>
        <v>2083.3333333333335</v>
      </c>
      <c r="W29" s="22">
        <f t="shared" si="1"/>
        <v>2083.3333333333335</v>
      </c>
      <c r="X29" s="22">
        <f t="shared" si="1"/>
        <v>2083.3333333333335</v>
      </c>
      <c r="Y29" s="22">
        <f t="shared" si="1"/>
        <v>2083.3333333333335</v>
      </c>
    </row>
    <row r="30" spans="1:25" hidden="1" x14ac:dyDescent="0.3">
      <c r="A30" s="29">
        <v>2</v>
      </c>
      <c r="B30" s="29">
        <v>1</v>
      </c>
      <c r="C30" s="30">
        <v>1</v>
      </c>
      <c r="D30" s="17" t="s">
        <v>118</v>
      </c>
      <c r="E30" s="17" t="s">
        <v>119</v>
      </c>
      <c r="F30" s="17" t="s">
        <v>120</v>
      </c>
      <c r="G30" s="17" t="s">
        <v>121</v>
      </c>
      <c r="H30" s="18" t="s">
        <v>126</v>
      </c>
      <c r="I30" s="19">
        <v>22106</v>
      </c>
      <c r="J30" s="55" t="str">
        <f>LEFT(Tabla32[[#This Row],[ObjGasto]],3)</f>
        <v>221</v>
      </c>
      <c r="K30" s="20">
        <v>1</v>
      </c>
      <c r="L30" s="20">
        <v>101</v>
      </c>
      <c r="M30" s="21">
        <v>48000</v>
      </c>
      <c r="N30" s="22">
        <f t="shared" si="1"/>
        <v>4000</v>
      </c>
      <c r="O30" s="22">
        <f t="shared" si="1"/>
        <v>4000</v>
      </c>
      <c r="P30" s="22">
        <f t="shared" si="1"/>
        <v>4000</v>
      </c>
      <c r="Q30" s="22">
        <f t="shared" si="1"/>
        <v>4000</v>
      </c>
      <c r="R30" s="22">
        <f t="shared" si="1"/>
        <v>4000</v>
      </c>
      <c r="S30" s="22">
        <f t="shared" si="1"/>
        <v>4000</v>
      </c>
      <c r="T30" s="22">
        <f t="shared" si="1"/>
        <v>4000</v>
      </c>
      <c r="U30" s="22">
        <f t="shared" si="1"/>
        <v>4000</v>
      </c>
      <c r="V30" s="22">
        <f t="shared" si="1"/>
        <v>4000</v>
      </c>
      <c r="W30" s="22">
        <f t="shared" si="1"/>
        <v>4000</v>
      </c>
      <c r="X30" s="22">
        <f t="shared" si="1"/>
        <v>4000</v>
      </c>
      <c r="Y30" s="22">
        <f t="shared" si="1"/>
        <v>4000</v>
      </c>
    </row>
    <row r="31" spans="1:25" hidden="1" x14ac:dyDescent="0.3">
      <c r="A31" s="29">
        <v>2</v>
      </c>
      <c r="B31" s="29">
        <v>1</v>
      </c>
      <c r="C31" s="30">
        <v>1</v>
      </c>
      <c r="D31" s="17" t="s">
        <v>118</v>
      </c>
      <c r="E31" s="17" t="s">
        <v>119</v>
      </c>
      <c r="F31" s="17" t="s">
        <v>120</v>
      </c>
      <c r="G31" s="17" t="s">
        <v>121</v>
      </c>
      <c r="H31" s="18" t="s">
        <v>126</v>
      </c>
      <c r="I31" s="19">
        <v>22301</v>
      </c>
      <c r="J31" s="55" t="str">
        <f>LEFT(Tabla32[[#This Row],[ObjGasto]],3)</f>
        <v>223</v>
      </c>
      <c r="K31" s="20">
        <v>1</v>
      </c>
      <c r="L31" s="20">
        <v>101</v>
      </c>
      <c r="M31" s="21">
        <v>1000</v>
      </c>
      <c r="N31" s="22">
        <f t="shared" si="1"/>
        <v>83.333333333333329</v>
      </c>
      <c r="O31" s="22">
        <f t="shared" si="1"/>
        <v>83.333333333333329</v>
      </c>
      <c r="P31" s="22">
        <f t="shared" si="1"/>
        <v>83.333333333333329</v>
      </c>
      <c r="Q31" s="22">
        <f t="shared" si="1"/>
        <v>83.333333333333329</v>
      </c>
      <c r="R31" s="22">
        <f t="shared" si="1"/>
        <v>83.333333333333329</v>
      </c>
      <c r="S31" s="22">
        <f t="shared" si="1"/>
        <v>83.333333333333329</v>
      </c>
      <c r="T31" s="22">
        <f t="shared" si="1"/>
        <v>83.333333333333329</v>
      </c>
      <c r="U31" s="22">
        <f t="shared" si="1"/>
        <v>83.333333333333329</v>
      </c>
      <c r="V31" s="22">
        <f t="shared" si="1"/>
        <v>83.333333333333329</v>
      </c>
      <c r="W31" s="22">
        <f t="shared" si="1"/>
        <v>83.333333333333329</v>
      </c>
      <c r="X31" s="22">
        <f t="shared" si="1"/>
        <v>83.333333333333329</v>
      </c>
      <c r="Y31" s="22">
        <f t="shared" si="1"/>
        <v>83.333333333333329</v>
      </c>
    </row>
    <row r="32" spans="1:25" hidden="1" x14ac:dyDescent="0.3">
      <c r="A32" s="29">
        <v>2</v>
      </c>
      <c r="B32" s="29">
        <v>1</v>
      </c>
      <c r="C32" s="30">
        <v>1</v>
      </c>
      <c r="D32" s="17" t="s">
        <v>118</v>
      </c>
      <c r="E32" s="17" t="s">
        <v>119</v>
      </c>
      <c r="F32" s="17" t="s">
        <v>120</v>
      </c>
      <c r="G32" s="17" t="s">
        <v>121</v>
      </c>
      <c r="H32" s="18" t="s">
        <v>126</v>
      </c>
      <c r="I32" s="19">
        <v>24301</v>
      </c>
      <c r="J32" s="55" t="str">
        <f>LEFT(Tabla32[[#This Row],[ObjGasto]],3)</f>
        <v>243</v>
      </c>
      <c r="K32" s="20">
        <v>1</v>
      </c>
      <c r="L32" s="20">
        <v>101</v>
      </c>
      <c r="M32" s="21">
        <v>500</v>
      </c>
      <c r="N32" s="22">
        <f t="shared" si="1"/>
        <v>41.666666666666664</v>
      </c>
      <c r="O32" s="22">
        <f t="shared" si="1"/>
        <v>41.666666666666664</v>
      </c>
      <c r="P32" s="22">
        <f t="shared" si="1"/>
        <v>41.666666666666664</v>
      </c>
      <c r="Q32" s="22">
        <f t="shared" si="1"/>
        <v>41.666666666666664</v>
      </c>
      <c r="R32" s="22">
        <f t="shared" si="1"/>
        <v>41.666666666666664</v>
      </c>
      <c r="S32" s="22">
        <f t="shared" si="1"/>
        <v>41.666666666666664</v>
      </c>
      <c r="T32" s="22">
        <f t="shared" si="1"/>
        <v>41.666666666666664</v>
      </c>
      <c r="U32" s="22">
        <f t="shared" si="1"/>
        <v>41.666666666666664</v>
      </c>
      <c r="V32" s="22">
        <f t="shared" si="1"/>
        <v>41.666666666666664</v>
      </c>
      <c r="W32" s="22">
        <f t="shared" si="1"/>
        <v>41.666666666666664</v>
      </c>
      <c r="X32" s="22">
        <f t="shared" si="1"/>
        <v>41.666666666666664</v>
      </c>
      <c r="Y32" s="22">
        <f t="shared" si="1"/>
        <v>41.666666666666664</v>
      </c>
    </row>
    <row r="33" spans="1:25" hidden="1" x14ac:dyDescent="0.3">
      <c r="A33" s="29">
        <v>2</v>
      </c>
      <c r="B33" s="29">
        <v>1</v>
      </c>
      <c r="C33" s="30">
        <v>1</v>
      </c>
      <c r="D33" s="17" t="s">
        <v>118</v>
      </c>
      <c r="E33" s="17" t="s">
        <v>119</v>
      </c>
      <c r="F33" s="17" t="s">
        <v>120</v>
      </c>
      <c r="G33" s="17" t="s">
        <v>121</v>
      </c>
      <c r="H33" s="18" t="s">
        <v>126</v>
      </c>
      <c r="I33" s="19">
        <v>24401</v>
      </c>
      <c r="J33" s="55" t="str">
        <f>LEFT(Tabla32[[#This Row],[ObjGasto]],3)</f>
        <v>244</v>
      </c>
      <c r="K33" s="20">
        <v>1</v>
      </c>
      <c r="L33" s="20">
        <v>101</v>
      </c>
      <c r="M33" s="21">
        <v>3200</v>
      </c>
      <c r="N33" s="22">
        <f t="shared" si="1"/>
        <v>266.66666666666669</v>
      </c>
      <c r="O33" s="22">
        <f t="shared" si="1"/>
        <v>266.66666666666669</v>
      </c>
      <c r="P33" s="22">
        <f t="shared" si="1"/>
        <v>266.66666666666669</v>
      </c>
      <c r="Q33" s="22">
        <f t="shared" si="1"/>
        <v>266.66666666666669</v>
      </c>
      <c r="R33" s="22">
        <f t="shared" si="1"/>
        <v>266.66666666666669</v>
      </c>
      <c r="S33" s="22">
        <f t="shared" si="1"/>
        <v>266.66666666666669</v>
      </c>
      <c r="T33" s="22">
        <f t="shared" si="1"/>
        <v>266.66666666666669</v>
      </c>
      <c r="U33" s="22">
        <f t="shared" si="1"/>
        <v>266.66666666666669</v>
      </c>
      <c r="V33" s="22">
        <f t="shared" si="1"/>
        <v>266.66666666666669</v>
      </c>
      <c r="W33" s="22">
        <f t="shared" si="1"/>
        <v>266.66666666666669</v>
      </c>
      <c r="X33" s="22">
        <f t="shared" si="1"/>
        <v>266.66666666666669</v>
      </c>
      <c r="Y33" s="22">
        <f t="shared" si="1"/>
        <v>266.66666666666669</v>
      </c>
    </row>
    <row r="34" spans="1:25" hidden="1" x14ac:dyDescent="0.3">
      <c r="A34" s="29">
        <v>2</v>
      </c>
      <c r="B34" s="29">
        <v>1</v>
      </c>
      <c r="C34" s="30">
        <v>1</v>
      </c>
      <c r="D34" s="17" t="s">
        <v>118</v>
      </c>
      <c r="E34" s="17" t="s">
        <v>119</v>
      </c>
      <c r="F34" s="17" t="s">
        <v>120</v>
      </c>
      <c r="G34" s="17" t="s">
        <v>121</v>
      </c>
      <c r="H34" s="18" t="s">
        <v>126</v>
      </c>
      <c r="I34" s="19">
        <v>24501</v>
      </c>
      <c r="J34" s="55" t="str">
        <f>LEFT(Tabla32[[#This Row],[ObjGasto]],3)</f>
        <v>245</v>
      </c>
      <c r="K34" s="20">
        <v>1</v>
      </c>
      <c r="L34" s="20">
        <v>101</v>
      </c>
      <c r="M34" s="21">
        <v>2500</v>
      </c>
      <c r="N34" s="22">
        <f t="shared" ref="N34:Y49" si="2">$M34/12</f>
        <v>208.33333333333334</v>
      </c>
      <c r="O34" s="22">
        <f t="shared" si="2"/>
        <v>208.33333333333334</v>
      </c>
      <c r="P34" s="22">
        <f t="shared" si="2"/>
        <v>208.33333333333334</v>
      </c>
      <c r="Q34" s="22">
        <f t="shared" si="2"/>
        <v>208.33333333333334</v>
      </c>
      <c r="R34" s="22">
        <f t="shared" si="2"/>
        <v>208.33333333333334</v>
      </c>
      <c r="S34" s="22">
        <f t="shared" si="2"/>
        <v>208.33333333333334</v>
      </c>
      <c r="T34" s="22">
        <f t="shared" si="2"/>
        <v>208.33333333333334</v>
      </c>
      <c r="U34" s="22">
        <f t="shared" si="2"/>
        <v>208.33333333333334</v>
      </c>
      <c r="V34" s="22">
        <f t="shared" si="2"/>
        <v>208.33333333333334</v>
      </c>
      <c r="W34" s="22">
        <f t="shared" si="2"/>
        <v>208.33333333333334</v>
      </c>
      <c r="X34" s="22">
        <f t="shared" si="2"/>
        <v>208.33333333333334</v>
      </c>
      <c r="Y34" s="22">
        <f t="shared" si="2"/>
        <v>208.33333333333334</v>
      </c>
    </row>
    <row r="35" spans="1:25" hidden="1" x14ac:dyDescent="0.3">
      <c r="A35" s="29">
        <v>2</v>
      </c>
      <c r="B35" s="29">
        <v>1</v>
      </c>
      <c r="C35" s="30">
        <v>1</v>
      </c>
      <c r="D35" s="17" t="s">
        <v>118</v>
      </c>
      <c r="E35" s="17" t="s">
        <v>119</v>
      </c>
      <c r="F35" s="17" t="s">
        <v>120</v>
      </c>
      <c r="G35" s="17" t="s">
        <v>121</v>
      </c>
      <c r="H35" s="18" t="s">
        <v>126</v>
      </c>
      <c r="I35" s="19">
        <v>24601</v>
      </c>
      <c r="J35" s="55" t="str">
        <f>LEFT(Tabla32[[#This Row],[ObjGasto]],3)</f>
        <v>246</v>
      </c>
      <c r="K35" s="20">
        <v>1</v>
      </c>
      <c r="L35" s="20">
        <v>101</v>
      </c>
      <c r="M35" s="21">
        <v>16000</v>
      </c>
      <c r="N35" s="22">
        <f t="shared" si="2"/>
        <v>1333.3333333333333</v>
      </c>
      <c r="O35" s="22">
        <f t="shared" si="2"/>
        <v>1333.3333333333333</v>
      </c>
      <c r="P35" s="22">
        <f t="shared" si="2"/>
        <v>1333.3333333333333</v>
      </c>
      <c r="Q35" s="22">
        <f t="shared" si="2"/>
        <v>1333.3333333333333</v>
      </c>
      <c r="R35" s="22">
        <f t="shared" si="2"/>
        <v>1333.3333333333333</v>
      </c>
      <c r="S35" s="22">
        <f t="shared" si="2"/>
        <v>1333.3333333333333</v>
      </c>
      <c r="T35" s="22">
        <f t="shared" si="2"/>
        <v>1333.3333333333333</v>
      </c>
      <c r="U35" s="22">
        <f t="shared" si="2"/>
        <v>1333.3333333333333</v>
      </c>
      <c r="V35" s="22">
        <f t="shared" si="2"/>
        <v>1333.3333333333333</v>
      </c>
      <c r="W35" s="22">
        <f t="shared" si="2"/>
        <v>1333.3333333333333</v>
      </c>
      <c r="X35" s="22">
        <f t="shared" si="2"/>
        <v>1333.3333333333333</v>
      </c>
      <c r="Y35" s="22">
        <f t="shared" si="2"/>
        <v>1333.3333333333333</v>
      </c>
    </row>
    <row r="36" spans="1:25" hidden="1" x14ac:dyDescent="0.3">
      <c r="A36" s="29">
        <v>2</v>
      </c>
      <c r="B36" s="29">
        <v>1</v>
      </c>
      <c r="C36" s="30">
        <v>1</v>
      </c>
      <c r="D36" s="17" t="s">
        <v>118</v>
      </c>
      <c r="E36" s="17" t="s">
        <v>119</v>
      </c>
      <c r="F36" s="17" t="s">
        <v>120</v>
      </c>
      <c r="G36" s="17" t="s">
        <v>121</v>
      </c>
      <c r="H36" s="18" t="s">
        <v>126</v>
      </c>
      <c r="I36" s="19">
        <v>24701</v>
      </c>
      <c r="J36" s="55" t="str">
        <f>LEFT(Tabla32[[#This Row],[ObjGasto]],3)</f>
        <v>247</v>
      </c>
      <c r="K36" s="20">
        <v>1</v>
      </c>
      <c r="L36" s="20">
        <v>101</v>
      </c>
      <c r="M36" s="21">
        <v>9000</v>
      </c>
      <c r="N36" s="22">
        <f t="shared" si="2"/>
        <v>750</v>
      </c>
      <c r="O36" s="22">
        <f t="shared" si="2"/>
        <v>750</v>
      </c>
      <c r="P36" s="22">
        <f t="shared" si="2"/>
        <v>750</v>
      </c>
      <c r="Q36" s="22">
        <f t="shared" si="2"/>
        <v>750</v>
      </c>
      <c r="R36" s="22">
        <f t="shared" si="2"/>
        <v>750</v>
      </c>
      <c r="S36" s="22">
        <f t="shared" si="2"/>
        <v>750</v>
      </c>
      <c r="T36" s="22">
        <f t="shared" si="2"/>
        <v>750</v>
      </c>
      <c r="U36" s="22">
        <f t="shared" si="2"/>
        <v>750</v>
      </c>
      <c r="V36" s="22">
        <f t="shared" si="2"/>
        <v>750</v>
      </c>
      <c r="W36" s="22">
        <f t="shared" si="2"/>
        <v>750</v>
      </c>
      <c r="X36" s="22">
        <f t="shared" si="2"/>
        <v>750</v>
      </c>
      <c r="Y36" s="22">
        <f t="shared" si="2"/>
        <v>750</v>
      </c>
    </row>
    <row r="37" spans="1:25" hidden="1" x14ac:dyDescent="0.3">
      <c r="A37" s="29">
        <v>2</v>
      </c>
      <c r="B37" s="29">
        <v>1</v>
      </c>
      <c r="C37" s="30">
        <v>1</v>
      </c>
      <c r="D37" s="17" t="s">
        <v>118</v>
      </c>
      <c r="E37" s="17" t="s">
        <v>119</v>
      </c>
      <c r="F37" s="17" t="s">
        <v>120</v>
      </c>
      <c r="G37" s="17" t="s">
        <v>121</v>
      </c>
      <c r="H37" s="18" t="s">
        <v>126</v>
      </c>
      <c r="I37" s="19">
        <v>24801</v>
      </c>
      <c r="J37" s="55" t="str">
        <f>LEFT(Tabla32[[#This Row],[ObjGasto]],3)</f>
        <v>248</v>
      </c>
      <c r="K37" s="20">
        <v>1</v>
      </c>
      <c r="L37" s="20">
        <v>101</v>
      </c>
      <c r="M37" s="21">
        <v>2000</v>
      </c>
      <c r="N37" s="22">
        <f t="shared" si="2"/>
        <v>166.66666666666666</v>
      </c>
      <c r="O37" s="22">
        <f t="shared" si="2"/>
        <v>166.66666666666666</v>
      </c>
      <c r="P37" s="22">
        <f t="shared" si="2"/>
        <v>166.66666666666666</v>
      </c>
      <c r="Q37" s="22">
        <f t="shared" si="2"/>
        <v>166.66666666666666</v>
      </c>
      <c r="R37" s="22">
        <f t="shared" si="2"/>
        <v>166.66666666666666</v>
      </c>
      <c r="S37" s="22">
        <f t="shared" si="2"/>
        <v>166.66666666666666</v>
      </c>
      <c r="T37" s="22">
        <f t="shared" si="2"/>
        <v>166.66666666666666</v>
      </c>
      <c r="U37" s="22">
        <f t="shared" si="2"/>
        <v>166.66666666666666</v>
      </c>
      <c r="V37" s="22">
        <f t="shared" si="2"/>
        <v>166.66666666666666</v>
      </c>
      <c r="W37" s="22">
        <f t="shared" si="2"/>
        <v>166.66666666666666</v>
      </c>
      <c r="X37" s="22">
        <f t="shared" si="2"/>
        <v>166.66666666666666</v>
      </c>
      <c r="Y37" s="22">
        <f t="shared" si="2"/>
        <v>166.66666666666666</v>
      </c>
    </row>
    <row r="38" spans="1:25" hidden="1" x14ac:dyDescent="0.3">
      <c r="A38" s="29">
        <v>2</v>
      </c>
      <c r="B38" s="29">
        <v>1</v>
      </c>
      <c r="C38" s="30">
        <v>1</v>
      </c>
      <c r="D38" s="17" t="s">
        <v>118</v>
      </c>
      <c r="E38" s="17" t="s">
        <v>119</v>
      </c>
      <c r="F38" s="17" t="s">
        <v>120</v>
      </c>
      <c r="G38" s="17" t="s">
        <v>121</v>
      </c>
      <c r="H38" s="18" t="s">
        <v>126</v>
      </c>
      <c r="I38" s="19">
        <v>24901</v>
      </c>
      <c r="J38" s="55" t="str">
        <f>LEFT(Tabla32[[#This Row],[ObjGasto]],3)</f>
        <v>249</v>
      </c>
      <c r="K38" s="20">
        <v>1</v>
      </c>
      <c r="L38" s="20">
        <v>101</v>
      </c>
      <c r="M38" s="21">
        <v>25000</v>
      </c>
      <c r="N38" s="22">
        <f t="shared" si="2"/>
        <v>2083.3333333333335</v>
      </c>
      <c r="O38" s="22">
        <f t="shared" si="2"/>
        <v>2083.3333333333335</v>
      </c>
      <c r="P38" s="22">
        <f t="shared" si="2"/>
        <v>2083.3333333333335</v>
      </c>
      <c r="Q38" s="22">
        <f t="shared" si="2"/>
        <v>2083.3333333333335</v>
      </c>
      <c r="R38" s="22">
        <f t="shared" si="2"/>
        <v>2083.3333333333335</v>
      </c>
      <c r="S38" s="22">
        <f t="shared" si="2"/>
        <v>2083.3333333333335</v>
      </c>
      <c r="T38" s="22">
        <f t="shared" si="2"/>
        <v>2083.3333333333335</v>
      </c>
      <c r="U38" s="22">
        <f t="shared" si="2"/>
        <v>2083.3333333333335</v>
      </c>
      <c r="V38" s="22">
        <f t="shared" si="2"/>
        <v>2083.3333333333335</v>
      </c>
      <c r="W38" s="22">
        <f t="shared" si="2"/>
        <v>2083.3333333333335</v>
      </c>
      <c r="X38" s="22">
        <f t="shared" si="2"/>
        <v>2083.3333333333335</v>
      </c>
      <c r="Y38" s="22">
        <f t="shared" si="2"/>
        <v>2083.3333333333335</v>
      </c>
    </row>
    <row r="39" spans="1:25" hidden="1" x14ac:dyDescent="0.3">
      <c r="A39" s="29">
        <v>2</v>
      </c>
      <c r="B39" s="29">
        <v>1</v>
      </c>
      <c r="C39" s="30">
        <v>1</v>
      </c>
      <c r="D39" s="17" t="s">
        <v>118</v>
      </c>
      <c r="E39" s="17" t="s">
        <v>119</v>
      </c>
      <c r="F39" s="17" t="s">
        <v>120</v>
      </c>
      <c r="G39" s="17" t="s">
        <v>121</v>
      </c>
      <c r="H39" s="18" t="s">
        <v>126</v>
      </c>
      <c r="I39" s="19">
        <v>25301</v>
      </c>
      <c r="J39" s="55" t="str">
        <f>LEFT(Tabla32[[#This Row],[ObjGasto]],3)</f>
        <v>253</v>
      </c>
      <c r="K39" s="20">
        <v>1</v>
      </c>
      <c r="L39" s="20">
        <v>101</v>
      </c>
      <c r="M39" s="21">
        <v>9000</v>
      </c>
      <c r="N39" s="22">
        <f t="shared" si="2"/>
        <v>750</v>
      </c>
      <c r="O39" s="22">
        <f t="shared" si="2"/>
        <v>750</v>
      </c>
      <c r="P39" s="22">
        <f t="shared" si="2"/>
        <v>750</v>
      </c>
      <c r="Q39" s="22">
        <f t="shared" si="2"/>
        <v>750</v>
      </c>
      <c r="R39" s="22">
        <f t="shared" si="2"/>
        <v>750</v>
      </c>
      <c r="S39" s="22">
        <f t="shared" si="2"/>
        <v>750</v>
      </c>
      <c r="T39" s="22">
        <f t="shared" si="2"/>
        <v>750</v>
      </c>
      <c r="U39" s="22">
        <f t="shared" si="2"/>
        <v>750</v>
      </c>
      <c r="V39" s="22">
        <f t="shared" si="2"/>
        <v>750</v>
      </c>
      <c r="W39" s="22">
        <f t="shared" si="2"/>
        <v>750</v>
      </c>
      <c r="X39" s="22">
        <f t="shared" si="2"/>
        <v>750</v>
      </c>
      <c r="Y39" s="22">
        <f t="shared" si="2"/>
        <v>750</v>
      </c>
    </row>
    <row r="40" spans="1:25" hidden="1" x14ac:dyDescent="0.3">
      <c r="A40" s="29">
        <v>2</v>
      </c>
      <c r="B40" s="29">
        <v>1</v>
      </c>
      <c r="C40" s="30">
        <v>1</v>
      </c>
      <c r="D40" s="17" t="s">
        <v>118</v>
      </c>
      <c r="E40" s="17" t="s">
        <v>119</v>
      </c>
      <c r="F40" s="17" t="s">
        <v>120</v>
      </c>
      <c r="G40" s="17" t="s">
        <v>121</v>
      </c>
      <c r="H40" s="18" t="s">
        <v>126</v>
      </c>
      <c r="I40" s="19">
        <v>25601</v>
      </c>
      <c r="J40" s="55" t="str">
        <f>LEFT(Tabla32[[#This Row],[ObjGasto]],3)</f>
        <v>256</v>
      </c>
      <c r="K40" s="20">
        <v>1</v>
      </c>
      <c r="L40" s="20">
        <v>101</v>
      </c>
      <c r="M40" s="21">
        <v>1200</v>
      </c>
      <c r="N40" s="22">
        <f t="shared" si="2"/>
        <v>100</v>
      </c>
      <c r="O40" s="22">
        <f t="shared" si="2"/>
        <v>100</v>
      </c>
      <c r="P40" s="22">
        <f t="shared" si="2"/>
        <v>100</v>
      </c>
      <c r="Q40" s="22">
        <f t="shared" si="2"/>
        <v>100</v>
      </c>
      <c r="R40" s="22">
        <f t="shared" si="2"/>
        <v>100</v>
      </c>
      <c r="S40" s="22">
        <f t="shared" si="2"/>
        <v>100</v>
      </c>
      <c r="T40" s="22">
        <f t="shared" si="2"/>
        <v>100</v>
      </c>
      <c r="U40" s="22">
        <f t="shared" si="2"/>
        <v>100</v>
      </c>
      <c r="V40" s="22">
        <f t="shared" si="2"/>
        <v>100</v>
      </c>
      <c r="W40" s="22">
        <f t="shared" si="2"/>
        <v>100</v>
      </c>
      <c r="X40" s="22">
        <f t="shared" si="2"/>
        <v>100</v>
      </c>
      <c r="Y40" s="22">
        <f t="shared" si="2"/>
        <v>100</v>
      </c>
    </row>
    <row r="41" spans="1:25" hidden="1" x14ac:dyDescent="0.3">
      <c r="A41" s="29">
        <v>2</v>
      </c>
      <c r="B41" s="29">
        <v>1</v>
      </c>
      <c r="C41" s="30">
        <v>1</v>
      </c>
      <c r="D41" s="17" t="s">
        <v>118</v>
      </c>
      <c r="E41" s="17" t="s">
        <v>119</v>
      </c>
      <c r="F41" s="17" t="s">
        <v>120</v>
      </c>
      <c r="G41" s="17" t="s">
        <v>121</v>
      </c>
      <c r="H41" s="18" t="s">
        <v>126</v>
      </c>
      <c r="I41" s="19">
        <v>25901</v>
      </c>
      <c r="J41" s="55" t="str">
        <f>LEFT(Tabla32[[#This Row],[ObjGasto]],3)</f>
        <v>259</v>
      </c>
      <c r="K41" s="20">
        <v>1</v>
      </c>
      <c r="L41" s="20">
        <v>101</v>
      </c>
      <c r="M41" s="21">
        <v>500</v>
      </c>
      <c r="N41" s="22">
        <f t="shared" si="2"/>
        <v>41.666666666666664</v>
      </c>
      <c r="O41" s="22">
        <f t="shared" si="2"/>
        <v>41.666666666666664</v>
      </c>
      <c r="P41" s="22">
        <f t="shared" si="2"/>
        <v>41.666666666666664</v>
      </c>
      <c r="Q41" s="22">
        <f t="shared" si="2"/>
        <v>41.666666666666664</v>
      </c>
      <c r="R41" s="22">
        <f t="shared" si="2"/>
        <v>41.666666666666664</v>
      </c>
      <c r="S41" s="22">
        <f t="shared" si="2"/>
        <v>41.666666666666664</v>
      </c>
      <c r="T41" s="22">
        <f t="shared" si="2"/>
        <v>41.666666666666664</v>
      </c>
      <c r="U41" s="22">
        <f t="shared" si="2"/>
        <v>41.666666666666664</v>
      </c>
      <c r="V41" s="22">
        <f t="shared" si="2"/>
        <v>41.666666666666664</v>
      </c>
      <c r="W41" s="22">
        <f t="shared" si="2"/>
        <v>41.666666666666664</v>
      </c>
      <c r="X41" s="22">
        <f t="shared" si="2"/>
        <v>41.666666666666664</v>
      </c>
      <c r="Y41" s="22">
        <f t="shared" si="2"/>
        <v>41.666666666666664</v>
      </c>
    </row>
    <row r="42" spans="1:25" hidden="1" x14ac:dyDescent="0.3">
      <c r="A42" s="29">
        <v>2</v>
      </c>
      <c r="B42" s="29">
        <v>1</v>
      </c>
      <c r="C42" s="30">
        <v>1</v>
      </c>
      <c r="D42" s="17" t="s">
        <v>118</v>
      </c>
      <c r="E42" s="17" t="s">
        <v>119</v>
      </c>
      <c r="F42" s="17" t="s">
        <v>120</v>
      </c>
      <c r="G42" s="17" t="s">
        <v>121</v>
      </c>
      <c r="H42" s="18" t="s">
        <v>126</v>
      </c>
      <c r="I42" s="19">
        <v>26102</v>
      </c>
      <c r="J42" s="55" t="str">
        <f>LEFT(Tabla32[[#This Row],[ObjGasto]],3)</f>
        <v>261</v>
      </c>
      <c r="K42" s="20">
        <v>1</v>
      </c>
      <c r="L42" s="20">
        <v>101</v>
      </c>
      <c r="M42" s="21">
        <v>550000</v>
      </c>
      <c r="N42" s="22">
        <f t="shared" si="2"/>
        <v>45833.333333333336</v>
      </c>
      <c r="O42" s="22">
        <f t="shared" si="2"/>
        <v>45833.333333333336</v>
      </c>
      <c r="P42" s="22">
        <f t="shared" si="2"/>
        <v>45833.333333333336</v>
      </c>
      <c r="Q42" s="22">
        <f t="shared" si="2"/>
        <v>45833.333333333336</v>
      </c>
      <c r="R42" s="22">
        <f t="shared" si="2"/>
        <v>45833.333333333336</v>
      </c>
      <c r="S42" s="22">
        <f t="shared" si="2"/>
        <v>45833.333333333336</v>
      </c>
      <c r="T42" s="22">
        <f t="shared" si="2"/>
        <v>45833.333333333336</v>
      </c>
      <c r="U42" s="22">
        <f t="shared" si="2"/>
        <v>45833.333333333336</v>
      </c>
      <c r="V42" s="22">
        <f t="shared" si="2"/>
        <v>45833.333333333336</v>
      </c>
      <c r="W42" s="22">
        <f t="shared" si="2"/>
        <v>45833.333333333336</v>
      </c>
      <c r="X42" s="22">
        <f t="shared" si="2"/>
        <v>45833.333333333336</v>
      </c>
      <c r="Y42" s="22">
        <f t="shared" si="2"/>
        <v>45833.333333333336</v>
      </c>
    </row>
    <row r="43" spans="1:25" hidden="1" x14ac:dyDescent="0.3">
      <c r="A43" s="29">
        <v>2</v>
      </c>
      <c r="B43" s="29">
        <v>1</v>
      </c>
      <c r="C43" s="30">
        <v>1</v>
      </c>
      <c r="D43" s="17" t="s">
        <v>118</v>
      </c>
      <c r="E43" s="17" t="s">
        <v>119</v>
      </c>
      <c r="F43" s="17" t="s">
        <v>120</v>
      </c>
      <c r="G43" s="17" t="s">
        <v>121</v>
      </c>
      <c r="H43" s="18" t="s">
        <v>126</v>
      </c>
      <c r="I43" s="19">
        <v>27101</v>
      </c>
      <c r="J43" s="55" t="str">
        <f>LEFT(Tabla32[[#This Row],[ObjGasto]],3)</f>
        <v>271</v>
      </c>
      <c r="K43" s="20">
        <v>1</v>
      </c>
      <c r="L43" s="20">
        <v>101</v>
      </c>
      <c r="M43" s="21">
        <v>75000</v>
      </c>
      <c r="N43" s="22">
        <f t="shared" si="2"/>
        <v>6250</v>
      </c>
      <c r="O43" s="22">
        <f t="shared" si="2"/>
        <v>6250</v>
      </c>
      <c r="P43" s="22">
        <f t="shared" si="2"/>
        <v>6250</v>
      </c>
      <c r="Q43" s="22">
        <f t="shared" si="2"/>
        <v>6250</v>
      </c>
      <c r="R43" s="22">
        <f t="shared" si="2"/>
        <v>6250</v>
      </c>
      <c r="S43" s="22">
        <f t="shared" si="2"/>
        <v>6250</v>
      </c>
      <c r="T43" s="22">
        <f t="shared" si="2"/>
        <v>6250</v>
      </c>
      <c r="U43" s="22">
        <f t="shared" si="2"/>
        <v>6250</v>
      </c>
      <c r="V43" s="22">
        <f t="shared" si="2"/>
        <v>6250</v>
      </c>
      <c r="W43" s="22">
        <f t="shared" si="2"/>
        <v>6250</v>
      </c>
      <c r="X43" s="22">
        <f t="shared" si="2"/>
        <v>6250</v>
      </c>
      <c r="Y43" s="22">
        <f t="shared" si="2"/>
        <v>6250</v>
      </c>
    </row>
    <row r="44" spans="1:25" hidden="1" x14ac:dyDescent="0.3">
      <c r="A44" s="29">
        <v>2</v>
      </c>
      <c r="B44" s="29">
        <v>1</v>
      </c>
      <c r="C44" s="30">
        <v>1</v>
      </c>
      <c r="D44" s="17" t="s">
        <v>118</v>
      </c>
      <c r="E44" s="17" t="s">
        <v>119</v>
      </c>
      <c r="F44" s="17" t="s">
        <v>120</v>
      </c>
      <c r="G44" s="17" t="s">
        <v>121</v>
      </c>
      <c r="H44" s="18" t="s">
        <v>126</v>
      </c>
      <c r="I44" s="19">
        <v>27201</v>
      </c>
      <c r="J44" s="55" t="str">
        <f>LEFT(Tabla32[[#This Row],[ObjGasto]],3)</f>
        <v>272</v>
      </c>
      <c r="K44" s="20">
        <v>1</v>
      </c>
      <c r="L44" s="20">
        <v>101</v>
      </c>
      <c r="M44" s="21">
        <v>3000</v>
      </c>
      <c r="N44" s="22">
        <f t="shared" si="2"/>
        <v>250</v>
      </c>
      <c r="O44" s="22">
        <f t="shared" si="2"/>
        <v>250</v>
      </c>
      <c r="P44" s="22">
        <f t="shared" si="2"/>
        <v>250</v>
      </c>
      <c r="Q44" s="22">
        <f t="shared" si="2"/>
        <v>250</v>
      </c>
      <c r="R44" s="22">
        <f t="shared" si="2"/>
        <v>250</v>
      </c>
      <c r="S44" s="22">
        <f t="shared" si="2"/>
        <v>250</v>
      </c>
      <c r="T44" s="22">
        <f t="shared" si="2"/>
        <v>250</v>
      </c>
      <c r="U44" s="22">
        <f t="shared" si="2"/>
        <v>250</v>
      </c>
      <c r="V44" s="22">
        <f t="shared" si="2"/>
        <v>250</v>
      </c>
      <c r="W44" s="22">
        <f t="shared" si="2"/>
        <v>250</v>
      </c>
      <c r="X44" s="22">
        <f t="shared" si="2"/>
        <v>250</v>
      </c>
      <c r="Y44" s="22">
        <f t="shared" si="2"/>
        <v>250</v>
      </c>
    </row>
    <row r="45" spans="1:25" hidden="1" x14ac:dyDescent="0.3">
      <c r="A45" s="29">
        <v>2</v>
      </c>
      <c r="B45" s="29">
        <v>1</v>
      </c>
      <c r="C45" s="30">
        <v>1</v>
      </c>
      <c r="D45" s="17" t="s">
        <v>118</v>
      </c>
      <c r="E45" s="17" t="s">
        <v>119</v>
      </c>
      <c r="F45" s="17" t="s">
        <v>120</v>
      </c>
      <c r="G45" s="17" t="s">
        <v>121</v>
      </c>
      <c r="H45" s="18" t="s">
        <v>126</v>
      </c>
      <c r="I45" s="19">
        <v>27301</v>
      </c>
      <c r="J45" s="55" t="str">
        <f>LEFT(Tabla32[[#This Row],[ObjGasto]],3)</f>
        <v>273</v>
      </c>
      <c r="K45" s="20">
        <v>1</v>
      </c>
      <c r="L45" s="20">
        <v>101</v>
      </c>
      <c r="M45" s="21">
        <v>30000</v>
      </c>
      <c r="N45" s="22">
        <f t="shared" si="2"/>
        <v>2500</v>
      </c>
      <c r="O45" s="22">
        <f t="shared" si="2"/>
        <v>2500</v>
      </c>
      <c r="P45" s="22">
        <f t="shared" si="2"/>
        <v>2500</v>
      </c>
      <c r="Q45" s="22">
        <f t="shared" si="2"/>
        <v>2500</v>
      </c>
      <c r="R45" s="22">
        <f t="shared" si="2"/>
        <v>2500</v>
      </c>
      <c r="S45" s="22">
        <f t="shared" si="2"/>
        <v>2500</v>
      </c>
      <c r="T45" s="22">
        <f t="shared" si="2"/>
        <v>2500</v>
      </c>
      <c r="U45" s="22">
        <f t="shared" si="2"/>
        <v>2500</v>
      </c>
      <c r="V45" s="22">
        <f t="shared" si="2"/>
        <v>2500</v>
      </c>
      <c r="W45" s="22">
        <f t="shared" si="2"/>
        <v>2500</v>
      </c>
      <c r="X45" s="22">
        <f t="shared" si="2"/>
        <v>2500</v>
      </c>
      <c r="Y45" s="22">
        <f t="shared" si="2"/>
        <v>2500</v>
      </c>
    </row>
    <row r="46" spans="1:25" hidden="1" x14ac:dyDescent="0.3">
      <c r="A46" s="29">
        <v>2</v>
      </c>
      <c r="B46" s="29">
        <v>1</v>
      </c>
      <c r="C46" s="30">
        <v>1</v>
      </c>
      <c r="D46" s="17" t="s">
        <v>118</v>
      </c>
      <c r="E46" s="17" t="s">
        <v>119</v>
      </c>
      <c r="F46" s="17" t="s">
        <v>120</v>
      </c>
      <c r="G46" s="17" t="s">
        <v>121</v>
      </c>
      <c r="H46" s="18" t="s">
        <v>126</v>
      </c>
      <c r="I46" s="19">
        <v>29101</v>
      </c>
      <c r="J46" s="55" t="str">
        <f>LEFT(Tabla32[[#This Row],[ObjGasto]],3)</f>
        <v>291</v>
      </c>
      <c r="K46" s="20">
        <v>1</v>
      </c>
      <c r="L46" s="20">
        <v>101</v>
      </c>
      <c r="M46" s="21">
        <v>13000</v>
      </c>
      <c r="N46" s="22">
        <f t="shared" si="2"/>
        <v>1083.3333333333333</v>
      </c>
      <c r="O46" s="22">
        <f t="shared" si="2"/>
        <v>1083.3333333333333</v>
      </c>
      <c r="P46" s="22">
        <f t="shared" si="2"/>
        <v>1083.3333333333333</v>
      </c>
      <c r="Q46" s="22">
        <f t="shared" si="2"/>
        <v>1083.3333333333333</v>
      </c>
      <c r="R46" s="22">
        <f t="shared" si="2"/>
        <v>1083.3333333333333</v>
      </c>
      <c r="S46" s="22">
        <f t="shared" si="2"/>
        <v>1083.3333333333333</v>
      </c>
      <c r="T46" s="22">
        <f t="shared" si="2"/>
        <v>1083.3333333333333</v>
      </c>
      <c r="U46" s="22">
        <f t="shared" si="2"/>
        <v>1083.3333333333333</v>
      </c>
      <c r="V46" s="22">
        <f t="shared" si="2"/>
        <v>1083.3333333333333</v>
      </c>
      <c r="W46" s="22">
        <f t="shared" si="2"/>
        <v>1083.3333333333333</v>
      </c>
      <c r="X46" s="22">
        <f t="shared" si="2"/>
        <v>1083.3333333333333</v>
      </c>
      <c r="Y46" s="22">
        <f t="shared" si="2"/>
        <v>1083.3333333333333</v>
      </c>
    </row>
    <row r="47" spans="1:25" hidden="1" x14ac:dyDescent="0.3">
      <c r="A47" s="29">
        <v>2</v>
      </c>
      <c r="B47" s="29">
        <v>1</v>
      </c>
      <c r="C47" s="30">
        <v>1</v>
      </c>
      <c r="D47" s="17" t="s">
        <v>118</v>
      </c>
      <c r="E47" s="17" t="s">
        <v>119</v>
      </c>
      <c r="F47" s="17" t="s">
        <v>120</v>
      </c>
      <c r="G47" s="17" t="s">
        <v>121</v>
      </c>
      <c r="H47" s="18" t="s">
        <v>126</v>
      </c>
      <c r="I47" s="19">
        <v>29401</v>
      </c>
      <c r="J47" s="55" t="str">
        <f>LEFT(Tabla32[[#This Row],[ObjGasto]],3)</f>
        <v>294</v>
      </c>
      <c r="K47" s="20">
        <v>1</v>
      </c>
      <c r="L47" s="20">
        <v>101</v>
      </c>
      <c r="M47" s="21">
        <v>1500</v>
      </c>
      <c r="N47" s="22">
        <f t="shared" si="2"/>
        <v>125</v>
      </c>
      <c r="O47" s="22">
        <f t="shared" si="2"/>
        <v>125</v>
      </c>
      <c r="P47" s="22">
        <f t="shared" si="2"/>
        <v>125</v>
      </c>
      <c r="Q47" s="22">
        <f t="shared" si="2"/>
        <v>125</v>
      </c>
      <c r="R47" s="22">
        <f t="shared" si="2"/>
        <v>125</v>
      </c>
      <c r="S47" s="22">
        <f t="shared" si="2"/>
        <v>125</v>
      </c>
      <c r="T47" s="22">
        <f t="shared" si="2"/>
        <v>125</v>
      </c>
      <c r="U47" s="22">
        <f t="shared" si="2"/>
        <v>125</v>
      </c>
      <c r="V47" s="22">
        <f t="shared" si="2"/>
        <v>125</v>
      </c>
      <c r="W47" s="22">
        <f t="shared" si="2"/>
        <v>125</v>
      </c>
      <c r="X47" s="22">
        <f t="shared" si="2"/>
        <v>125</v>
      </c>
      <c r="Y47" s="22">
        <f t="shared" si="2"/>
        <v>125</v>
      </c>
    </row>
    <row r="48" spans="1:25" hidden="1" x14ac:dyDescent="0.3">
      <c r="A48" s="29">
        <v>2</v>
      </c>
      <c r="B48" s="29">
        <v>1</v>
      </c>
      <c r="C48" s="30">
        <v>1</v>
      </c>
      <c r="D48" s="17" t="s">
        <v>118</v>
      </c>
      <c r="E48" s="17" t="s">
        <v>119</v>
      </c>
      <c r="F48" s="17" t="s">
        <v>120</v>
      </c>
      <c r="G48" s="17" t="s">
        <v>121</v>
      </c>
      <c r="H48" s="18" t="s">
        <v>126</v>
      </c>
      <c r="I48" s="19">
        <v>29601</v>
      </c>
      <c r="J48" s="55" t="str">
        <f>LEFT(Tabla32[[#This Row],[ObjGasto]],3)</f>
        <v>296</v>
      </c>
      <c r="K48" s="20">
        <v>1</v>
      </c>
      <c r="L48" s="17">
        <v>101</v>
      </c>
      <c r="M48" s="21">
        <v>160000</v>
      </c>
      <c r="N48" s="22">
        <f t="shared" si="2"/>
        <v>13333.333333333334</v>
      </c>
      <c r="O48" s="22">
        <f t="shared" si="2"/>
        <v>13333.333333333334</v>
      </c>
      <c r="P48" s="22">
        <f t="shared" si="2"/>
        <v>13333.333333333334</v>
      </c>
      <c r="Q48" s="22">
        <f t="shared" si="2"/>
        <v>13333.333333333334</v>
      </c>
      <c r="R48" s="22">
        <f t="shared" si="2"/>
        <v>13333.333333333334</v>
      </c>
      <c r="S48" s="22">
        <f t="shared" si="2"/>
        <v>13333.333333333334</v>
      </c>
      <c r="T48" s="22">
        <f t="shared" si="2"/>
        <v>13333.333333333334</v>
      </c>
      <c r="U48" s="22">
        <f t="shared" si="2"/>
        <v>13333.333333333334</v>
      </c>
      <c r="V48" s="22">
        <f t="shared" si="2"/>
        <v>13333.333333333334</v>
      </c>
      <c r="W48" s="22">
        <f t="shared" si="2"/>
        <v>13333.333333333334</v>
      </c>
      <c r="X48" s="22">
        <f t="shared" si="2"/>
        <v>13333.333333333334</v>
      </c>
      <c r="Y48" s="22">
        <f t="shared" si="2"/>
        <v>13333.333333333334</v>
      </c>
    </row>
    <row r="49" spans="1:25" hidden="1" x14ac:dyDescent="0.3">
      <c r="A49" s="29">
        <v>2</v>
      </c>
      <c r="B49" s="29">
        <v>1</v>
      </c>
      <c r="C49" s="30">
        <v>1</v>
      </c>
      <c r="D49" s="17" t="s">
        <v>118</v>
      </c>
      <c r="E49" s="17" t="s">
        <v>119</v>
      </c>
      <c r="F49" s="17" t="s">
        <v>120</v>
      </c>
      <c r="G49" s="17" t="s">
        <v>121</v>
      </c>
      <c r="H49" s="18" t="s">
        <v>126</v>
      </c>
      <c r="I49" s="19">
        <v>29801</v>
      </c>
      <c r="J49" s="55" t="str">
        <f>LEFT(Tabla32[[#This Row],[ObjGasto]],3)</f>
        <v>298</v>
      </c>
      <c r="K49" s="20">
        <v>1</v>
      </c>
      <c r="L49" s="17">
        <v>101</v>
      </c>
      <c r="M49" s="21">
        <v>1000</v>
      </c>
      <c r="N49" s="22">
        <f t="shared" si="2"/>
        <v>83.333333333333329</v>
      </c>
      <c r="O49" s="22">
        <f t="shared" si="2"/>
        <v>83.333333333333329</v>
      </c>
      <c r="P49" s="22">
        <f t="shared" si="2"/>
        <v>83.333333333333329</v>
      </c>
      <c r="Q49" s="22">
        <f t="shared" si="2"/>
        <v>83.333333333333329</v>
      </c>
      <c r="R49" s="22">
        <f t="shared" si="2"/>
        <v>83.333333333333329</v>
      </c>
      <c r="S49" s="22">
        <f t="shared" si="2"/>
        <v>83.333333333333329</v>
      </c>
      <c r="T49" s="22">
        <f t="shared" si="2"/>
        <v>83.333333333333329</v>
      </c>
      <c r="U49" s="22">
        <f t="shared" si="2"/>
        <v>83.333333333333329</v>
      </c>
      <c r="V49" s="22">
        <f t="shared" si="2"/>
        <v>83.333333333333329</v>
      </c>
      <c r="W49" s="22">
        <f t="shared" si="2"/>
        <v>83.333333333333329</v>
      </c>
      <c r="X49" s="22">
        <f t="shared" si="2"/>
        <v>83.333333333333329</v>
      </c>
      <c r="Y49" s="22">
        <f t="shared" si="2"/>
        <v>83.333333333333329</v>
      </c>
    </row>
    <row r="50" spans="1:25" hidden="1" x14ac:dyDescent="0.3">
      <c r="A50" s="29">
        <v>2</v>
      </c>
      <c r="B50" s="29">
        <v>1</v>
      </c>
      <c r="C50" s="30">
        <v>1</v>
      </c>
      <c r="D50" s="17" t="s">
        <v>118</v>
      </c>
      <c r="E50" s="17" t="s">
        <v>119</v>
      </c>
      <c r="F50" s="17" t="s">
        <v>120</v>
      </c>
      <c r="G50" s="17" t="s">
        <v>121</v>
      </c>
      <c r="H50" s="18" t="s">
        <v>126</v>
      </c>
      <c r="I50" s="19">
        <v>29901</v>
      </c>
      <c r="J50" s="55" t="str">
        <f>LEFT(Tabla32[[#This Row],[ObjGasto]],3)</f>
        <v>299</v>
      </c>
      <c r="K50" s="20">
        <v>1</v>
      </c>
      <c r="L50" s="17">
        <v>101</v>
      </c>
      <c r="M50" s="21">
        <v>3500</v>
      </c>
      <c r="N50" s="22">
        <f t="shared" ref="N50:Y65" si="3">$M50/12</f>
        <v>291.66666666666669</v>
      </c>
      <c r="O50" s="22">
        <f t="shared" si="3"/>
        <v>291.66666666666669</v>
      </c>
      <c r="P50" s="22">
        <f t="shared" si="3"/>
        <v>291.66666666666669</v>
      </c>
      <c r="Q50" s="22">
        <f t="shared" si="3"/>
        <v>291.66666666666669</v>
      </c>
      <c r="R50" s="22">
        <f t="shared" si="3"/>
        <v>291.66666666666669</v>
      </c>
      <c r="S50" s="22">
        <f t="shared" si="3"/>
        <v>291.66666666666669</v>
      </c>
      <c r="T50" s="22">
        <f t="shared" si="3"/>
        <v>291.66666666666669</v>
      </c>
      <c r="U50" s="22">
        <f t="shared" si="3"/>
        <v>291.66666666666669</v>
      </c>
      <c r="V50" s="22">
        <f t="shared" si="3"/>
        <v>291.66666666666669</v>
      </c>
      <c r="W50" s="22">
        <f t="shared" si="3"/>
        <v>291.66666666666669</v>
      </c>
      <c r="X50" s="22">
        <f t="shared" si="3"/>
        <v>291.66666666666669</v>
      </c>
      <c r="Y50" s="22">
        <f t="shared" si="3"/>
        <v>291.66666666666669</v>
      </c>
    </row>
    <row r="51" spans="1:25" hidden="1" x14ac:dyDescent="0.3">
      <c r="A51" s="164">
        <v>5</v>
      </c>
      <c r="B51" s="164">
        <v>1</v>
      </c>
      <c r="C51" s="165" t="s">
        <v>117</v>
      </c>
      <c r="D51" s="166" t="s">
        <v>1768</v>
      </c>
      <c r="E51" s="166" t="s">
        <v>119</v>
      </c>
      <c r="F51" s="140" t="s">
        <v>1769</v>
      </c>
      <c r="G51" s="17" t="s">
        <v>121</v>
      </c>
      <c r="H51" s="18" t="s">
        <v>125</v>
      </c>
      <c r="I51" s="167">
        <v>31501</v>
      </c>
      <c r="J51" s="168" t="str">
        <f>LEFT(Tabla32[[#This Row],[ObjGasto]],3)</f>
        <v>315</v>
      </c>
      <c r="K51" s="169">
        <v>1</v>
      </c>
      <c r="L51" s="20">
        <v>502</v>
      </c>
      <c r="M51" s="22">
        <v>1600</v>
      </c>
      <c r="N51" s="22">
        <f t="shared" si="3"/>
        <v>133.33333333333334</v>
      </c>
      <c r="O51" s="22">
        <f t="shared" si="3"/>
        <v>133.33333333333334</v>
      </c>
      <c r="P51" s="22">
        <f t="shared" si="3"/>
        <v>133.33333333333334</v>
      </c>
      <c r="Q51" s="22">
        <f t="shared" si="3"/>
        <v>133.33333333333334</v>
      </c>
      <c r="R51" s="22">
        <f t="shared" si="3"/>
        <v>133.33333333333334</v>
      </c>
      <c r="S51" s="22">
        <f t="shared" si="3"/>
        <v>133.33333333333334</v>
      </c>
      <c r="T51" s="22">
        <f t="shared" si="3"/>
        <v>133.33333333333334</v>
      </c>
      <c r="U51" s="22">
        <f t="shared" si="3"/>
        <v>133.33333333333334</v>
      </c>
      <c r="V51" s="22">
        <f t="shared" si="3"/>
        <v>133.33333333333334</v>
      </c>
      <c r="W51" s="22">
        <f t="shared" si="3"/>
        <v>133.33333333333334</v>
      </c>
      <c r="X51" s="22">
        <f t="shared" si="3"/>
        <v>133.33333333333334</v>
      </c>
      <c r="Y51" s="22">
        <f t="shared" si="3"/>
        <v>133.33333333333334</v>
      </c>
    </row>
    <row r="52" spans="1:25" hidden="1" x14ac:dyDescent="0.3">
      <c r="A52" s="23">
        <v>9</v>
      </c>
      <c r="B52" s="23">
        <v>1</v>
      </c>
      <c r="C52" s="24" t="s">
        <v>1760</v>
      </c>
      <c r="D52" s="25" t="s">
        <v>1759</v>
      </c>
      <c r="E52" s="25" t="s">
        <v>119</v>
      </c>
      <c r="F52" s="25" t="s">
        <v>1766</v>
      </c>
      <c r="G52" s="26" t="s">
        <v>121</v>
      </c>
      <c r="H52" s="27" t="s">
        <v>128</v>
      </c>
      <c r="I52" s="19">
        <v>31501</v>
      </c>
      <c r="J52" s="55" t="str">
        <f>LEFT(Tabla32[[#This Row],[ObjGasto]],3)</f>
        <v>315</v>
      </c>
      <c r="K52" s="28">
        <v>1</v>
      </c>
      <c r="L52" s="28">
        <v>101</v>
      </c>
      <c r="M52" s="21">
        <v>3000</v>
      </c>
      <c r="N52" s="22">
        <f t="shared" si="3"/>
        <v>250</v>
      </c>
      <c r="O52" s="22">
        <f t="shared" si="3"/>
        <v>250</v>
      </c>
      <c r="P52" s="22">
        <f t="shared" si="3"/>
        <v>250</v>
      </c>
      <c r="Q52" s="22">
        <f t="shared" si="3"/>
        <v>250</v>
      </c>
      <c r="R52" s="22">
        <f t="shared" si="3"/>
        <v>250</v>
      </c>
      <c r="S52" s="22">
        <f t="shared" si="3"/>
        <v>250</v>
      </c>
      <c r="T52" s="22">
        <f t="shared" si="3"/>
        <v>250</v>
      </c>
      <c r="U52" s="22">
        <f t="shared" si="3"/>
        <v>250</v>
      </c>
      <c r="V52" s="22">
        <f t="shared" si="3"/>
        <v>250</v>
      </c>
      <c r="W52" s="22">
        <f t="shared" si="3"/>
        <v>250</v>
      </c>
      <c r="X52" s="22">
        <f t="shared" si="3"/>
        <v>250</v>
      </c>
      <c r="Y52" s="22">
        <f t="shared" si="3"/>
        <v>250</v>
      </c>
    </row>
    <row r="53" spans="1:25" hidden="1" x14ac:dyDescent="0.3">
      <c r="A53" s="164">
        <v>14</v>
      </c>
      <c r="B53" s="164">
        <v>1</v>
      </c>
      <c r="C53" s="165" t="s">
        <v>117</v>
      </c>
      <c r="D53" s="166" t="s">
        <v>118</v>
      </c>
      <c r="E53" s="166" t="s">
        <v>119</v>
      </c>
      <c r="F53" s="17" t="s">
        <v>120</v>
      </c>
      <c r="G53" s="17" t="s">
        <v>121</v>
      </c>
      <c r="H53" s="18" t="s">
        <v>127</v>
      </c>
      <c r="I53" s="19">
        <v>31501</v>
      </c>
      <c r="J53" s="55" t="str">
        <f>LEFT(Tabla32[[#This Row],[ObjGasto]],3)</f>
        <v>315</v>
      </c>
      <c r="K53" s="169">
        <v>1</v>
      </c>
      <c r="L53" s="20">
        <v>101</v>
      </c>
      <c r="M53" s="21">
        <v>2500</v>
      </c>
      <c r="N53" s="22">
        <f t="shared" si="3"/>
        <v>208.33333333333334</v>
      </c>
      <c r="O53" s="22">
        <f t="shared" si="3"/>
        <v>208.33333333333334</v>
      </c>
      <c r="P53" s="22">
        <f t="shared" si="3"/>
        <v>208.33333333333334</v>
      </c>
      <c r="Q53" s="22">
        <f t="shared" si="3"/>
        <v>208.33333333333334</v>
      </c>
      <c r="R53" s="22">
        <f t="shared" si="3"/>
        <v>208.33333333333334</v>
      </c>
      <c r="S53" s="22">
        <f t="shared" si="3"/>
        <v>208.33333333333334</v>
      </c>
      <c r="T53" s="22">
        <f t="shared" si="3"/>
        <v>208.33333333333334</v>
      </c>
      <c r="U53" s="22">
        <f t="shared" si="3"/>
        <v>208.33333333333334</v>
      </c>
      <c r="V53" s="22">
        <f t="shared" si="3"/>
        <v>208.33333333333334</v>
      </c>
      <c r="W53" s="22">
        <f t="shared" si="3"/>
        <v>208.33333333333334</v>
      </c>
      <c r="X53" s="22">
        <f t="shared" si="3"/>
        <v>208.33333333333334</v>
      </c>
      <c r="Y53" s="22">
        <f t="shared" si="3"/>
        <v>208.33333333333334</v>
      </c>
    </row>
    <row r="54" spans="1:25" hidden="1" x14ac:dyDescent="0.3">
      <c r="A54" s="164">
        <v>19</v>
      </c>
      <c r="B54" s="164">
        <v>1</v>
      </c>
      <c r="C54" s="165" t="s">
        <v>1760</v>
      </c>
      <c r="D54" s="166" t="s">
        <v>1761</v>
      </c>
      <c r="E54" s="166" t="s">
        <v>1763</v>
      </c>
      <c r="F54" s="140" t="s">
        <v>1764</v>
      </c>
      <c r="G54" s="17" t="s">
        <v>121</v>
      </c>
      <c r="H54" s="18" t="s">
        <v>124</v>
      </c>
      <c r="I54" s="19">
        <v>31501</v>
      </c>
      <c r="J54" s="55" t="str">
        <f>LEFT(Tabla32[[#This Row],[ObjGasto]],3)</f>
        <v>315</v>
      </c>
      <c r="K54" s="169">
        <v>1</v>
      </c>
      <c r="L54" s="20">
        <v>101</v>
      </c>
      <c r="M54" s="21">
        <v>2000</v>
      </c>
      <c r="N54" s="22">
        <f t="shared" si="3"/>
        <v>166.66666666666666</v>
      </c>
      <c r="O54" s="22">
        <f t="shared" si="3"/>
        <v>166.66666666666666</v>
      </c>
      <c r="P54" s="22">
        <f t="shared" si="3"/>
        <v>166.66666666666666</v>
      </c>
      <c r="Q54" s="22">
        <f t="shared" si="3"/>
        <v>166.66666666666666</v>
      </c>
      <c r="R54" s="22">
        <f t="shared" si="3"/>
        <v>166.66666666666666</v>
      </c>
      <c r="S54" s="22">
        <f t="shared" si="3"/>
        <v>166.66666666666666</v>
      </c>
      <c r="T54" s="22">
        <f t="shared" si="3"/>
        <v>166.66666666666666</v>
      </c>
      <c r="U54" s="22">
        <f t="shared" si="3"/>
        <v>166.66666666666666</v>
      </c>
      <c r="V54" s="22">
        <f t="shared" si="3"/>
        <v>166.66666666666666</v>
      </c>
      <c r="W54" s="22">
        <f t="shared" si="3"/>
        <v>166.66666666666666</v>
      </c>
      <c r="X54" s="22">
        <f t="shared" si="3"/>
        <v>166.66666666666666</v>
      </c>
      <c r="Y54" s="22">
        <f t="shared" si="3"/>
        <v>166.66666666666666</v>
      </c>
    </row>
    <row r="55" spans="1:25" hidden="1" x14ac:dyDescent="0.3">
      <c r="A55" s="29">
        <v>2</v>
      </c>
      <c r="B55" s="29">
        <v>1</v>
      </c>
      <c r="C55" s="30">
        <v>1</v>
      </c>
      <c r="D55" s="17" t="s">
        <v>118</v>
      </c>
      <c r="E55" s="17" t="s">
        <v>119</v>
      </c>
      <c r="F55" s="17" t="s">
        <v>120</v>
      </c>
      <c r="G55" s="17" t="s">
        <v>121</v>
      </c>
      <c r="H55" s="18" t="s">
        <v>126</v>
      </c>
      <c r="I55" s="19">
        <v>31701</v>
      </c>
      <c r="J55" s="55" t="str">
        <f>LEFT(Tabla32[[#This Row],[ObjGasto]],3)</f>
        <v>317</v>
      </c>
      <c r="K55" s="20">
        <v>1</v>
      </c>
      <c r="L55" s="20">
        <v>101</v>
      </c>
      <c r="M55" s="21">
        <v>2500</v>
      </c>
      <c r="N55" s="22">
        <f t="shared" si="3"/>
        <v>208.33333333333334</v>
      </c>
      <c r="O55" s="22">
        <f t="shared" si="3"/>
        <v>208.33333333333334</v>
      </c>
      <c r="P55" s="22">
        <f t="shared" si="3"/>
        <v>208.33333333333334</v>
      </c>
      <c r="Q55" s="22">
        <f t="shared" si="3"/>
        <v>208.33333333333334</v>
      </c>
      <c r="R55" s="22">
        <f t="shared" si="3"/>
        <v>208.33333333333334</v>
      </c>
      <c r="S55" s="22">
        <f t="shared" si="3"/>
        <v>208.33333333333334</v>
      </c>
      <c r="T55" s="22">
        <f t="shared" si="3"/>
        <v>208.33333333333334</v>
      </c>
      <c r="U55" s="22">
        <f t="shared" si="3"/>
        <v>208.33333333333334</v>
      </c>
      <c r="V55" s="22">
        <f t="shared" si="3"/>
        <v>208.33333333333334</v>
      </c>
      <c r="W55" s="22">
        <f t="shared" si="3"/>
        <v>208.33333333333334</v>
      </c>
      <c r="X55" s="22">
        <f t="shared" si="3"/>
        <v>208.33333333333334</v>
      </c>
      <c r="Y55" s="22">
        <f t="shared" si="3"/>
        <v>208.33333333333334</v>
      </c>
    </row>
    <row r="56" spans="1:25" hidden="1" x14ac:dyDescent="0.3">
      <c r="A56" s="29">
        <v>2</v>
      </c>
      <c r="B56" s="29">
        <v>1</v>
      </c>
      <c r="C56" s="30">
        <v>1</v>
      </c>
      <c r="D56" s="17" t="s">
        <v>118</v>
      </c>
      <c r="E56" s="17" t="s">
        <v>119</v>
      </c>
      <c r="F56" s="17" t="s">
        <v>120</v>
      </c>
      <c r="G56" s="17" t="s">
        <v>121</v>
      </c>
      <c r="H56" s="18" t="s">
        <v>126</v>
      </c>
      <c r="I56" s="19">
        <v>31801</v>
      </c>
      <c r="J56" s="55" t="str">
        <f>LEFT(Tabla32[[#This Row],[ObjGasto]],3)</f>
        <v>318</v>
      </c>
      <c r="K56" s="20">
        <v>1</v>
      </c>
      <c r="L56" s="20">
        <v>101</v>
      </c>
      <c r="M56" s="21">
        <v>1200</v>
      </c>
      <c r="N56" s="22">
        <f t="shared" si="3"/>
        <v>100</v>
      </c>
      <c r="O56" s="22">
        <f t="shared" si="3"/>
        <v>100</v>
      </c>
      <c r="P56" s="22">
        <f t="shared" si="3"/>
        <v>100</v>
      </c>
      <c r="Q56" s="22">
        <f t="shared" si="3"/>
        <v>100</v>
      </c>
      <c r="R56" s="22">
        <f t="shared" si="3"/>
        <v>100</v>
      </c>
      <c r="S56" s="22">
        <f t="shared" si="3"/>
        <v>100</v>
      </c>
      <c r="T56" s="22">
        <f t="shared" si="3"/>
        <v>100</v>
      </c>
      <c r="U56" s="22">
        <f t="shared" si="3"/>
        <v>100</v>
      </c>
      <c r="V56" s="22">
        <f t="shared" si="3"/>
        <v>100</v>
      </c>
      <c r="W56" s="22">
        <f t="shared" si="3"/>
        <v>100</v>
      </c>
      <c r="X56" s="22">
        <f t="shared" si="3"/>
        <v>100</v>
      </c>
      <c r="Y56" s="22">
        <f t="shared" si="3"/>
        <v>100</v>
      </c>
    </row>
    <row r="57" spans="1:25" hidden="1" x14ac:dyDescent="0.3">
      <c r="A57" s="164">
        <v>19</v>
      </c>
      <c r="B57" s="164">
        <v>1</v>
      </c>
      <c r="C57" s="165" t="s">
        <v>1760</v>
      </c>
      <c r="D57" s="166" t="s">
        <v>1761</v>
      </c>
      <c r="E57" s="166" t="s">
        <v>1763</v>
      </c>
      <c r="F57" s="140" t="s">
        <v>1764</v>
      </c>
      <c r="G57" s="17" t="s">
        <v>121</v>
      </c>
      <c r="H57" s="18" t="s">
        <v>124</v>
      </c>
      <c r="I57" s="19">
        <v>32502</v>
      </c>
      <c r="J57" s="55" t="str">
        <f>LEFT(Tabla32[[#This Row],[ObjGasto]],3)</f>
        <v>325</v>
      </c>
      <c r="K57" s="169">
        <v>1</v>
      </c>
      <c r="L57" s="20">
        <v>101</v>
      </c>
      <c r="M57" s="21">
        <v>5000</v>
      </c>
      <c r="N57" s="22">
        <f t="shared" si="3"/>
        <v>416.66666666666669</v>
      </c>
      <c r="O57" s="22">
        <f t="shared" si="3"/>
        <v>416.66666666666669</v>
      </c>
      <c r="P57" s="22">
        <f t="shared" si="3"/>
        <v>416.66666666666669</v>
      </c>
      <c r="Q57" s="22">
        <f t="shared" si="3"/>
        <v>416.66666666666669</v>
      </c>
      <c r="R57" s="22">
        <f t="shared" si="3"/>
        <v>416.66666666666669</v>
      </c>
      <c r="S57" s="22">
        <f t="shared" si="3"/>
        <v>416.66666666666669</v>
      </c>
      <c r="T57" s="22">
        <f t="shared" si="3"/>
        <v>416.66666666666669</v>
      </c>
      <c r="U57" s="22">
        <f t="shared" si="3"/>
        <v>416.66666666666669</v>
      </c>
      <c r="V57" s="22">
        <f t="shared" si="3"/>
        <v>416.66666666666669</v>
      </c>
      <c r="W57" s="22">
        <f t="shared" si="3"/>
        <v>416.66666666666669</v>
      </c>
      <c r="X57" s="22">
        <f t="shared" si="3"/>
        <v>416.66666666666669</v>
      </c>
      <c r="Y57" s="22">
        <f t="shared" si="3"/>
        <v>416.66666666666669</v>
      </c>
    </row>
    <row r="58" spans="1:25" hidden="1" x14ac:dyDescent="0.3">
      <c r="A58" s="164">
        <v>19</v>
      </c>
      <c r="B58" s="164">
        <v>2</v>
      </c>
      <c r="C58" s="165" t="s">
        <v>1760</v>
      </c>
      <c r="D58" s="166" t="s">
        <v>119</v>
      </c>
      <c r="E58" s="166" t="s">
        <v>1759</v>
      </c>
      <c r="F58" s="140" t="s">
        <v>1767</v>
      </c>
      <c r="G58" s="17" t="s">
        <v>121</v>
      </c>
      <c r="H58" s="18" t="s">
        <v>122</v>
      </c>
      <c r="I58" s="19">
        <v>32601</v>
      </c>
      <c r="J58" s="55" t="str">
        <f>LEFT(Tabla32[[#This Row],[ObjGasto]],3)</f>
        <v>326</v>
      </c>
      <c r="K58" s="170">
        <v>1</v>
      </c>
      <c r="L58" s="20">
        <v>101</v>
      </c>
      <c r="M58" s="21">
        <v>7000</v>
      </c>
      <c r="N58" s="22">
        <f t="shared" si="3"/>
        <v>583.33333333333337</v>
      </c>
      <c r="O58" s="22">
        <f t="shared" si="3"/>
        <v>583.33333333333337</v>
      </c>
      <c r="P58" s="22">
        <f t="shared" si="3"/>
        <v>583.33333333333337</v>
      </c>
      <c r="Q58" s="22">
        <f t="shared" si="3"/>
        <v>583.33333333333337</v>
      </c>
      <c r="R58" s="22">
        <f t="shared" si="3"/>
        <v>583.33333333333337</v>
      </c>
      <c r="S58" s="22">
        <f t="shared" si="3"/>
        <v>583.33333333333337</v>
      </c>
      <c r="T58" s="22">
        <f t="shared" si="3"/>
        <v>583.33333333333337</v>
      </c>
      <c r="U58" s="22">
        <f t="shared" si="3"/>
        <v>583.33333333333337</v>
      </c>
      <c r="V58" s="22">
        <f t="shared" si="3"/>
        <v>583.33333333333337</v>
      </c>
      <c r="W58" s="22">
        <f t="shared" si="3"/>
        <v>583.33333333333337</v>
      </c>
      <c r="X58" s="22">
        <f t="shared" si="3"/>
        <v>583.33333333333337</v>
      </c>
      <c r="Y58" s="22">
        <f t="shared" si="3"/>
        <v>583.33333333333337</v>
      </c>
    </row>
    <row r="59" spans="1:25" hidden="1" x14ac:dyDescent="0.3">
      <c r="A59" s="29">
        <v>2</v>
      </c>
      <c r="B59" s="29">
        <v>1</v>
      </c>
      <c r="C59" s="30">
        <v>1</v>
      </c>
      <c r="D59" s="17" t="s">
        <v>118</v>
      </c>
      <c r="E59" s="17" t="s">
        <v>119</v>
      </c>
      <c r="F59" s="17" t="s">
        <v>120</v>
      </c>
      <c r="G59" s="17" t="s">
        <v>121</v>
      </c>
      <c r="H59" s="18" t="s">
        <v>126</v>
      </c>
      <c r="I59" s="19">
        <v>32904</v>
      </c>
      <c r="J59" s="55" t="str">
        <f>LEFT(Tabla32[[#This Row],[ObjGasto]],3)</f>
        <v>329</v>
      </c>
      <c r="K59" s="20">
        <v>1</v>
      </c>
      <c r="L59" s="20">
        <v>101</v>
      </c>
      <c r="M59" s="21">
        <v>1000</v>
      </c>
      <c r="N59" s="22">
        <f t="shared" si="3"/>
        <v>83.333333333333329</v>
      </c>
      <c r="O59" s="22">
        <f t="shared" si="3"/>
        <v>83.333333333333329</v>
      </c>
      <c r="P59" s="22">
        <f t="shared" si="3"/>
        <v>83.333333333333329</v>
      </c>
      <c r="Q59" s="22">
        <f t="shared" si="3"/>
        <v>83.333333333333329</v>
      </c>
      <c r="R59" s="22">
        <f t="shared" si="3"/>
        <v>83.333333333333329</v>
      </c>
      <c r="S59" s="22">
        <f t="shared" si="3"/>
        <v>83.333333333333329</v>
      </c>
      <c r="T59" s="22">
        <f t="shared" si="3"/>
        <v>83.333333333333329</v>
      </c>
      <c r="U59" s="22">
        <f t="shared" si="3"/>
        <v>83.333333333333329</v>
      </c>
      <c r="V59" s="22">
        <f t="shared" si="3"/>
        <v>83.333333333333329</v>
      </c>
      <c r="W59" s="22">
        <f t="shared" si="3"/>
        <v>83.333333333333329</v>
      </c>
      <c r="X59" s="22">
        <f t="shared" si="3"/>
        <v>83.333333333333329</v>
      </c>
      <c r="Y59" s="22">
        <f t="shared" si="3"/>
        <v>83.333333333333329</v>
      </c>
    </row>
    <row r="60" spans="1:25" hidden="1" x14ac:dyDescent="0.3">
      <c r="A60" s="29">
        <v>2</v>
      </c>
      <c r="B60" s="29">
        <v>1</v>
      </c>
      <c r="C60" s="30">
        <v>1</v>
      </c>
      <c r="D60" s="17" t="s">
        <v>118</v>
      </c>
      <c r="E60" s="17" t="s">
        <v>119</v>
      </c>
      <c r="F60" s="17" t="s">
        <v>120</v>
      </c>
      <c r="G60" s="17" t="s">
        <v>121</v>
      </c>
      <c r="H60" s="18" t="s">
        <v>126</v>
      </c>
      <c r="I60" s="19">
        <v>33101</v>
      </c>
      <c r="J60" s="55" t="str">
        <f>LEFT(Tabla32[[#This Row],[ObjGasto]],3)</f>
        <v>331</v>
      </c>
      <c r="K60" s="20">
        <v>1</v>
      </c>
      <c r="L60" s="20">
        <v>101</v>
      </c>
      <c r="M60" s="21">
        <v>100000</v>
      </c>
      <c r="N60" s="22">
        <f t="shared" si="3"/>
        <v>8333.3333333333339</v>
      </c>
      <c r="O60" s="22">
        <f t="shared" si="3"/>
        <v>8333.3333333333339</v>
      </c>
      <c r="P60" s="22">
        <f t="shared" si="3"/>
        <v>8333.3333333333339</v>
      </c>
      <c r="Q60" s="22">
        <f t="shared" si="3"/>
        <v>8333.3333333333339</v>
      </c>
      <c r="R60" s="22">
        <f t="shared" si="3"/>
        <v>8333.3333333333339</v>
      </c>
      <c r="S60" s="22">
        <f t="shared" si="3"/>
        <v>8333.3333333333339</v>
      </c>
      <c r="T60" s="22">
        <f t="shared" si="3"/>
        <v>8333.3333333333339</v>
      </c>
      <c r="U60" s="22">
        <f t="shared" si="3"/>
        <v>8333.3333333333339</v>
      </c>
      <c r="V60" s="22">
        <f t="shared" si="3"/>
        <v>8333.3333333333339</v>
      </c>
      <c r="W60" s="22">
        <f t="shared" si="3"/>
        <v>8333.3333333333339</v>
      </c>
      <c r="X60" s="22">
        <f t="shared" si="3"/>
        <v>8333.3333333333339</v>
      </c>
      <c r="Y60" s="22">
        <f t="shared" si="3"/>
        <v>8333.3333333333339</v>
      </c>
    </row>
    <row r="61" spans="1:25" hidden="1" x14ac:dyDescent="0.3">
      <c r="A61" s="164">
        <v>5</v>
      </c>
      <c r="B61" s="164">
        <v>1</v>
      </c>
      <c r="C61" s="165" t="s">
        <v>117</v>
      </c>
      <c r="D61" s="166" t="s">
        <v>1768</v>
      </c>
      <c r="E61" s="166" t="s">
        <v>119</v>
      </c>
      <c r="F61" s="140" t="s">
        <v>1769</v>
      </c>
      <c r="G61" s="17" t="s">
        <v>121</v>
      </c>
      <c r="H61" s="18" t="s">
        <v>125</v>
      </c>
      <c r="I61" s="167">
        <v>33101</v>
      </c>
      <c r="J61" s="168" t="str">
        <f>LEFT(Tabla32[[#This Row],[ObjGasto]],3)</f>
        <v>331</v>
      </c>
      <c r="K61" s="169">
        <v>1</v>
      </c>
      <c r="L61" s="20">
        <v>502</v>
      </c>
      <c r="M61" s="22">
        <v>60000</v>
      </c>
      <c r="N61" s="22">
        <f t="shared" si="3"/>
        <v>5000</v>
      </c>
      <c r="O61" s="22">
        <f t="shared" si="3"/>
        <v>5000</v>
      </c>
      <c r="P61" s="22">
        <f t="shared" si="3"/>
        <v>5000</v>
      </c>
      <c r="Q61" s="22">
        <f t="shared" si="3"/>
        <v>5000</v>
      </c>
      <c r="R61" s="22">
        <f t="shared" si="3"/>
        <v>5000</v>
      </c>
      <c r="S61" s="22">
        <f t="shared" si="3"/>
        <v>5000</v>
      </c>
      <c r="T61" s="22">
        <f t="shared" si="3"/>
        <v>5000</v>
      </c>
      <c r="U61" s="22">
        <f t="shared" si="3"/>
        <v>5000</v>
      </c>
      <c r="V61" s="22">
        <f t="shared" si="3"/>
        <v>5000</v>
      </c>
      <c r="W61" s="22">
        <f t="shared" si="3"/>
        <v>5000</v>
      </c>
      <c r="X61" s="22">
        <f t="shared" si="3"/>
        <v>5000</v>
      </c>
      <c r="Y61" s="22">
        <f t="shared" si="3"/>
        <v>5000</v>
      </c>
    </row>
    <row r="62" spans="1:25" hidden="1" x14ac:dyDescent="0.3">
      <c r="A62" s="164">
        <v>14</v>
      </c>
      <c r="B62" s="164">
        <v>1</v>
      </c>
      <c r="C62" s="165" t="s">
        <v>117</v>
      </c>
      <c r="D62" s="166" t="s">
        <v>118</v>
      </c>
      <c r="E62" s="166" t="s">
        <v>119</v>
      </c>
      <c r="F62" s="17" t="s">
        <v>120</v>
      </c>
      <c r="G62" s="17" t="s">
        <v>121</v>
      </c>
      <c r="H62" s="18" t="s">
        <v>127</v>
      </c>
      <c r="I62" s="19">
        <v>33101</v>
      </c>
      <c r="J62" s="55" t="str">
        <f>LEFT(Tabla32[[#This Row],[ObjGasto]],3)</f>
        <v>331</v>
      </c>
      <c r="K62" s="169">
        <v>1</v>
      </c>
      <c r="L62" s="20">
        <v>101</v>
      </c>
      <c r="M62" s="21">
        <v>5000</v>
      </c>
      <c r="N62" s="22">
        <f t="shared" si="3"/>
        <v>416.66666666666669</v>
      </c>
      <c r="O62" s="22">
        <f t="shared" si="3"/>
        <v>416.66666666666669</v>
      </c>
      <c r="P62" s="22">
        <f t="shared" si="3"/>
        <v>416.66666666666669</v>
      </c>
      <c r="Q62" s="22">
        <f t="shared" si="3"/>
        <v>416.66666666666669</v>
      </c>
      <c r="R62" s="22">
        <f t="shared" si="3"/>
        <v>416.66666666666669</v>
      </c>
      <c r="S62" s="22">
        <f t="shared" si="3"/>
        <v>416.66666666666669</v>
      </c>
      <c r="T62" s="22">
        <f t="shared" si="3"/>
        <v>416.66666666666669</v>
      </c>
      <c r="U62" s="22">
        <f t="shared" si="3"/>
        <v>416.66666666666669</v>
      </c>
      <c r="V62" s="22">
        <f t="shared" si="3"/>
        <v>416.66666666666669</v>
      </c>
      <c r="W62" s="22">
        <f t="shared" si="3"/>
        <v>416.66666666666669</v>
      </c>
      <c r="X62" s="22">
        <f t="shared" si="3"/>
        <v>416.66666666666669</v>
      </c>
      <c r="Y62" s="22">
        <f t="shared" si="3"/>
        <v>416.66666666666669</v>
      </c>
    </row>
    <row r="63" spans="1:25" hidden="1" x14ac:dyDescent="0.3">
      <c r="A63" s="29">
        <v>2</v>
      </c>
      <c r="B63" s="29">
        <v>1</v>
      </c>
      <c r="C63" s="30">
        <v>1</v>
      </c>
      <c r="D63" s="17" t="s">
        <v>118</v>
      </c>
      <c r="E63" s="17" t="s">
        <v>119</v>
      </c>
      <c r="F63" s="17" t="s">
        <v>120</v>
      </c>
      <c r="G63" s="17" t="s">
        <v>121</v>
      </c>
      <c r="H63" s="18" t="s">
        <v>126</v>
      </c>
      <c r="I63" s="19">
        <v>33201</v>
      </c>
      <c r="J63" s="55" t="str">
        <f>LEFT(Tabla32[[#This Row],[ObjGasto]],3)</f>
        <v>332</v>
      </c>
      <c r="K63" s="20">
        <v>1</v>
      </c>
      <c r="L63" s="20">
        <v>101</v>
      </c>
      <c r="M63" s="21">
        <v>2000</v>
      </c>
      <c r="N63" s="22">
        <f t="shared" si="3"/>
        <v>166.66666666666666</v>
      </c>
      <c r="O63" s="22">
        <f t="shared" si="3"/>
        <v>166.66666666666666</v>
      </c>
      <c r="P63" s="22">
        <f t="shared" si="3"/>
        <v>166.66666666666666</v>
      </c>
      <c r="Q63" s="22">
        <f t="shared" si="3"/>
        <v>166.66666666666666</v>
      </c>
      <c r="R63" s="22">
        <f t="shared" si="3"/>
        <v>166.66666666666666</v>
      </c>
      <c r="S63" s="22">
        <f t="shared" si="3"/>
        <v>166.66666666666666</v>
      </c>
      <c r="T63" s="22">
        <f t="shared" si="3"/>
        <v>166.66666666666666</v>
      </c>
      <c r="U63" s="22">
        <f t="shared" si="3"/>
        <v>166.66666666666666</v>
      </c>
      <c r="V63" s="22">
        <f t="shared" si="3"/>
        <v>166.66666666666666</v>
      </c>
      <c r="W63" s="22">
        <f t="shared" si="3"/>
        <v>166.66666666666666</v>
      </c>
      <c r="X63" s="22">
        <f t="shared" si="3"/>
        <v>166.66666666666666</v>
      </c>
      <c r="Y63" s="22">
        <f t="shared" si="3"/>
        <v>166.66666666666666</v>
      </c>
    </row>
    <row r="64" spans="1:25" hidden="1" x14ac:dyDescent="0.3">
      <c r="A64" s="29">
        <v>2</v>
      </c>
      <c r="B64" s="29">
        <v>1</v>
      </c>
      <c r="C64" s="30">
        <v>1</v>
      </c>
      <c r="D64" s="17" t="s">
        <v>118</v>
      </c>
      <c r="E64" s="17" t="s">
        <v>119</v>
      </c>
      <c r="F64" s="17" t="s">
        <v>120</v>
      </c>
      <c r="G64" s="17" t="s">
        <v>121</v>
      </c>
      <c r="H64" s="18" t="s">
        <v>126</v>
      </c>
      <c r="I64" s="19">
        <v>51901</v>
      </c>
      <c r="J64" s="55" t="str">
        <f>LEFT(Tabla32[[#This Row],[ObjGasto]],3)</f>
        <v>519</v>
      </c>
      <c r="K64" s="20">
        <v>2</v>
      </c>
      <c r="L64" s="20">
        <v>101</v>
      </c>
      <c r="M64" s="21">
        <v>10000</v>
      </c>
      <c r="N64" s="22">
        <f t="shared" si="3"/>
        <v>833.33333333333337</v>
      </c>
      <c r="O64" s="22">
        <f t="shared" si="3"/>
        <v>833.33333333333337</v>
      </c>
      <c r="P64" s="22">
        <f t="shared" si="3"/>
        <v>833.33333333333337</v>
      </c>
      <c r="Q64" s="22">
        <f t="shared" si="3"/>
        <v>833.33333333333337</v>
      </c>
      <c r="R64" s="22">
        <f t="shared" si="3"/>
        <v>833.33333333333337</v>
      </c>
      <c r="S64" s="22">
        <f t="shared" si="3"/>
        <v>833.33333333333337</v>
      </c>
      <c r="T64" s="22">
        <f t="shared" si="3"/>
        <v>833.33333333333337</v>
      </c>
      <c r="U64" s="22">
        <f t="shared" si="3"/>
        <v>833.33333333333337</v>
      </c>
      <c r="V64" s="22">
        <f t="shared" si="3"/>
        <v>833.33333333333337</v>
      </c>
      <c r="W64" s="22">
        <f t="shared" si="3"/>
        <v>833.33333333333337</v>
      </c>
      <c r="X64" s="22">
        <f t="shared" si="3"/>
        <v>833.33333333333337</v>
      </c>
      <c r="Y64" s="22">
        <f t="shared" si="3"/>
        <v>833.33333333333337</v>
      </c>
    </row>
    <row r="65" spans="1:25" hidden="1" x14ac:dyDescent="0.3">
      <c r="A65" s="164">
        <v>5</v>
      </c>
      <c r="B65" s="164">
        <v>1</v>
      </c>
      <c r="C65" s="165" t="s">
        <v>117</v>
      </c>
      <c r="D65" s="166" t="s">
        <v>1768</v>
      </c>
      <c r="E65" s="166" t="s">
        <v>119</v>
      </c>
      <c r="F65" s="140" t="s">
        <v>1769</v>
      </c>
      <c r="G65" s="17" t="s">
        <v>121</v>
      </c>
      <c r="H65" s="18" t="s">
        <v>125</v>
      </c>
      <c r="I65" s="167">
        <v>33201</v>
      </c>
      <c r="J65" s="168" t="str">
        <f>LEFT(Tabla32[[#This Row],[ObjGasto]],3)</f>
        <v>332</v>
      </c>
      <c r="K65" s="169">
        <v>1</v>
      </c>
      <c r="L65" s="20">
        <v>502</v>
      </c>
      <c r="M65" s="22">
        <v>3500</v>
      </c>
      <c r="N65" s="22">
        <f t="shared" si="3"/>
        <v>291.66666666666669</v>
      </c>
      <c r="O65" s="22">
        <f t="shared" si="3"/>
        <v>291.66666666666669</v>
      </c>
      <c r="P65" s="22">
        <f t="shared" si="3"/>
        <v>291.66666666666669</v>
      </c>
      <c r="Q65" s="22">
        <f t="shared" si="3"/>
        <v>291.66666666666669</v>
      </c>
      <c r="R65" s="22">
        <f t="shared" si="3"/>
        <v>291.66666666666669</v>
      </c>
      <c r="S65" s="22">
        <f t="shared" si="3"/>
        <v>291.66666666666669</v>
      </c>
      <c r="T65" s="22">
        <f t="shared" si="3"/>
        <v>291.66666666666669</v>
      </c>
      <c r="U65" s="22">
        <f t="shared" si="3"/>
        <v>291.66666666666669</v>
      </c>
      <c r="V65" s="22">
        <f t="shared" si="3"/>
        <v>291.66666666666669</v>
      </c>
      <c r="W65" s="22">
        <f t="shared" si="3"/>
        <v>291.66666666666669</v>
      </c>
      <c r="X65" s="22">
        <f t="shared" si="3"/>
        <v>291.66666666666669</v>
      </c>
      <c r="Y65" s="22">
        <f t="shared" si="3"/>
        <v>291.66666666666669</v>
      </c>
    </row>
    <row r="66" spans="1:25" hidden="1" x14ac:dyDescent="0.3">
      <c r="A66" s="23">
        <v>9</v>
      </c>
      <c r="B66" s="23">
        <v>1</v>
      </c>
      <c r="C66" s="24" t="s">
        <v>1760</v>
      </c>
      <c r="D66" s="25" t="s">
        <v>1759</v>
      </c>
      <c r="E66" s="25" t="s">
        <v>119</v>
      </c>
      <c r="F66" s="25" t="s">
        <v>1766</v>
      </c>
      <c r="G66" s="26" t="s">
        <v>121</v>
      </c>
      <c r="H66" s="27" t="s">
        <v>128</v>
      </c>
      <c r="I66" s="19">
        <v>33201</v>
      </c>
      <c r="J66" s="55" t="str">
        <f>LEFT(Tabla32[[#This Row],[ObjGasto]],3)</f>
        <v>332</v>
      </c>
      <c r="K66" s="28">
        <v>1</v>
      </c>
      <c r="L66" s="28">
        <v>101</v>
      </c>
      <c r="M66" s="21">
        <v>6000</v>
      </c>
      <c r="N66" s="22">
        <f t="shared" ref="N66:Y81" si="4">$M66/12</f>
        <v>500</v>
      </c>
      <c r="O66" s="22">
        <f t="shared" si="4"/>
        <v>500</v>
      </c>
      <c r="P66" s="22">
        <f t="shared" si="4"/>
        <v>500</v>
      </c>
      <c r="Q66" s="22">
        <f t="shared" si="4"/>
        <v>500</v>
      </c>
      <c r="R66" s="22">
        <f t="shared" si="4"/>
        <v>500</v>
      </c>
      <c r="S66" s="22">
        <f t="shared" si="4"/>
        <v>500</v>
      </c>
      <c r="T66" s="22">
        <f t="shared" si="4"/>
        <v>500</v>
      </c>
      <c r="U66" s="22">
        <f t="shared" si="4"/>
        <v>500</v>
      </c>
      <c r="V66" s="22">
        <f t="shared" si="4"/>
        <v>500</v>
      </c>
      <c r="W66" s="22">
        <f t="shared" si="4"/>
        <v>500</v>
      </c>
      <c r="X66" s="22">
        <f t="shared" si="4"/>
        <v>500</v>
      </c>
      <c r="Y66" s="22">
        <f t="shared" si="4"/>
        <v>500</v>
      </c>
    </row>
    <row r="67" spans="1:25" hidden="1" x14ac:dyDescent="0.3">
      <c r="A67" s="164">
        <v>19</v>
      </c>
      <c r="B67" s="164">
        <v>2</v>
      </c>
      <c r="C67" s="165" t="s">
        <v>1760</v>
      </c>
      <c r="D67" s="166" t="s">
        <v>119</v>
      </c>
      <c r="E67" s="166" t="s">
        <v>1759</v>
      </c>
      <c r="F67" s="140" t="s">
        <v>1767</v>
      </c>
      <c r="G67" s="17" t="s">
        <v>121</v>
      </c>
      <c r="H67" s="18" t="s">
        <v>122</v>
      </c>
      <c r="I67" s="19">
        <v>33201</v>
      </c>
      <c r="J67" s="55" t="str">
        <f>LEFT(Tabla32[[#This Row],[ObjGasto]],3)</f>
        <v>332</v>
      </c>
      <c r="K67" s="170">
        <v>1</v>
      </c>
      <c r="L67" s="20">
        <v>101</v>
      </c>
      <c r="M67" s="21">
        <v>1000</v>
      </c>
      <c r="N67" s="22">
        <f t="shared" si="4"/>
        <v>83.333333333333329</v>
      </c>
      <c r="O67" s="22">
        <f t="shared" si="4"/>
        <v>83.333333333333329</v>
      </c>
      <c r="P67" s="22">
        <f t="shared" si="4"/>
        <v>83.333333333333329</v>
      </c>
      <c r="Q67" s="22">
        <f t="shared" si="4"/>
        <v>83.333333333333329</v>
      </c>
      <c r="R67" s="22">
        <f t="shared" si="4"/>
        <v>83.333333333333329</v>
      </c>
      <c r="S67" s="22">
        <f t="shared" si="4"/>
        <v>83.333333333333329</v>
      </c>
      <c r="T67" s="22">
        <f t="shared" si="4"/>
        <v>83.333333333333329</v>
      </c>
      <c r="U67" s="22">
        <f t="shared" si="4"/>
        <v>83.333333333333329</v>
      </c>
      <c r="V67" s="22">
        <f t="shared" si="4"/>
        <v>83.333333333333329</v>
      </c>
      <c r="W67" s="22">
        <f t="shared" si="4"/>
        <v>83.333333333333329</v>
      </c>
      <c r="X67" s="22">
        <f t="shared" si="4"/>
        <v>83.333333333333329</v>
      </c>
      <c r="Y67" s="22">
        <f t="shared" si="4"/>
        <v>83.333333333333329</v>
      </c>
    </row>
    <row r="68" spans="1:25" hidden="1" x14ac:dyDescent="0.3">
      <c r="A68" s="164">
        <v>19</v>
      </c>
      <c r="B68" s="164">
        <v>1</v>
      </c>
      <c r="C68" s="165" t="s">
        <v>1760</v>
      </c>
      <c r="D68" s="166" t="s">
        <v>1761</v>
      </c>
      <c r="E68" s="166" t="s">
        <v>1763</v>
      </c>
      <c r="F68" s="140" t="s">
        <v>1764</v>
      </c>
      <c r="G68" s="17" t="s">
        <v>121</v>
      </c>
      <c r="H68" s="18" t="s">
        <v>124</v>
      </c>
      <c r="I68" s="19">
        <v>33201</v>
      </c>
      <c r="J68" s="55" t="str">
        <f>LEFT(Tabla32[[#This Row],[ObjGasto]],3)</f>
        <v>332</v>
      </c>
      <c r="K68" s="169">
        <v>1</v>
      </c>
      <c r="L68" s="20">
        <v>101</v>
      </c>
      <c r="M68" s="21">
        <v>5000</v>
      </c>
      <c r="N68" s="22">
        <f t="shared" si="4"/>
        <v>416.66666666666669</v>
      </c>
      <c r="O68" s="22">
        <f t="shared" si="4"/>
        <v>416.66666666666669</v>
      </c>
      <c r="P68" s="22">
        <f t="shared" si="4"/>
        <v>416.66666666666669</v>
      </c>
      <c r="Q68" s="22">
        <f t="shared" si="4"/>
        <v>416.66666666666669</v>
      </c>
      <c r="R68" s="22">
        <f t="shared" si="4"/>
        <v>416.66666666666669</v>
      </c>
      <c r="S68" s="22">
        <f t="shared" si="4"/>
        <v>416.66666666666669</v>
      </c>
      <c r="T68" s="22">
        <f t="shared" si="4"/>
        <v>416.66666666666669</v>
      </c>
      <c r="U68" s="22">
        <f t="shared" si="4"/>
        <v>416.66666666666669</v>
      </c>
      <c r="V68" s="22">
        <f t="shared" si="4"/>
        <v>416.66666666666669</v>
      </c>
      <c r="W68" s="22">
        <f t="shared" si="4"/>
        <v>416.66666666666669</v>
      </c>
      <c r="X68" s="22">
        <f t="shared" si="4"/>
        <v>416.66666666666669</v>
      </c>
      <c r="Y68" s="22">
        <f t="shared" si="4"/>
        <v>416.66666666666669</v>
      </c>
    </row>
    <row r="69" spans="1:25" hidden="1" x14ac:dyDescent="0.3">
      <c r="A69" s="29">
        <v>2</v>
      </c>
      <c r="B69" s="29">
        <v>1</v>
      </c>
      <c r="C69" s="30">
        <v>1</v>
      </c>
      <c r="D69" s="17" t="s">
        <v>118</v>
      </c>
      <c r="E69" s="17" t="s">
        <v>119</v>
      </c>
      <c r="F69" s="17" t="s">
        <v>120</v>
      </c>
      <c r="G69" s="17" t="s">
        <v>121</v>
      </c>
      <c r="H69" s="18" t="s">
        <v>126</v>
      </c>
      <c r="I69" s="19">
        <v>33301</v>
      </c>
      <c r="J69" s="55" t="str">
        <f>LEFT(Tabla32[[#This Row],[ObjGasto]],3)</f>
        <v>333</v>
      </c>
      <c r="K69" s="20">
        <v>1</v>
      </c>
      <c r="L69" s="17">
        <v>101</v>
      </c>
      <c r="M69" s="21">
        <v>120000</v>
      </c>
      <c r="N69" s="22">
        <f t="shared" si="4"/>
        <v>10000</v>
      </c>
      <c r="O69" s="22">
        <f t="shared" si="4"/>
        <v>10000</v>
      </c>
      <c r="P69" s="22">
        <f t="shared" si="4"/>
        <v>10000</v>
      </c>
      <c r="Q69" s="22">
        <f t="shared" si="4"/>
        <v>10000</v>
      </c>
      <c r="R69" s="22">
        <f t="shared" si="4"/>
        <v>10000</v>
      </c>
      <c r="S69" s="22">
        <f t="shared" si="4"/>
        <v>10000</v>
      </c>
      <c r="T69" s="22">
        <f t="shared" si="4"/>
        <v>10000</v>
      </c>
      <c r="U69" s="22">
        <f t="shared" si="4"/>
        <v>10000</v>
      </c>
      <c r="V69" s="22">
        <f t="shared" si="4"/>
        <v>10000</v>
      </c>
      <c r="W69" s="22">
        <f t="shared" si="4"/>
        <v>10000</v>
      </c>
      <c r="X69" s="22">
        <f t="shared" si="4"/>
        <v>10000</v>
      </c>
      <c r="Y69" s="22">
        <f t="shared" si="4"/>
        <v>10000</v>
      </c>
    </row>
    <row r="70" spans="1:25" hidden="1" x14ac:dyDescent="0.3">
      <c r="A70" s="29">
        <v>2</v>
      </c>
      <c r="B70" s="29">
        <v>1</v>
      </c>
      <c r="C70" s="30">
        <v>1</v>
      </c>
      <c r="D70" s="17" t="s">
        <v>118</v>
      </c>
      <c r="E70" s="17" t="s">
        <v>119</v>
      </c>
      <c r="F70" s="17" t="s">
        <v>120</v>
      </c>
      <c r="G70" s="17" t="s">
        <v>121</v>
      </c>
      <c r="H70" s="18" t="s">
        <v>126</v>
      </c>
      <c r="I70" s="19">
        <v>33302</v>
      </c>
      <c r="J70" s="55" t="str">
        <f>LEFT(Tabla32[[#This Row],[ObjGasto]],3)</f>
        <v>333</v>
      </c>
      <c r="K70" s="20">
        <v>1</v>
      </c>
      <c r="L70" s="20">
        <v>101</v>
      </c>
      <c r="M70" s="21">
        <v>1000</v>
      </c>
      <c r="N70" s="22">
        <f t="shared" si="4"/>
        <v>83.333333333333329</v>
      </c>
      <c r="O70" s="22">
        <f t="shared" si="4"/>
        <v>83.333333333333329</v>
      </c>
      <c r="P70" s="22">
        <f t="shared" si="4"/>
        <v>83.333333333333329</v>
      </c>
      <c r="Q70" s="22">
        <f t="shared" si="4"/>
        <v>83.333333333333329</v>
      </c>
      <c r="R70" s="22">
        <f t="shared" si="4"/>
        <v>83.333333333333329</v>
      </c>
      <c r="S70" s="22">
        <f t="shared" si="4"/>
        <v>83.333333333333329</v>
      </c>
      <c r="T70" s="22">
        <f t="shared" si="4"/>
        <v>83.333333333333329</v>
      </c>
      <c r="U70" s="22">
        <f t="shared" si="4"/>
        <v>83.333333333333329</v>
      </c>
      <c r="V70" s="22">
        <f t="shared" si="4"/>
        <v>83.333333333333329</v>
      </c>
      <c r="W70" s="22">
        <f t="shared" si="4"/>
        <v>83.333333333333329</v>
      </c>
      <c r="X70" s="22">
        <f t="shared" si="4"/>
        <v>83.333333333333329</v>
      </c>
      <c r="Y70" s="22">
        <f t="shared" si="4"/>
        <v>83.333333333333329</v>
      </c>
    </row>
    <row r="71" spans="1:25" hidden="1" x14ac:dyDescent="0.3">
      <c r="A71" s="29">
        <v>2</v>
      </c>
      <c r="B71" s="29">
        <v>1</v>
      </c>
      <c r="C71" s="30">
        <v>1</v>
      </c>
      <c r="D71" s="17" t="s">
        <v>118</v>
      </c>
      <c r="E71" s="17" t="s">
        <v>119</v>
      </c>
      <c r="F71" s="17" t="s">
        <v>120</v>
      </c>
      <c r="G71" s="17" t="s">
        <v>121</v>
      </c>
      <c r="H71" s="18" t="s">
        <v>126</v>
      </c>
      <c r="I71" s="19">
        <v>33401</v>
      </c>
      <c r="J71" s="55" t="str">
        <f>LEFT(Tabla32[[#This Row],[ObjGasto]],3)</f>
        <v>334</v>
      </c>
      <c r="K71" s="20">
        <v>1</v>
      </c>
      <c r="L71" s="17">
        <v>101</v>
      </c>
      <c r="M71" s="21">
        <v>10000</v>
      </c>
      <c r="N71" s="22">
        <f t="shared" si="4"/>
        <v>833.33333333333337</v>
      </c>
      <c r="O71" s="22">
        <f t="shared" si="4"/>
        <v>833.33333333333337</v>
      </c>
      <c r="P71" s="22">
        <f t="shared" si="4"/>
        <v>833.33333333333337</v>
      </c>
      <c r="Q71" s="22">
        <f t="shared" si="4"/>
        <v>833.33333333333337</v>
      </c>
      <c r="R71" s="22">
        <f t="shared" si="4"/>
        <v>833.33333333333337</v>
      </c>
      <c r="S71" s="22">
        <f t="shared" si="4"/>
        <v>833.33333333333337</v>
      </c>
      <c r="T71" s="22">
        <f t="shared" si="4"/>
        <v>833.33333333333337</v>
      </c>
      <c r="U71" s="22">
        <f t="shared" si="4"/>
        <v>833.33333333333337</v>
      </c>
      <c r="V71" s="22">
        <f t="shared" si="4"/>
        <v>833.33333333333337</v>
      </c>
      <c r="W71" s="22">
        <f t="shared" si="4"/>
        <v>833.33333333333337</v>
      </c>
      <c r="X71" s="22">
        <f t="shared" si="4"/>
        <v>833.33333333333337</v>
      </c>
      <c r="Y71" s="22">
        <f t="shared" si="4"/>
        <v>833.33333333333337</v>
      </c>
    </row>
    <row r="72" spans="1:25" hidden="1" x14ac:dyDescent="0.3">
      <c r="A72" s="164">
        <v>5</v>
      </c>
      <c r="B72" s="164">
        <v>1</v>
      </c>
      <c r="C72" s="165" t="s">
        <v>117</v>
      </c>
      <c r="D72" s="166" t="s">
        <v>1768</v>
      </c>
      <c r="E72" s="166" t="s">
        <v>119</v>
      </c>
      <c r="F72" s="140" t="s">
        <v>1769</v>
      </c>
      <c r="G72" s="17" t="s">
        <v>121</v>
      </c>
      <c r="H72" s="18" t="s">
        <v>125</v>
      </c>
      <c r="I72" s="167">
        <v>33401</v>
      </c>
      <c r="J72" s="168" t="str">
        <f>LEFT(Tabla32[[#This Row],[ObjGasto]],3)</f>
        <v>334</v>
      </c>
      <c r="K72" s="169">
        <v>1</v>
      </c>
      <c r="L72" s="20">
        <v>502</v>
      </c>
      <c r="M72" s="22">
        <v>7000</v>
      </c>
      <c r="N72" s="22">
        <f t="shared" si="4"/>
        <v>583.33333333333337</v>
      </c>
      <c r="O72" s="22">
        <f t="shared" si="4"/>
        <v>583.33333333333337</v>
      </c>
      <c r="P72" s="22">
        <f t="shared" si="4"/>
        <v>583.33333333333337</v>
      </c>
      <c r="Q72" s="22">
        <f t="shared" si="4"/>
        <v>583.33333333333337</v>
      </c>
      <c r="R72" s="22">
        <f t="shared" si="4"/>
        <v>583.33333333333337</v>
      </c>
      <c r="S72" s="22">
        <f t="shared" si="4"/>
        <v>583.33333333333337</v>
      </c>
      <c r="T72" s="22">
        <f t="shared" si="4"/>
        <v>583.33333333333337</v>
      </c>
      <c r="U72" s="22">
        <f t="shared" si="4"/>
        <v>583.33333333333337</v>
      </c>
      <c r="V72" s="22">
        <f t="shared" si="4"/>
        <v>583.33333333333337</v>
      </c>
      <c r="W72" s="22">
        <f t="shared" si="4"/>
        <v>583.33333333333337</v>
      </c>
      <c r="X72" s="22">
        <f t="shared" si="4"/>
        <v>583.33333333333337</v>
      </c>
      <c r="Y72" s="22">
        <f t="shared" si="4"/>
        <v>583.33333333333337</v>
      </c>
    </row>
    <row r="73" spans="1:25" hidden="1" x14ac:dyDescent="0.3">
      <c r="A73" s="29">
        <v>2</v>
      </c>
      <c r="B73" s="29">
        <v>1</v>
      </c>
      <c r="C73" s="30">
        <v>1</v>
      </c>
      <c r="D73" s="17" t="s">
        <v>118</v>
      </c>
      <c r="E73" s="17" t="s">
        <v>119</v>
      </c>
      <c r="F73" s="17" t="s">
        <v>120</v>
      </c>
      <c r="G73" s="17" t="s">
        <v>121</v>
      </c>
      <c r="H73" s="18" t="s">
        <v>126</v>
      </c>
      <c r="I73" s="19">
        <v>33501</v>
      </c>
      <c r="J73" s="55" t="str">
        <f>LEFT(Tabla32[[#This Row],[ObjGasto]],3)</f>
        <v>335</v>
      </c>
      <c r="K73" s="20">
        <v>1</v>
      </c>
      <c r="L73" s="17">
        <v>101</v>
      </c>
      <c r="M73" s="21">
        <v>1000</v>
      </c>
      <c r="N73" s="22">
        <f t="shared" si="4"/>
        <v>83.333333333333329</v>
      </c>
      <c r="O73" s="22">
        <f t="shared" si="4"/>
        <v>83.333333333333329</v>
      </c>
      <c r="P73" s="22">
        <f t="shared" si="4"/>
        <v>83.333333333333329</v>
      </c>
      <c r="Q73" s="22">
        <f t="shared" si="4"/>
        <v>83.333333333333329</v>
      </c>
      <c r="R73" s="22">
        <f t="shared" si="4"/>
        <v>83.333333333333329</v>
      </c>
      <c r="S73" s="22">
        <f t="shared" si="4"/>
        <v>83.333333333333329</v>
      </c>
      <c r="T73" s="22">
        <f t="shared" si="4"/>
        <v>83.333333333333329</v>
      </c>
      <c r="U73" s="22">
        <f t="shared" si="4"/>
        <v>83.333333333333329</v>
      </c>
      <c r="V73" s="22">
        <f t="shared" si="4"/>
        <v>83.333333333333329</v>
      </c>
      <c r="W73" s="22">
        <f t="shared" si="4"/>
        <v>83.333333333333329</v>
      </c>
      <c r="X73" s="22">
        <f t="shared" si="4"/>
        <v>83.333333333333329</v>
      </c>
      <c r="Y73" s="22">
        <f t="shared" si="4"/>
        <v>83.333333333333329</v>
      </c>
    </row>
    <row r="74" spans="1:25" hidden="1" x14ac:dyDescent="0.3">
      <c r="A74" s="29">
        <v>2</v>
      </c>
      <c r="B74" s="29">
        <v>1</v>
      </c>
      <c r="C74" s="30">
        <v>1</v>
      </c>
      <c r="D74" s="17" t="s">
        <v>118</v>
      </c>
      <c r="E74" s="17" t="s">
        <v>119</v>
      </c>
      <c r="F74" s="17" t="s">
        <v>120</v>
      </c>
      <c r="G74" s="17" t="s">
        <v>121</v>
      </c>
      <c r="H74" s="18" t="s">
        <v>126</v>
      </c>
      <c r="I74" s="19">
        <v>33502</v>
      </c>
      <c r="J74" s="55" t="str">
        <f>LEFT(Tabla32[[#This Row],[ObjGasto]],3)</f>
        <v>335</v>
      </c>
      <c r="K74" s="20">
        <v>1</v>
      </c>
      <c r="L74" s="17">
        <v>101</v>
      </c>
      <c r="M74" s="21">
        <v>1000</v>
      </c>
      <c r="N74" s="22">
        <f t="shared" si="4"/>
        <v>83.333333333333329</v>
      </c>
      <c r="O74" s="22">
        <f t="shared" si="4"/>
        <v>83.333333333333329</v>
      </c>
      <c r="P74" s="22">
        <f t="shared" si="4"/>
        <v>83.333333333333329</v>
      </c>
      <c r="Q74" s="22">
        <f t="shared" si="4"/>
        <v>83.333333333333329</v>
      </c>
      <c r="R74" s="22">
        <f t="shared" si="4"/>
        <v>83.333333333333329</v>
      </c>
      <c r="S74" s="22">
        <f t="shared" si="4"/>
        <v>83.333333333333329</v>
      </c>
      <c r="T74" s="22">
        <f t="shared" si="4"/>
        <v>83.333333333333329</v>
      </c>
      <c r="U74" s="22">
        <f t="shared" si="4"/>
        <v>83.333333333333329</v>
      </c>
      <c r="V74" s="22">
        <f t="shared" si="4"/>
        <v>83.333333333333329</v>
      </c>
      <c r="W74" s="22">
        <f t="shared" si="4"/>
        <v>83.333333333333329</v>
      </c>
      <c r="X74" s="22">
        <f t="shared" si="4"/>
        <v>83.333333333333329</v>
      </c>
      <c r="Y74" s="22">
        <f t="shared" si="4"/>
        <v>83.333333333333329</v>
      </c>
    </row>
    <row r="75" spans="1:25" hidden="1" x14ac:dyDescent="0.3">
      <c r="A75" s="23">
        <v>13</v>
      </c>
      <c r="B75" s="23">
        <v>1</v>
      </c>
      <c r="C75" s="24" t="s">
        <v>1760</v>
      </c>
      <c r="D75" s="25" t="s">
        <v>1761</v>
      </c>
      <c r="E75" s="25" t="s">
        <v>1765</v>
      </c>
      <c r="F75" s="25" t="s">
        <v>1764</v>
      </c>
      <c r="G75" s="26" t="s">
        <v>121</v>
      </c>
      <c r="H75" s="27" t="s">
        <v>123</v>
      </c>
      <c r="I75" s="19">
        <v>33502</v>
      </c>
      <c r="J75" s="55" t="str">
        <f>LEFT(Tabla32[[#This Row],[ObjGasto]],3)</f>
        <v>335</v>
      </c>
      <c r="K75" s="28">
        <v>1</v>
      </c>
      <c r="L75" s="28">
        <v>101</v>
      </c>
      <c r="M75" s="21">
        <v>2000</v>
      </c>
      <c r="N75" s="22">
        <f t="shared" si="4"/>
        <v>166.66666666666666</v>
      </c>
      <c r="O75" s="22">
        <f t="shared" si="4"/>
        <v>166.66666666666666</v>
      </c>
      <c r="P75" s="22">
        <f t="shared" si="4"/>
        <v>166.66666666666666</v>
      </c>
      <c r="Q75" s="22">
        <f t="shared" si="4"/>
        <v>166.66666666666666</v>
      </c>
      <c r="R75" s="22">
        <f t="shared" si="4"/>
        <v>166.66666666666666</v>
      </c>
      <c r="S75" s="22">
        <f t="shared" si="4"/>
        <v>166.66666666666666</v>
      </c>
      <c r="T75" s="22">
        <f t="shared" si="4"/>
        <v>166.66666666666666</v>
      </c>
      <c r="U75" s="22">
        <f t="shared" si="4"/>
        <v>166.66666666666666</v>
      </c>
      <c r="V75" s="22">
        <f t="shared" si="4"/>
        <v>166.66666666666666</v>
      </c>
      <c r="W75" s="22">
        <f t="shared" si="4"/>
        <v>166.66666666666666</v>
      </c>
      <c r="X75" s="22">
        <f t="shared" si="4"/>
        <v>166.66666666666666</v>
      </c>
      <c r="Y75" s="22">
        <f t="shared" si="4"/>
        <v>166.66666666666666</v>
      </c>
    </row>
    <row r="76" spans="1:25" hidden="1" x14ac:dyDescent="0.3">
      <c r="A76" s="164">
        <v>14</v>
      </c>
      <c r="B76" s="164">
        <v>1</v>
      </c>
      <c r="C76" s="165" t="s">
        <v>117</v>
      </c>
      <c r="D76" s="166" t="s">
        <v>118</v>
      </c>
      <c r="E76" s="166" t="s">
        <v>119</v>
      </c>
      <c r="F76" s="17" t="s">
        <v>120</v>
      </c>
      <c r="G76" s="17" t="s">
        <v>121</v>
      </c>
      <c r="H76" s="18" t="s">
        <v>127</v>
      </c>
      <c r="I76" s="19">
        <v>33502</v>
      </c>
      <c r="J76" s="55" t="str">
        <f>LEFT(Tabla32[[#This Row],[ObjGasto]],3)</f>
        <v>335</v>
      </c>
      <c r="K76" s="169">
        <v>1</v>
      </c>
      <c r="L76" s="20">
        <v>101</v>
      </c>
      <c r="M76" s="21">
        <v>5000</v>
      </c>
      <c r="N76" s="22">
        <f t="shared" si="4"/>
        <v>416.66666666666669</v>
      </c>
      <c r="O76" s="22">
        <f t="shared" si="4"/>
        <v>416.66666666666669</v>
      </c>
      <c r="P76" s="22">
        <f t="shared" si="4"/>
        <v>416.66666666666669</v>
      </c>
      <c r="Q76" s="22">
        <f t="shared" si="4"/>
        <v>416.66666666666669</v>
      </c>
      <c r="R76" s="22">
        <f t="shared" si="4"/>
        <v>416.66666666666669</v>
      </c>
      <c r="S76" s="22">
        <f t="shared" si="4"/>
        <v>416.66666666666669</v>
      </c>
      <c r="T76" s="22">
        <f t="shared" si="4"/>
        <v>416.66666666666669</v>
      </c>
      <c r="U76" s="22">
        <f t="shared" si="4"/>
        <v>416.66666666666669</v>
      </c>
      <c r="V76" s="22">
        <f t="shared" si="4"/>
        <v>416.66666666666669</v>
      </c>
      <c r="W76" s="22">
        <f t="shared" si="4"/>
        <v>416.66666666666669</v>
      </c>
      <c r="X76" s="22">
        <f t="shared" si="4"/>
        <v>416.66666666666669</v>
      </c>
      <c r="Y76" s="22">
        <f t="shared" si="4"/>
        <v>416.66666666666669</v>
      </c>
    </row>
    <row r="77" spans="1:25" hidden="1" x14ac:dyDescent="0.3">
      <c r="A77" s="164">
        <v>19</v>
      </c>
      <c r="B77" s="164">
        <v>2</v>
      </c>
      <c r="C77" s="165" t="s">
        <v>1760</v>
      </c>
      <c r="D77" s="166" t="s">
        <v>119</v>
      </c>
      <c r="E77" s="166" t="s">
        <v>1759</v>
      </c>
      <c r="F77" s="140" t="s">
        <v>1767</v>
      </c>
      <c r="G77" s="17" t="s">
        <v>121</v>
      </c>
      <c r="H77" s="18" t="s">
        <v>122</v>
      </c>
      <c r="I77" s="19">
        <v>33502</v>
      </c>
      <c r="J77" s="55" t="str">
        <f>LEFT(Tabla32[[#This Row],[ObjGasto]],3)</f>
        <v>335</v>
      </c>
      <c r="K77" s="170">
        <v>1</v>
      </c>
      <c r="L77" s="20">
        <v>101</v>
      </c>
      <c r="M77" s="21">
        <v>2500</v>
      </c>
      <c r="N77" s="22">
        <f t="shared" si="4"/>
        <v>208.33333333333334</v>
      </c>
      <c r="O77" s="22">
        <f t="shared" si="4"/>
        <v>208.33333333333334</v>
      </c>
      <c r="P77" s="22">
        <f t="shared" si="4"/>
        <v>208.33333333333334</v>
      </c>
      <c r="Q77" s="22">
        <f t="shared" si="4"/>
        <v>208.33333333333334</v>
      </c>
      <c r="R77" s="22">
        <f t="shared" si="4"/>
        <v>208.33333333333334</v>
      </c>
      <c r="S77" s="22">
        <f t="shared" si="4"/>
        <v>208.33333333333334</v>
      </c>
      <c r="T77" s="22">
        <f t="shared" si="4"/>
        <v>208.33333333333334</v>
      </c>
      <c r="U77" s="22">
        <f t="shared" si="4"/>
        <v>208.33333333333334</v>
      </c>
      <c r="V77" s="22">
        <f t="shared" si="4"/>
        <v>208.33333333333334</v>
      </c>
      <c r="W77" s="22">
        <f t="shared" si="4"/>
        <v>208.33333333333334</v>
      </c>
      <c r="X77" s="22">
        <f t="shared" si="4"/>
        <v>208.33333333333334</v>
      </c>
      <c r="Y77" s="22">
        <f t="shared" si="4"/>
        <v>208.33333333333334</v>
      </c>
    </row>
    <row r="78" spans="1:25" hidden="1" x14ac:dyDescent="0.3">
      <c r="A78" s="29">
        <v>2</v>
      </c>
      <c r="B78" s="29">
        <v>1</v>
      </c>
      <c r="C78" s="30">
        <v>1</v>
      </c>
      <c r="D78" s="17" t="s">
        <v>118</v>
      </c>
      <c r="E78" s="17" t="s">
        <v>119</v>
      </c>
      <c r="F78" s="17" t="s">
        <v>120</v>
      </c>
      <c r="G78" s="17" t="s">
        <v>121</v>
      </c>
      <c r="H78" s="18" t="s">
        <v>126</v>
      </c>
      <c r="I78" s="19">
        <v>33602</v>
      </c>
      <c r="J78" s="55" t="str">
        <f>LEFT(Tabla32[[#This Row],[ObjGasto]],3)</f>
        <v>336</v>
      </c>
      <c r="K78" s="20">
        <v>1</v>
      </c>
      <c r="L78" s="20">
        <v>101</v>
      </c>
      <c r="M78" s="21">
        <v>11000</v>
      </c>
      <c r="N78" s="22">
        <f t="shared" si="4"/>
        <v>916.66666666666663</v>
      </c>
      <c r="O78" s="22">
        <f t="shared" si="4"/>
        <v>916.66666666666663</v>
      </c>
      <c r="P78" s="22">
        <f t="shared" si="4"/>
        <v>916.66666666666663</v>
      </c>
      <c r="Q78" s="22">
        <f t="shared" si="4"/>
        <v>916.66666666666663</v>
      </c>
      <c r="R78" s="22">
        <f t="shared" si="4"/>
        <v>916.66666666666663</v>
      </c>
      <c r="S78" s="22">
        <f t="shared" si="4"/>
        <v>916.66666666666663</v>
      </c>
      <c r="T78" s="22">
        <f t="shared" si="4"/>
        <v>916.66666666666663</v>
      </c>
      <c r="U78" s="22">
        <f t="shared" si="4"/>
        <v>916.66666666666663</v>
      </c>
      <c r="V78" s="22">
        <f t="shared" si="4"/>
        <v>916.66666666666663</v>
      </c>
      <c r="W78" s="22">
        <f t="shared" si="4"/>
        <v>916.66666666666663</v>
      </c>
      <c r="X78" s="22">
        <f t="shared" si="4"/>
        <v>916.66666666666663</v>
      </c>
      <c r="Y78" s="22">
        <f t="shared" si="4"/>
        <v>916.66666666666663</v>
      </c>
    </row>
    <row r="79" spans="1:25" hidden="1" x14ac:dyDescent="0.3">
      <c r="A79" s="29">
        <v>2</v>
      </c>
      <c r="B79" s="29">
        <v>1</v>
      </c>
      <c r="C79" s="30">
        <v>1</v>
      </c>
      <c r="D79" s="17" t="s">
        <v>118</v>
      </c>
      <c r="E79" s="17" t="s">
        <v>119</v>
      </c>
      <c r="F79" s="17" t="s">
        <v>120</v>
      </c>
      <c r="G79" s="17" t="s">
        <v>121</v>
      </c>
      <c r="H79" s="18" t="s">
        <v>126</v>
      </c>
      <c r="I79" s="19">
        <v>33603</v>
      </c>
      <c r="J79" s="55" t="str">
        <f>LEFT(Tabla32[[#This Row],[ObjGasto]],3)</f>
        <v>336</v>
      </c>
      <c r="K79" s="20">
        <v>1</v>
      </c>
      <c r="L79" s="20">
        <v>101</v>
      </c>
      <c r="M79" s="21">
        <v>1000</v>
      </c>
      <c r="N79" s="22">
        <f t="shared" si="4"/>
        <v>83.333333333333329</v>
      </c>
      <c r="O79" s="22">
        <f t="shared" si="4"/>
        <v>83.333333333333329</v>
      </c>
      <c r="P79" s="22">
        <f t="shared" si="4"/>
        <v>83.333333333333329</v>
      </c>
      <c r="Q79" s="22">
        <f t="shared" si="4"/>
        <v>83.333333333333329</v>
      </c>
      <c r="R79" s="22">
        <f t="shared" si="4"/>
        <v>83.333333333333329</v>
      </c>
      <c r="S79" s="22">
        <f t="shared" si="4"/>
        <v>83.333333333333329</v>
      </c>
      <c r="T79" s="22">
        <f t="shared" si="4"/>
        <v>83.333333333333329</v>
      </c>
      <c r="U79" s="22">
        <f t="shared" si="4"/>
        <v>83.333333333333329</v>
      </c>
      <c r="V79" s="22">
        <f t="shared" si="4"/>
        <v>83.333333333333329</v>
      </c>
      <c r="W79" s="22">
        <f t="shared" si="4"/>
        <v>83.333333333333329</v>
      </c>
      <c r="X79" s="22">
        <f t="shared" si="4"/>
        <v>83.333333333333329</v>
      </c>
      <c r="Y79" s="22">
        <f t="shared" si="4"/>
        <v>83.333333333333329</v>
      </c>
    </row>
    <row r="80" spans="1:25" hidden="1" x14ac:dyDescent="0.3">
      <c r="A80" s="164">
        <v>14</v>
      </c>
      <c r="B80" s="164">
        <v>1</v>
      </c>
      <c r="C80" s="165" t="s">
        <v>117</v>
      </c>
      <c r="D80" s="166" t="s">
        <v>118</v>
      </c>
      <c r="E80" s="166" t="s">
        <v>119</v>
      </c>
      <c r="F80" s="17" t="s">
        <v>120</v>
      </c>
      <c r="G80" s="17" t="s">
        <v>121</v>
      </c>
      <c r="H80" s="18" t="s">
        <v>127</v>
      </c>
      <c r="I80" s="19">
        <v>33602</v>
      </c>
      <c r="J80" s="55" t="str">
        <f>LEFT(Tabla32[[#This Row],[ObjGasto]],3)</f>
        <v>336</v>
      </c>
      <c r="K80" s="169">
        <v>1</v>
      </c>
      <c r="L80" s="20">
        <v>101</v>
      </c>
      <c r="M80" s="21">
        <v>25000</v>
      </c>
      <c r="N80" s="22">
        <f t="shared" si="4"/>
        <v>2083.3333333333335</v>
      </c>
      <c r="O80" s="22">
        <f t="shared" si="4"/>
        <v>2083.3333333333335</v>
      </c>
      <c r="P80" s="22">
        <f t="shared" si="4"/>
        <v>2083.3333333333335</v>
      </c>
      <c r="Q80" s="22">
        <f t="shared" si="4"/>
        <v>2083.3333333333335</v>
      </c>
      <c r="R80" s="22">
        <f t="shared" si="4"/>
        <v>2083.3333333333335</v>
      </c>
      <c r="S80" s="22">
        <f t="shared" si="4"/>
        <v>2083.3333333333335</v>
      </c>
      <c r="T80" s="22">
        <f t="shared" si="4"/>
        <v>2083.3333333333335</v>
      </c>
      <c r="U80" s="22">
        <f t="shared" si="4"/>
        <v>2083.3333333333335</v>
      </c>
      <c r="V80" s="22">
        <f t="shared" si="4"/>
        <v>2083.3333333333335</v>
      </c>
      <c r="W80" s="22">
        <f t="shared" si="4"/>
        <v>2083.3333333333335</v>
      </c>
      <c r="X80" s="22">
        <f t="shared" si="4"/>
        <v>2083.3333333333335</v>
      </c>
      <c r="Y80" s="22">
        <f t="shared" si="4"/>
        <v>2083.3333333333335</v>
      </c>
    </row>
    <row r="81" spans="1:25" hidden="1" x14ac:dyDescent="0.3">
      <c r="A81" s="164">
        <v>5</v>
      </c>
      <c r="B81" s="164">
        <v>1</v>
      </c>
      <c r="C81" s="165" t="s">
        <v>117</v>
      </c>
      <c r="D81" s="166" t="s">
        <v>1768</v>
      </c>
      <c r="E81" s="166" t="s">
        <v>119</v>
      </c>
      <c r="F81" s="140" t="s">
        <v>1769</v>
      </c>
      <c r="G81" s="17" t="s">
        <v>121</v>
      </c>
      <c r="H81" s="18" t="s">
        <v>125</v>
      </c>
      <c r="I81" s="167">
        <v>33903</v>
      </c>
      <c r="J81" s="168" t="str">
        <f>LEFT(Tabla32[[#This Row],[ObjGasto]],3)</f>
        <v>339</v>
      </c>
      <c r="K81" s="169">
        <v>1</v>
      </c>
      <c r="L81" s="20">
        <v>502</v>
      </c>
      <c r="M81" s="22">
        <v>1000</v>
      </c>
      <c r="N81" s="22">
        <f t="shared" si="4"/>
        <v>83.333333333333329</v>
      </c>
      <c r="O81" s="22">
        <f t="shared" si="4"/>
        <v>83.333333333333329</v>
      </c>
      <c r="P81" s="22">
        <f t="shared" si="4"/>
        <v>83.333333333333329</v>
      </c>
      <c r="Q81" s="22">
        <f t="shared" si="4"/>
        <v>83.333333333333329</v>
      </c>
      <c r="R81" s="22">
        <f t="shared" si="4"/>
        <v>83.333333333333329</v>
      </c>
      <c r="S81" s="22">
        <f t="shared" si="4"/>
        <v>83.333333333333329</v>
      </c>
      <c r="T81" s="22">
        <f t="shared" si="4"/>
        <v>83.333333333333329</v>
      </c>
      <c r="U81" s="22">
        <f t="shared" si="4"/>
        <v>83.333333333333329</v>
      </c>
      <c r="V81" s="22">
        <f t="shared" si="4"/>
        <v>83.333333333333329</v>
      </c>
      <c r="W81" s="22">
        <f t="shared" si="4"/>
        <v>83.333333333333329</v>
      </c>
      <c r="X81" s="22">
        <f t="shared" si="4"/>
        <v>83.333333333333329</v>
      </c>
      <c r="Y81" s="22">
        <f t="shared" si="4"/>
        <v>83.333333333333329</v>
      </c>
    </row>
    <row r="82" spans="1:25" hidden="1" x14ac:dyDescent="0.3">
      <c r="A82" s="164">
        <v>5</v>
      </c>
      <c r="B82" s="164">
        <v>1</v>
      </c>
      <c r="C82" s="165" t="s">
        <v>117</v>
      </c>
      <c r="D82" s="166" t="s">
        <v>1768</v>
      </c>
      <c r="E82" s="166" t="s">
        <v>119</v>
      </c>
      <c r="F82" s="140" t="s">
        <v>1769</v>
      </c>
      <c r="G82" s="17" t="s">
        <v>121</v>
      </c>
      <c r="H82" s="18" t="s">
        <v>125</v>
      </c>
      <c r="I82" s="167">
        <v>34101</v>
      </c>
      <c r="J82" s="168" t="str">
        <f>LEFT(Tabla32[[#This Row],[ObjGasto]],3)</f>
        <v>341</v>
      </c>
      <c r="K82" s="169">
        <v>1</v>
      </c>
      <c r="L82" s="20">
        <v>502</v>
      </c>
      <c r="M82" s="22">
        <v>1000</v>
      </c>
      <c r="N82" s="22">
        <f t="shared" ref="N82:Y97" si="5">$M82/12</f>
        <v>83.333333333333329</v>
      </c>
      <c r="O82" s="22">
        <f t="shared" si="5"/>
        <v>83.333333333333329</v>
      </c>
      <c r="P82" s="22">
        <f t="shared" si="5"/>
        <v>83.333333333333329</v>
      </c>
      <c r="Q82" s="22">
        <f t="shared" si="5"/>
        <v>83.333333333333329</v>
      </c>
      <c r="R82" s="22">
        <f t="shared" si="5"/>
        <v>83.333333333333329</v>
      </c>
      <c r="S82" s="22">
        <f t="shared" si="5"/>
        <v>83.333333333333329</v>
      </c>
      <c r="T82" s="22">
        <f t="shared" si="5"/>
        <v>83.333333333333329</v>
      </c>
      <c r="U82" s="22">
        <f t="shared" si="5"/>
        <v>83.333333333333329</v>
      </c>
      <c r="V82" s="22">
        <f t="shared" si="5"/>
        <v>83.333333333333329</v>
      </c>
      <c r="W82" s="22">
        <f t="shared" si="5"/>
        <v>83.333333333333329</v>
      </c>
      <c r="X82" s="22">
        <f t="shared" si="5"/>
        <v>83.333333333333329</v>
      </c>
      <c r="Y82" s="22">
        <f t="shared" si="5"/>
        <v>83.333333333333329</v>
      </c>
    </row>
    <row r="83" spans="1:25" hidden="1" x14ac:dyDescent="0.3">
      <c r="A83" s="164">
        <v>13</v>
      </c>
      <c r="B83" s="164">
        <v>1</v>
      </c>
      <c r="C83" s="24" t="s">
        <v>1760</v>
      </c>
      <c r="D83" s="25" t="s">
        <v>1761</v>
      </c>
      <c r="E83" s="25" t="s">
        <v>1765</v>
      </c>
      <c r="F83" s="25" t="s">
        <v>1764</v>
      </c>
      <c r="G83" s="17" t="s">
        <v>121</v>
      </c>
      <c r="H83" s="18" t="s">
        <v>123</v>
      </c>
      <c r="I83" s="19">
        <v>34101</v>
      </c>
      <c r="J83" s="55" t="str">
        <f>LEFT(Tabla32[[#This Row],[ObjGasto]],3)</f>
        <v>341</v>
      </c>
      <c r="K83" s="20">
        <v>1</v>
      </c>
      <c r="L83" s="20">
        <v>101</v>
      </c>
      <c r="M83" s="21">
        <v>3000</v>
      </c>
      <c r="N83" s="22">
        <f t="shared" si="5"/>
        <v>250</v>
      </c>
      <c r="O83" s="22">
        <f t="shared" si="5"/>
        <v>250</v>
      </c>
      <c r="P83" s="22">
        <f t="shared" si="5"/>
        <v>250</v>
      </c>
      <c r="Q83" s="22">
        <f t="shared" si="5"/>
        <v>250</v>
      </c>
      <c r="R83" s="22">
        <f t="shared" si="5"/>
        <v>250</v>
      </c>
      <c r="S83" s="22">
        <f t="shared" si="5"/>
        <v>250</v>
      </c>
      <c r="T83" s="22">
        <f t="shared" si="5"/>
        <v>250</v>
      </c>
      <c r="U83" s="22">
        <f t="shared" si="5"/>
        <v>250</v>
      </c>
      <c r="V83" s="22">
        <f t="shared" si="5"/>
        <v>250</v>
      </c>
      <c r="W83" s="22">
        <f t="shared" si="5"/>
        <v>250</v>
      </c>
      <c r="X83" s="22">
        <f t="shared" si="5"/>
        <v>250</v>
      </c>
      <c r="Y83" s="22">
        <f t="shared" si="5"/>
        <v>250</v>
      </c>
    </row>
    <row r="84" spans="1:25" hidden="1" x14ac:dyDescent="0.3">
      <c r="A84" s="164">
        <v>14</v>
      </c>
      <c r="B84" s="164">
        <v>1</v>
      </c>
      <c r="C84" s="165" t="s">
        <v>117</v>
      </c>
      <c r="D84" s="166" t="s">
        <v>118</v>
      </c>
      <c r="E84" s="166" t="s">
        <v>119</v>
      </c>
      <c r="F84" s="17" t="s">
        <v>120</v>
      </c>
      <c r="G84" s="17" t="s">
        <v>121</v>
      </c>
      <c r="H84" s="18" t="s">
        <v>127</v>
      </c>
      <c r="I84" s="19">
        <v>34101</v>
      </c>
      <c r="J84" s="55" t="str">
        <f>LEFT(Tabla32[[#This Row],[ObjGasto]],3)</f>
        <v>341</v>
      </c>
      <c r="K84" s="169">
        <v>1</v>
      </c>
      <c r="L84" s="20">
        <v>101</v>
      </c>
      <c r="M84" s="21">
        <v>25000</v>
      </c>
      <c r="N84" s="22">
        <f t="shared" si="5"/>
        <v>2083.3333333333335</v>
      </c>
      <c r="O84" s="22">
        <f t="shared" si="5"/>
        <v>2083.3333333333335</v>
      </c>
      <c r="P84" s="22">
        <f t="shared" si="5"/>
        <v>2083.3333333333335</v>
      </c>
      <c r="Q84" s="22">
        <f t="shared" si="5"/>
        <v>2083.3333333333335</v>
      </c>
      <c r="R84" s="22">
        <f t="shared" si="5"/>
        <v>2083.3333333333335</v>
      </c>
      <c r="S84" s="22">
        <f t="shared" si="5"/>
        <v>2083.3333333333335</v>
      </c>
      <c r="T84" s="22">
        <f t="shared" si="5"/>
        <v>2083.3333333333335</v>
      </c>
      <c r="U84" s="22">
        <f t="shared" si="5"/>
        <v>2083.3333333333335</v>
      </c>
      <c r="V84" s="22">
        <f t="shared" si="5"/>
        <v>2083.3333333333335</v>
      </c>
      <c r="W84" s="22">
        <f t="shared" si="5"/>
        <v>2083.3333333333335</v>
      </c>
      <c r="X84" s="22">
        <f t="shared" si="5"/>
        <v>2083.3333333333335</v>
      </c>
      <c r="Y84" s="22">
        <f t="shared" si="5"/>
        <v>2083.3333333333335</v>
      </c>
    </row>
    <row r="85" spans="1:25" hidden="1" x14ac:dyDescent="0.3">
      <c r="A85" s="29">
        <v>2</v>
      </c>
      <c r="B85" s="29">
        <v>1</v>
      </c>
      <c r="C85" s="30">
        <v>1</v>
      </c>
      <c r="D85" s="17" t="s">
        <v>118</v>
      </c>
      <c r="E85" s="17" t="s">
        <v>119</v>
      </c>
      <c r="F85" s="17" t="s">
        <v>120</v>
      </c>
      <c r="G85" s="17" t="s">
        <v>121</v>
      </c>
      <c r="H85" s="18" t="s">
        <v>126</v>
      </c>
      <c r="I85" s="19">
        <v>43101</v>
      </c>
      <c r="J85" s="55" t="str">
        <f>LEFT(Tabla32[[#This Row],[ObjGasto]],3)</f>
        <v>431</v>
      </c>
      <c r="K85" s="20">
        <v>1</v>
      </c>
      <c r="L85" s="20">
        <v>101</v>
      </c>
      <c r="M85" s="21">
        <v>115000</v>
      </c>
      <c r="N85" s="22">
        <f t="shared" si="5"/>
        <v>9583.3333333333339</v>
      </c>
      <c r="O85" s="22">
        <f t="shared" si="5"/>
        <v>9583.3333333333339</v>
      </c>
      <c r="P85" s="22">
        <f t="shared" si="5"/>
        <v>9583.3333333333339</v>
      </c>
      <c r="Q85" s="22">
        <f t="shared" si="5"/>
        <v>9583.3333333333339</v>
      </c>
      <c r="R85" s="22">
        <f t="shared" si="5"/>
        <v>9583.3333333333339</v>
      </c>
      <c r="S85" s="22">
        <f t="shared" si="5"/>
        <v>9583.3333333333339</v>
      </c>
      <c r="T85" s="22">
        <f t="shared" si="5"/>
        <v>9583.3333333333339</v>
      </c>
      <c r="U85" s="22">
        <f t="shared" si="5"/>
        <v>9583.3333333333339</v>
      </c>
      <c r="V85" s="22">
        <f t="shared" si="5"/>
        <v>9583.3333333333339</v>
      </c>
      <c r="W85" s="22">
        <f t="shared" si="5"/>
        <v>9583.3333333333339</v>
      </c>
      <c r="X85" s="22">
        <f t="shared" si="5"/>
        <v>9583.3333333333339</v>
      </c>
      <c r="Y85" s="22">
        <f t="shared" si="5"/>
        <v>9583.3333333333339</v>
      </c>
    </row>
    <row r="86" spans="1:25" hidden="1" x14ac:dyDescent="0.3">
      <c r="A86" s="29">
        <v>2</v>
      </c>
      <c r="B86" s="29">
        <v>1</v>
      </c>
      <c r="C86" s="30">
        <v>1</v>
      </c>
      <c r="D86" s="17" t="s">
        <v>118</v>
      </c>
      <c r="E86" s="17" t="s">
        <v>119</v>
      </c>
      <c r="F86" s="17" t="s">
        <v>120</v>
      </c>
      <c r="G86" s="17" t="s">
        <v>121</v>
      </c>
      <c r="H86" s="18" t="s">
        <v>126</v>
      </c>
      <c r="I86" s="19">
        <v>43903</v>
      </c>
      <c r="J86" s="55" t="str">
        <f>LEFT(Tabla32[[#This Row],[ObjGasto]],3)</f>
        <v>439</v>
      </c>
      <c r="K86" s="20">
        <v>1</v>
      </c>
      <c r="L86" s="20">
        <v>101</v>
      </c>
      <c r="M86" s="21">
        <v>500000</v>
      </c>
      <c r="N86" s="22">
        <f t="shared" si="5"/>
        <v>41666.666666666664</v>
      </c>
      <c r="O86" s="22">
        <f t="shared" si="5"/>
        <v>41666.666666666664</v>
      </c>
      <c r="P86" s="22">
        <f t="shared" si="5"/>
        <v>41666.666666666664</v>
      </c>
      <c r="Q86" s="22">
        <f t="shared" si="5"/>
        <v>41666.666666666664</v>
      </c>
      <c r="R86" s="22">
        <f t="shared" si="5"/>
        <v>41666.666666666664</v>
      </c>
      <c r="S86" s="22">
        <f t="shared" si="5"/>
        <v>41666.666666666664</v>
      </c>
      <c r="T86" s="22">
        <f t="shared" si="5"/>
        <v>41666.666666666664</v>
      </c>
      <c r="U86" s="22">
        <f t="shared" si="5"/>
        <v>41666.666666666664</v>
      </c>
      <c r="V86" s="22">
        <f t="shared" si="5"/>
        <v>41666.666666666664</v>
      </c>
      <c r="W86" s="22">
        <f t="shared" si="5"/>
        <v>41666.666666666664</v>
      </c>
      <c r="X86" s="22">
        <f t="shared" si="5"/>
        <v>41666.666666666664</v>
      </c>
      <c r="Y86" s="22">
        <f t="shared" si="5"/>
        <v>41666.666666666664</v>
      </c>
    </row>
    <row r="87" spans="1:25" hidden="1" x14ac:dyDescent="0.3">
      <c r="A87" s="29">
        <v>2</v>
      </c>
      <c r="B87" s="29">
        <v>1</v>
      </c>
      <c r="C87" s="30">
        <v>1</v>
      </c>
      <c r="D87" s="17" t="s">
        <v>118</v>
      </c>
      <c r="E87" s="17" t="s">
        <v>119</v>
      </c>
      <c r="F87" s="17" t="s">
        <v>120</v>
      </c>
      <c r="G87" s="17" t="s">
        <v>121</v>
      </c>
      <c r="H87" s="18" t="s">
        <v>126</v>
      </c>
      <c r="I87" s="19">
        <v>44101</v>
      </c>
      <c r="J87" s="55" t="str">
        <f>LEFT(Tabla32[[#This Row],[ObjGasto]],3)</f>
        <v>441</v>
      </c>
      <c r="K87" s="20">
        <v>1</v>
      </c>
      <c r="L87" s="20">
        <v>101</v>
      </c>
      <c r="M87" s="21">
        <v>500000</v>
      </c>
      <c r="N87" s="22">
        <f t="shared" si="5"/>
        <v>41666.666666666664</v>
      </c>
      <c r="O87" s="22">
        <f t="shared" si="5"/>
        <v>41666.666666666664</v>
      </c>
      <c r="P87" s="22">
        <f t="shared" si="5"/>
        <v>41666.666666666664</v>
      </c>
      <c r="Q87" s="22">
        <f t="shared" si="5"/>
        <v>41666.666666666664</v>
      </c>
      <c r="R87" s="22">
        <f t="shared" si="5"/>
        <v>41666.666666666664</v>
      </c>
      <c r="S87" s="22">
        <f t="shared" si="5"/>
        <v>41666.666666666664</v>
      </c>
      <c r="T87" s="22">
        <f t="shared" si="5"/>
        <v>41666.666666666664</v>
      </c>
      <c r="U87" s="22">
        <f t="shared" si="5"/>
        <v>41666.666666666664</v>
      </c>
      <c r="V87" s="22">
        <f t="shared" si="5"/>
        <v>41666.666666666664</v>
      </c>
      <c r="W87" s="22">
        <f t="shared" si="5"/>
        <v>41666.666666666664</v>
      </c>
      <c r="X87" s="22">
        <f t="shared" si="5"/>
        <v>41666.666666666664</v>
      </c>
      <c r="Y87" s="22">
        <f t="shared" si="5"/>
        <v>41666.666666666664</v>
      </c>
    </row>
    <row r="88" spans="1:25" hidden="1" x14ac:dyDescent="0.3">
      <c r="A88" s="29">
        <v>2</v>
      </c>
      <c r="B88" s="29">
        <v>1</v>
      </c>
      <c r="C88" s="30">
        <v>1</v>
      </c>
      <c r="D88" s="17" t="s">
        <v>118</v>
      </c>
      <c r="E88" s="17" t="s">
        <v>119</v>
      </c>
      <c r="F88" s="17" t="s">
        <v>120</v>
      </c>
      <c r="G88" s="17" t="s">
        <v>121</v>
      </c>
      <c r="H88" s="18" t="s">
        <v>126</v>
      </c>
      <c r="I88" s="19">
        <v>44109</v>
      </c>
      <c r="J88" s="55" t="str">
        <f>LEFT(Tabla32[[#This Row],[ObjGasto]],3)</f>
        <v>441</v>
      </c>
      <c r="K88" s="20">
        <v>1</v>
      </c>
      <c r="L88" s="20">
        <v>101</v>
      </c>
      <c r="M88" s="21">
        <v>3003</v>
      </c>
      <c r="N88" s="22">
        <f t="shared" si="5"/>
        <v>250.25</v>
      </c>
      <c r="O88" s="22">
        <f t="shared" si="5"/>
        <v>250.25</v>
      </c>
      <c r="P88" s="22">
        <f t="shared" si="5"/>
        <v>250.25</v>
      </c>
      <c r="Q88" s="22">
        <f t="shared" si="5"/>
        <v>250.25</v>
      </c>
      <c r="R88" s="22">
        <f t="shared" si="5"/>
        <v>250.25</v>
      </c>
      <c r="S88" s="22">
        <f t="shared" si="5"/>
        <v>250.25</v>
      </c>
      <c r="T88" s="22">
        <f t="shared" si="5"/>
        <v>250.25</v>
      </c>
      <c r="U88" s="22">
        <f t="shared" si="5"/>
        <v>250.25</v>
      </c>
      <c r="V88" s="22">
        <f t="shared" si="5"/>
        <v>250.25</v>
      </c>
      <c r="W88" s="22">
        <f t="shared" si="5"/>
        <v>250.25</v>
      </c>
      <c r="X88" s="22">
        <f t="shared" si="5"/>
        <v>250.25</v>
      </c>
      <c r="Y88" s="22">
        <f t="shared" si="5"/>
        <v>250.25</v>
      </c>
    </row>
    <row r="89" spans="1:25" hidden="1" x14ac:dyDescent="0.3">
      <c r="A89" s="29">
        <v>2</v>
      </c>
      <c r="B89" s="29">
        <v>1</v>
      </c>
      <c r="C89" s="30">
        <v>1</v>
      </c>
      <c r="D89" s="17" t="s">
        <v>118</v>
      </c>
      <c r="E89" s="17" t="s">
        <v>119</v>
      </c>
      <c r="F89" s="17" t="s">
        <v>120</v>
      </c>
      <c r="G89" s="17" t="s">
        <v>121</v>
      </c>
      <c r="H89" s="18" t="s">
        <v>126</v>
      </c>
      <c r="I89" s="19">
        <v>44301</v>
      </c>
      <c r="J89" s="55" t="str">
        <f>LEFT(Tabla32[[#This Row],[ObjGasto]],3)</f>
        <v>443</v>
      </c>
      <c r="K89" s="20">
        <v>1</v>
      </c>
      <c r="L89" s="20">
        <v>101</v>
      </c>
      <c r="M89" s="21">
        <v>90000</v>
      </c>
      <c r="N89" s="22">
        <f t="shared" si="5"/>
        <v>7500</v>
      </c>
      <c r="O89" s="22">
        <f t="shared" si="5"/>
        <v>7500</v>
      </c>
      <c r="P89" s="22">
        <f t="shared" si="5"/>
        <v>7500</v>
      </c>
      <c r="Q89" s="22">
        <f t="shared" si="5"/>
        <v>7500</v>
      </c>
      <c r="R89" s="22">
        <f t="shared" si="5"/>
        <v>7500</v>
      </c>
      <c r="S89" s="22">
        <f t="shared" si="5"/>
        <v>7500</v>
      </c>
      <c r="T89" s="22">
        <f t="shared" si="5"/>
        <v>7500</v>
      </c>
      <c r="U89" s="22">
        <f t="shared" si="5"/>
        <v>7500</v>
      </c>
      <c r="V89" s="22">
        <f t="shared" si="5"/>
        <v>7500</v>
      </c>
      <c r="W89" s="22">
        <f t="shared" si="5"/>
        <v>7500</v>
      </c>
      <c r="X89" s="22">
        <f t="shared" si="5"/>
        <v>7500</v>
      </c>
      <c r="Y89" s="22">
        <f t="shared" si="5"/>
        <v>7500</v>
      </c>
    </row>
    <row r="90" spans="1:25" hidden="1" x14ac:dyDescent="0.3">
      <c r="A90" s="29">
        <v>2</v>
      </c>
      <c r="B90" s="29">
        <v>1</v>
      </c>
      <c r="C90" s="30">
        <v>1</v>
      </c>
      <c r="D90" s="17" t="s">
        <v>118</v>
      </c>
      <c r="E90" s="17" t="s">
        <v>119</v>
      </c>
      <c r="F90" s="17" t="s">
        <v>120</v>
      </c>
      <c r="G90" s="17" t="s">
        <v>121</v>
      </c>
      <c r="H90" s="18" t="s">
        <v>126</v>
      </c>
      <c r="I90" s="19">
        <v>44801</v>
      </c>
      <c r="J90" s="55" t="str">
        <f>LEFT(Tabla32[[#This Row],[ObjGasto]],3)</f>
        <v>448</v>
      </c>
      <c r="K90" s="20">
        <v>1</v>
      </c>
      <c r="L90" s="20">
        <v>101</v>
      </c>
      <c r="M90" s="21">
        <v>1000</v>
      </c>
      <c r="N90" s="22">
        <f t="shared" si="5"/>
        <v>83.333333333333329</v>
      </c>
      <c r="O90" s="22">
        <f t="shared" si="5"/>
        <v>83.333333333333329</v>
      </c>
      <c r="P90" s="22">
        <f t="shared" si="5"/>
        <v>83.333333333333329</v>
      </c>
      <c r="Q90" s="22">
        <f t="shared" si="5"/>
        <v>83.333333333333329</v>
      </c>
      <c r="R90" s="22">
        <f t="shared" si="5"/>
        <v>83.333333333333329</v>
      </c>
      <c r="S90" s="22">
        <f t="shared" si="5"/>
        <v>83.333333333333329</v>
      </c>
      <c r="T90" s="22">
        <f t="shared" si="5"/>
        <v>83.333333333333329</v>
      </c>
      <c r="U90" s="22">
        <f t="shared" si="5"/>
        <v>83.333333333333329</v>
      </c>
      <c r="V90" s="22">
        <f t="shared" si="5"/>
        <v>83.333333333333329</v>
      </c>
      <c r="W90" s="22">
        <f t="shared" si="5"/>
        <v>83.333333333333329</v>
      </c>
      <c r="X90" s="22">
        <f t="shared" si="5"/>
        <v>83.333333333333329</v>
      </c>
      <c r="Y90" s="22">
        <f t="shared" si="5"/>
        <v>83.333333333333329</v>
      </c>
    </row>
    <row r="91" spans="1:25" hidden="1" x14ac:dyDescent="0.3">
      <c r="A91" s="29">
        <v>2</v>
      </c>
      <c r="B91" s="29">
        <v>1</v>
      </c>
      <c r="C91" s="30">
        <v>1</v>
      </c>
      <c r="D91" s="17" t="s">
        <v>118</v>
      </c>
      <c r="E91" s="17" t="s">
        <v>119</v>
      </c>
      <c r="F91" s="17" t="s">
        <v>120</v>
      </c>
      <c r="G91" s="17" t="s">
        <v>121</v>
      </c>
      <c r="H91" s="18" t="s">
        <v>126</v>
      </c>
      <c r="I91" s="19">
        <v>48101</v>
      </c>
      <c r="J91" s="55" t="str">
        <f>LEFT(Tabla32[[#This Row],[ObjGasto]],3)</f>
        <v>481</v>
      </c>
      <c r="K91" s="20">
        <v>1</v>
      </c>
      <c r="L91" s="20">
        <v>101</v>
      </c>
      <c r="M91" s="21">
        <v>5000</v>
      </c>
      <c r="N91" s="22">
        <f t="shared" si="5"/>
        <v>416.66666666666669</v>
      </c>
      <c r="O91" s="22">
        <f t="shared" si="5"/>
        <v>416.66666666666669</v>
      </c>
      <c r="P91" s="22">
        <f t="shared" si="5"/>
        <v>416.66666666666669</v>
      </c>
      <c r="Q91" s="22">
        <f t="shared" si="5"/>
        <v>416.66666666666669</v>
      </c>
      <c r="R91" s="22">
        <f t="shared" si="5"/>
        <v>416.66666666666669</v>
      </c>
      <c r="S91" s="22">
        <f t="shared" si="5"/>
        <v>416.66666666666669</v>
      </c>
      <c r="T91" s="22">
        <f t="shared" si="5"/>
        <v>416.66666666666669</v>
      </c>
      <c r="U91" s="22">
        <f t="shared" si="5"/>
        <v>416.66666666666669</v>
      </c>
      <c r="V91" s="22">
        <f t="shared" si="5"/>
        <v>416.66666666666669</v>
      </c>
      <c r="W91" s="22">
        <f t="shared" si="5"/>
        <v>416.66666666666669</v>
      </c>
      <c r="X91" s="22">
        <f t="shared" si="5"/>
        <v>416.66666666666669</v>
      </c>
      <c r="Y91" s="22">
        <f t="shared" si="5"/>
        <v>416.66666666666669</v>
      </c>
    </row>
    <row r="92" spans="1:25" hidden="1" x14ac:dyDescent="0.3">
      <c r="A92" s="29">
        <v>2</v>
      </c>
      <c r="B92" s="29">
        <v>1</v>
      </c>
      <c r="C92" s="30">
        <v>1</v>
      </c>
      <c r="D92" s="17" t="s">
        <v>118</v>
      </c>
      <c r="E92" s="17" t="s">
        <v>119</v>
      </c>
      <c r="F92" s="17" t="s">
        <v>120</v>
      </c>
      <c r="G92" s="17" t="s">
        <v>121</v>
      </c>
      <c r="H92" s="18" t="s">
        <v>126</v>
      </c>
      <c r="I92" s="19">
        <v>52301</v>
      </c>
      <c r="J92" s="55" t="str">
        <f>LEFT(Tabla32[[#This Row],[ObjGasto]],3)</f>
        <v>523</v>
      </c>
      <c r="K92" s="20">
        <v>2</v>
      </c>
      <c r="L92" s="20">
        <v>101</v>
      </c>
      <c r="M92" s="21">
        <v>2500</v>
      </c>
      <c r="N92" s="22">
        <f t="shared" si="5"/>
        <v>208.33333333333334</v>
      </c>
      <c r="O92" s="22">
        <f t="shared" si="5"/>
        <v>208.33333333333334</v>
      </c>
      <c r="P92" s="22">
        <f t="shared" si="5"/>
        <v>208.33333333333334</v>
      </c>
      <c r="Q92" s="22">
        <f t="shared" si="5"/>
        <v>208.33333333333334</v>
      </c>
      <c r="R92" s="22">
        <f t="shared" si="5"/>
        <v>208.33333333333334</v>
      </c>
      <c r="S92" s="22">
        <f t="shared" si="5"/>
        <v>208.33333333333334</v>
      </c>
      <c r="T92" s="22">
        <f t="shared" si="5"/>
        <v>208.33333333333334</v>
      </c>
      <c r="U92" s="22">
        <f t="shared" si="5"/>
        <v>208.33333333333334</v>
      </c>
      <c r="V92" s="22">
        <f t="shared" si="5"/>
        <v>208.33333333333334</v>
      </c>
      <c r="W92" s="22">
        <f t="shared" si="5"/>
        <v>208.33333333333334</v>
      </c>
      <c r="X92" s="22">
        <f t="shared" si="5"/>
        <v>208.33333333333334</v>
      </c>
      <c r="Y92" s="22">
        <f t="shared" si="5"/>
        <v>208.33333333333334</v>
      </c>
    </row>
    <row r="93" spans="1:25" hidden="1" x14ac:dyDescent="0.3">
      <c r="A93" s="29">
        <v>2</v>
      </c>
      <c r="B93" s="29">
        <v>1</v>
      </c>
      <c r="C93" s="30">
        <v>1</v>
      </c>
      <c r="D93" s="17" t="s">
        <v>118</v>
      </c>
      <c r="E93" s="17" t="s">
        <v>119</v>
      </c>
      <c r="F93" s="17" t="s">
        <v>120</v>
      </c>
      <c r="G93" s="17" t="s">
        <v>121</v>
      </c>
      <c r="H93" s="18" t="s">
        <v>126</v>
      </c>
      <c r="I93" s="19">
        <v>54105</v>
      </c>
      <c r="J93" s="55" t="str">
        <f>LEFT(Tabla32[[#This Row],[ObjGasto]],3)</f>
        <v>541</v>
      </c>
      <c r="K93" s="20">
        <v>2</v>
      </c>
      <c r="L93" s="20">
        <v>101</v>
      </c>
      <c r="M93" s="21">
        <v>30000</v>
      </c>
      <c r="N93" s="22">
        <f t="shared" si="5"/>
        <v>2500</v>
      </c>
      <c r="O93" s="22">
        <f t="shared" si="5"/>
        <v>2500</v>
      </c>
      <c r="P93" s="22">
        <f t="shared" si="5"/>
        <v>2500</v>
      </c>
      <c r="Q93" s="22">
        <f t="shared" si="5"/>
        <v>2500</v>
      </c>
      <c r="R93" s="22">
        <f t="shared" si="5"/>
        <v>2500</v>
      </c>
      <c r="S93" s="22">
        <f t="shared" si="5"/>
        <v>2500</v>
      </c>
      <c r="T93" s="22">
        <f t="shared" si="5"/>
        <v>2500</v>
      </c>
      <c r="U93" s="22">
        <f t="shared" si="5"/>
        <v>2500</v>
      </c>
      <c r="V93" s="22">
        <f t="shared" si="5"/>
        <v>2500</v>
      </c>
      <c r="W93" s="22">
        <f t="shared" si="5"/>
        <v>2500</v>
      </c>
      <c r="X93" s="22">
        <f t="shared" si="5"/>
        <v>2500</v>
      </c>
      <c r="Y93" s="22">
        <f t="shared" si="5"/>
        <v>2500</v>
      </c>
    </row>
    <row r="94" spans="1:25" hidden="1" x14ac:dyDescent="0.3">
      <c r="A94" s="29">
        <v>2</v>
      </c>
      <c r="B94" s="29">
        <v>1</v>
      </c>
      <c r="C94" s="30">
        <v>1</v>
      </c>
      <c r="D94" s="17" t="s">
        <v>118</v>
      </c>
      <c r="E94" s="17" t="s">
        <v>119</v>
      </c>
      <c r="F94" s="17" t="s">
        <v>120</v>
      </c>
      <c r="G94" s="17" t="s">
        <v>121</v>
      </c>
      <c r="H94" s="18" t="s">
        <v>126</v>
      </c>
      <c r="I94" s="19">
        <v>91101</v>
      </c>
      <c r="J94" s="55" t="str">
        <f>LEFT(Tabla32[[#This Row],[ObjGasto]],3)</f>
        <v>911</v>
      </c>
      <c r="K94" s="20">
        <v>3</v>
      </c>
      <c r="L94" s="20">
        <v>101</v>
      </c>
      <c r="M94" s="21">
        <v>100000</v>
      </c>
      <c r="N94" s="22">
        <f t="shared" si="5"/>
        <v>8333.3333333333339</v>
      </c>
      <c r="O94" s="22">
        <f t="shared" si="5"/>
        <v>8333.3333333333339</v>
      </c>
      <c r="P94" s="22">
        <f t="shared" si="5"/>
        <v>8333.3333333333339</v>
      </c>
      <c r="Q94" s="22">
        <f t="shared" si="5"/>
        <v>8333.3333333333339</v>
      </c>
      <c r="R94" s="22">
        <f t="shared" si="5"/>
        <v>8333.3333333333339</v>
      </c>
      <c r="S94" s="22">
        <f t="shared" si="5"/>
        <v>8333.3333333333339</v>
      </c>
      <c r="T94" s="22">
        <f t="shared" si="5"/>
        <v>8333.3333333333339</v>
      </c>
      <c r="U94" s="22">
        <f t="shared" si="5"/>
        <v>8333.3333333333339</v>
      </c>
      <c r="V94" s="22">
        <f t="shared" si="5"/>
        <v>8333.3333333333339</v>
      </c>
      <c r="W94" s="22">
        <f t="shared" si="5"/>
        <v>8333.3333333333339</v>
      </c>
      <c r="X94" s="22">
        <f t="shared" si="5"/>
        <v>8333.3333333333339</v>
      </c>
      <c r="Y94" s="22">
        <f t="shared" si="5"/>
        <v>8333.3333333333339</v>
      </c>
    </row>
    <row r="95" spans="1:25" hidden="1" x14ac:dyDescent="0.3">
      <c r="A95" s="29">
        <v>2</v>
      </c>
      <c r="B95" s="29">
        <v>1</v>
      </c>
      <c r="C95" s="30">
        <v>1</v>
      </c>
      <c r="D95" s="17" t="s">
        <v>118</v>
      </c>
      <c r="E95" s="17" t="s">
        <v>119</v>
      </c>
      <c r="F95" s="17" t="s">
        <v>120</v>
      </c>
      <c r="G95" s="17" t="s">
        <v>121</v>
      </c>
      <c r="H95" s="18" t="s">
        <v>126</v>
      </c>
      <c r="I95" s="19">
        <v>56401</v>
      </c>
      <c r="J95" s="55" t="str">
        <f>LEFT(Tabla32[[#This Row],[ObjGasto]],3)</f>
        <v>564</v>
      </c>
      <c r="K95" s="20">
        <v>2</v>
      </c>
      <c r="L95" s="20">
        <v>101</v>
      </c>
      <c r="M95" s="21">
        <v>5500</v>
      </c>
      <c r="N95" s="22">
        <f t="shared" si="5"/>
        <v>458.33333333333331</v>
      </c>
      <c r="O95" s="22">
        <f t="shared" si="5"/>
        <v>458.33333333333331</v>
      </c>
      <c r="P95" s="22">
        <f t="shared" si="5"/>
        <v>458.33333333333331</v>
      </c>
      <c r="Q95" s="22">
        <f t="shared" si="5"/>
        <v>458.33333333333331</v>
      </c>
      <c r="R95" s="22">
        <f t="shared" si="5"/>
        <v>458.33333333333331</v>
      </c>
      <c r="S95" s="22">
        <f t="shared" si="5"/>
        <v>458.33333333333331</v>
      </c>
      <c r="T95" s="22">
        <f t="shared" si="5"/>
        <v>458.33333333333331</v>
      </c>
      <c r="U95" s="22">
        <f t="shared" si="5"/>
        <v>458.33333333333331</v>
      </c>
      <c r="V95" s="22">
        <f t="shared" si="5"/>
        <v>458.33333333333331</v>
      </c>
      <c r="W95" s="22">
        <f t="shared" si="5"/>
        <v>458.33333333333331</v>
      </c>
      <c r="X95" s="22">
        <f t="shared" si="5"/>
        <v>458.33333333333331</v>
      </c>
      <c r="Y95" s="22">
        <f t="shared" si="5"/>
        <v>458.33333333333331</v>
      </c>
    </row>
    <row r="96" spans="1:25" hidden="1" x14ac:dyDescent="0.3">
      <c r="A96" s="29">
        <v>2</v>
      </c>
      <c r="B96" s="29">
        <v>1</v>
      </c>
      <c r="C96" s="30">
        <v>1</v>
      </c>
      <c r="D96" s="17" t="s">
        <v>118</v>
      </c>
      <c r="E96" s="17" t="s">
        <v>119</v>
      </c>
      <c r="F96" s="17" t="s">
        <v>120</v>
      </c>
      <c r="G96" s="17" t="s">
        <v>121</v>
      </c>
      <c r="H96" s="18" t="s">
        <v>126</v>
      </c>
      <c r="I96" s="19">
        <v>56501</v>
      </c>
      <c r="J96" s="55" t="str">
        <f>LEFT(Tabla32[[#This Row],[ObjGasto]],3)</f>
        <v>565</v>
      </c>
      <c r="K96" s="20">
        <v>2</v>
      </c>
      <c r="L96" s="20">
        <v>101</v>
      </c>
      <c r="M96" s="21">
        <v>4000</v>
      </c>
      <c r="N96" s="22">
        <f t="shared" si="5"/>
        <v>333.33333333333331</v>
      </c>
      <c r="O96" s="22">
        <f t="shared" si="5"/>
        <v>333.33333333333331</v>
      </c>
      <c r="P96" s="22">
        <f t="shared" si="5"/>
        <v>333.33333333333331</v>
      </c>
      <c r="Q96" s="22">
        <f t="shared" si="5"/>
        <v>333.33333333333331</v>
      </c>
      <c r="R96" s="22">
        <f t="shared" si="5"/>
        <v>333.33333333333331</v>
      </c>
      <c r="S96" s="22">
        <f t="shared" si="5"/>
        <v>333.33333333333331</v>
      </c>
      <c r="T96" s="22">
        <f t="shared" si="5"/>
        <v>333.33333333333331</v>
      </c>
      <c r="U96" s="22">
        <f t="shared" si="5"/>
        <v>333.33333333333331</v>
      </c>
      <c r="V96" s="22">
        <f t="shared" si="5"/>
        <v>333.33333333333331</v>
      </c>
      <c r="W96" s="22">
        <f t="shared" si="5"/>
        <v>333.33333333333331</v>
      </c>
      <c r="X96" s="22">
        <f t="shared" si="5"/>
        <v>333.33333333333331</v>
      </c>
      <c r="Y96" s="22">
        <f t="shared" si="5"/>
        <v>333.33333333333331</v>
      </c>
    </row>
    <row r="97" spans="1:25" hidden="1" x14ac:dyDescent="0.3">
      <c r="A97" s="29">
        <v>2</v>
      </c>
      <c r="B97" s="29">
        <v>1</v>
      </c>
      <c r="C97" s="30">
        <v>1</v>
      </c>
      <c r="D97" s="17" t="s">
        <v>118</v>
      </c>
      <c r="E97" s="17" t="s">
        <v>119</v>
      </c>
      <c r="F97" s="17" t="s">
        <v>120</v>
      </c>
      <c r="G97" s="17" t="s">
        <v>121</v>
      </c>
      <c r="H97" s="18" t="s">
        <v>126</v>
      </c>
      <c r="I97" s="19">
        <v>56601</v>
      </c>
      <c r="J97" s="55" t="str">
        <f>LEFT(Tabla32[[#This Row],[ObjGasto]],3)</f>
        <v>566</v>
      </c>
      <c r="K97" s="20">
        <v>2</v>
      </c>
      <c r="L97" s="20">
        <v>101</v>
      </c>
      <c r="M97" s="21">
        <v>1000</v>
      </c>
      <c r="N97" s="22">
        <f t="shared" si="5"/>
        <v>83.333333333333329</v>
      </c>
      <c r="O97" s="22">
        <f t="shared" si="5"/>
        <v>83.333333333333329</v>
      </c>
      <c r="P97" s="22">
        <f t="shared" si="5"/>
        <v>83.333333333333329</v>
      </c>
      <c r="Q97" s="22">
        <f t="shared" si="5"/>
        <v>83.333333333333329</v>
      </c>
      <c r="R97" s="22">
        <f t="shared" si="5"/>
        <v>83.333333333333329</v>
      </c>
      <c r="S97" s="22">
        <f t="shared" si="5"/>
        <v>83.333333333333329</v>
      </c>
      <c r="T97" s="22">
        <f t="shared" si="5"/>
        <v>83.333333333333329</v>
      </c>
      <c r="U97" s="22">
        <f t="shared" si="5"/>
        <v>83.333333333333329</v>
      </c>
      <c r="V97" s="22">
        <f t="shared" si="5"/>
        <v>83.333333333333329</v>
      </c>
      <c r="W97" s="22">
        <f t="shared" si="5"/>
        <v>83.333333333333329</v>
      </c>
      <c r="X97" s="22">
        <f t="shared" si="5"/>
        <v>83.333333333333329</v>
      </c>
      <c r="Y97" s="22">
        <f t="shared" si="5"/>
        <v>83.333333333333329</v>
      </c>
    </row>
    <row r="98" spans="1:25" hidden="1" x14ac:dyDescent="0.3">
      <c r="A98" s="29">
        <v>2</v>
      </c>
      <c r="B98" s="29">
        <v>1</v>
      </c>
      <c r="C98" s="30">
        <v>1</v>
      </c>
      <c r="D98" s="17" t="s">
        <v>118</v>
      </c>
      <c r="E98" s="17" t="s">
        <v>119</v>
      </c>
      <c r="F98" s="17" t="s">
        <v>120</v>
      </c>
      <c r="G98" s="17" t="s">
        <v>121</v>
      </c>
      <c r="H98" s="18" t="s">
        <v>126</v>
      </c>
      <c r="I98" s="19">
        <v>56701</v>
      </c>
      <c r="J98" s="55" t="str">
        <f>LEFT(Tabla32[[#This Row],[ObjGasto]],3)</f>
        <v>567</v>
      </c>
      <c r="K98" s="20">
        <v>2</v>
      </c>
      <c r="L98" s="20">
        <v>101</v>
      </c>
      <c r="M98" s="21">
        <v>1000</v>
      </c>
      <c r="N98" s="22">
        <f t="shared" ref="N98:Y104" si="6">$M98/12</f>
        <v>83.333333333333329</v>
      </c>
      <c r="O98" s="22">
        <f t="shared" si="6"/>
        <v>83.333333333333329</v>
      </c>
      <c r="P98" s="22">
        <f t="shared" si="6"/>
        <v>83.333333333333329</v>
      </c>
      <c r="Q98" s="22">
        <f t="shared" si="6"/>
        <v>83.333333333333329</v>
      </c>
      <c r="R98" s="22">
        <f t="shared" si="6"/>
        <v>83.333333333333329</v>
      </c>
      <c r="S98" s="22">
        <f t="shared" si="6"/>
        <v>83.333333333333329</v>
      </c>
      <c r="T98" s="22">
        <f t="shared" si="6"/>
        <v>83.333333333333329</v>
      </c>
      <c r="U98" s="22">
        <f t="shared" si="6"/>
        <v>83.333333333333329</v>
      </c>
      <c r="V98" s="22">
        <f t="shared" si="6"/>
        <v>83.333333333333329</v>
      </c>
      <c r="W98" s="22">
        <f t="shared" si="6"/>
        <v>83.333333333333329</v>
      </c>
      <c r="X98" s="22">
        <f t="shared" si="6"/>
        <v>83.333333333333329</v>
      </c>
      <c r="Y98" s="22">
        <f t="shared" si="6"/>
        <v>83.333333333333329</v>
      </c>
    </row>
    <row r="99" spans="1:25" hidden="1" x14ac:dyDescent="0.3">
      <c r="A99" s="29">
        <v>2</v>
      </c>
      <c r="B99" s="29">
        <v>1</v>
      </c>
      <c r="C99" s="30">
        <v>1</v>
      </c>
      <c r="D99" s="17" t="s">
        <v>118</v>
      </c>
      <c r="E99" s="17" t="s">
        <v>119</v>
      </c>
      <c r="F99" s="17" t="s">
        <v>120</v>
      </c>
      <c r="G99" s="17" t="s">
        <v>121</v>
      </c>
      <c r="H99" s="18" t="s">
        <v>126</v>
      </c>
      <c r="I99" s="19">
        <v>58101</v>
      </c>
      <c r="J99" s="55" t="str">
        <f>LEFT(Tabla32[[#This Row],[ObjGasto]],3)</f>
        <v>581</v>
      </c>
      <c r="K99" s="20">
        <v>2</v>
      </c>
      <c r="L99" s="20">
        <v>101</v>
      </c>
      <c r="M99" s="21">
        <v>1000</v>
      </c>
      <c r="N99" s="22">
        <f t="shared" si="6"/>
        <v>83.333333333333329</v>
      </c>
      <c r="O99" s="22">
        <f t="shared" si="6"/>
        <v>83.333333333333329</v>
      </c>
      <c r="P99" s="22">
        <f t="shared" si="6"/>
        <v>83.333333333333329</v>
      </c>
      <c r="Q99" s="22">
        <f t="shared" si="6"/>
        <v>83.333333333333329</v>
      </c>
      <c r="R99" s="22">
        <f t="shared" si="6"/>
        <v>83.333333333333329</v>
      </c>
      <c r="S99" s="22">
        <f t="shared" si="6"/>
        <v>83.333333333333329</v>
      </c>
      <c r="T99" s="22">
        <f t="shared" si="6"/>
        <v>83.333333333333329</v>
      </c>
      <c r="U99" s="22">
        <f t="shared" si="6"/>
        <v>83.333333333333329</v>
      </c>
      <c r="V99" s="22">
        <f t="shared" si="6"/>
        <v>83.333333333333329</v>
      </c>
      <c r="W99" s="22">
        <f t="shared" si="6"/>
        <v>83.333333333333329</v>
      </c>
      <c r="X99" s="22">
        <f t="shared" si="6"/>
        <v>83.333333333333329</v>
      </c>
      <c r="Y99" s="22">
        <f t="shared" si="6"/>
        <v>83.333333333333329</v>
      </c>
    </row>
    <row r="100" spans="1:25" hidden="1" x14ac:dyDescent="0.3">
      <c r="A100" s="164">
        <v>5</v>
      </c>
      <c r="B100" s="164">
        <v>1</v>
      </c>
      <c r="C100" s="165" t="s">
        <v>117</v>
      </c>
      <c r="D100" s="166" t="s">
        <v>1768</v>
      </c>
      <c r="E100" s="166" t="s">
        <v>119</v>
      </c>
      <c r="F100" s="140" t="s">
        <v>1769</v>
      </c>
      <c r="G100" s="17" t="s">
        <v>121</v>
      </c>
      <c r="H100" s="18" t="s">
        <v>125</v>
      </c>
      <c r="I100" s="167">
        <v>51101</v>
      </c>
      <c r="J100" s="168" t="str">
        <f>LEFT(Tabla32[[#This Row],[ObjGasto]],3)</f>
        <v>511</v>
      </c>
      <c r="K100" s="20">
        <v>2</v>
      </c>
      <c r="L100" s="20">
        <v>502</v>
      </c>
      <c r="M100" s="22">
        <v>1000</v>
      </c>
      <c r="N100" s="22">
        <f t="shared" si="6"/>
        <v>83.333333333333329</v>
      </c>
      <c r="O100" s="22">
        <f t="shared" si="6"/>
        <v>83.333333333333329</v>
      </c>
      <c r="P100" s="22">
        <f t="shared" si="6"/>
        <v>83.333333333333329</v>
      </c>
      <c r="Q100" s="22">
        <f t="shared" si="6"/>
        <v>83.333333333333329</v>
      </c>
      <c r="R100" s="22">
        <f t="shared" si="6"/>
        <v>83.333333333333329</v>
      </c>
      <c r="S100" s="22">
        <f t="shared" si="6"/>
        <v>83.333333333333329</v>
      </c>
      <c r="T100" s="22">
        <f t="shared" si="6"/>
        <v>83.333333333333329</v>
      </c>
      <c r="U100" s="22">
        <f t="shared" si="6"/>
        <v>83.333333333333329</v>
      </c>
      <c r="V100" s="22">
        <f t="shared" si="6"/>
        <v>83.333333333333329</v>
      </c>
      <c r="W100" s="22">
        <f t="shared" si="6"/>
        <v>83.333333333333329</v>
      </c>
      <c r="X100" s="22">
        <f t="shared" si="6"/>
        <v>83.333333333333329</v>
      </c>
      <c r="Y100" s="22">
        <f t="shared" si="6"/>
        <v>83.333333333333329</v>
      </c>
    </row>
    <row r="101" spans="1:25" x14ac:dyDescent="0.3">
      <c r="A101" s="164">
        <v>5</v>
      </c>
      <c r="B101" s="164">
        <v>1</v>
      </c>
      <c r="C101" s="165" t="s">
        <v>117</v>
      </c>
      <c r="D101" s="166" t="s">
        <v>1768</v>
      </c>
      <c r="E101" s="166" t="s">
        <v>119</v>
      </c>
      <c r="F101" s="140" t="s">
        <v>1769</v>
      </c>
      <c r="G101" s="17" t="s">
        <v>121</v>
      </c>
      <c r="H101" s="18" t="s">
        <v>125</v>
      </c>
      <c r="I101" s="171">
        <v>11301</v>
      </c>
      <c r="J101" s="168" t="str">
        <f>LEFT(Tabla32[[#This Row],[ObjGasto]],3)</f>
        <v>113</v>
      </c>
      <c r="K101" s="169">
        <v>1</v>
      </c>
      <c r="L101" s="20">
        <v>101</v>
      </c>
      <c r="M101" s="22">
        <v>1550000</v>
      </c>
      <c r="N101" s="22">
        <f t="shared" si="6"/>
        <v>129166.66666666667</v>
      </c>
      <c r="O101" s="22">
        <f t="shared" si="6"/>
        <v>129166.66666666667</v>
      </c>
      <c r="P101" s="22">
        <f t="shared" si="6"/>
        <v>129166.66666666667</v>
      </c>
      <c r="Q101" s="22">
        <f t="shared" si="6"/>
        <v>129166.66666666667</v>
      </c>
      <c r="R101" s="22">
        <f t="shared" si="6"/>
        <v>129166.66666666667</v>
      </c>
      <c r="S101" s="22">
        <f t="shared" si="6"/>
        <v>129166.66666666667</v>
      </c>
      <c r="T101" s="22">
        <f t="shared" si="6"/>
        <v>129166.66666666667</v>
      </c>
      <c r="U101" s="22">
        <f t="shared" si="6"/>
        <v>129166.66666666667</v>
      </c>
      <c r="V101" s="22">
        <f t="shared" si="6"/>
        <v>129166.66666666667</v>
      </c>
      <c r="W101" s="22">
        <f t="shared" si="6"/>
        <v>129166.66666666667</v>
      </c>
      <c r="X101" s="22">
        <f t="shared" si="6"/>
        <v>129166.66666666667</v>
      </c>
      <c r="Y101" s="22">
        <f t="shared" si="6"/>
        <v>129166.66666666667</v>
      </c>
    </row>
    <row r="102" spans="1:25" x14ac:dyDescent="0.3">
      <c r="A102" s="164">
        <v>5</v>
      </c>
      <c r="B102" s="164">
        <v>1</v>
      </c>
      <c r="C102" s="165" t="s">
        <v>117</v>
      </c>
      <c r="D102" s="166" t="s">
        <v>1768</v>
      </c>
      <c r="E102" s="166" t="s">
        <v>119</v>
      </c>
      <c r="F102" s="140" t="s">
        <v>1769</v>
      </c>
      <c r="G102" s="17" t="s">
        <v>121</v>
      </c>
      <c r="H102" s="18" t="s">
        <v>125</v>
      </c>
      <c r="I102" s="171">
        <v>11304</v>
      </c>
      <c r="J102" s="168" t="str">
        <f>LEFT(Tabla32[[#This Row],[ObjGasto]],3)</f>
        <v>113</v>
      </c>
      <c r="K102" s="169">
        <v>1</v>
      </c>
      <c r="L102" s="20">
        <v>101</v>
      </c>
      <c r="M102" s="22">
        <v>15000</v>
      </c>
      <c r="N102" s="22">
        <f t="shared" si="6"/>
        <v>1250</v>
      </c>
      <c r="O102" s="22">
        <f t="shared" si="6"/>
        <v>1250</v>
      </c>
      <c r="P102" s="22">
        <f t="shared" si="6"/>
        <v>1250</v>
      </c>
      <c r="Q102" s="22">
        <f t="shared" si="6"/>
        <v>1250</v>
      </c>
      <c r="R102" s="22">
        <f t="shared" si="6"/>
        <v>1250</v>
      </c>
      <c r="S102" s="22">
        <f t="shared" si="6"/>
        <v>1250</v>
      </c>
      <c r="T102" s="22">
        <f t="shared" si="6"/>
        <v>1250</v>
      </c>
      <c r="U102" s="22">
        <f t="shared" si="6"/>
        <v>1250</v>
      </c>
      <c r="V102" s="22">
        <f t="shared" si="6"/>
        <v>1250</v>
      </c>
      <c r="W102" s="22">
        <f t="shared" si="6"/>
        <v>1250</v>
      </c>
      <c r="X102" s="22">
        <f t="shared" si="6"/>
        <v>1250</v>
      </c>
      <c r="Y102" s="22">
        <f t="shared" si="6"/>
        <v>1250</v>
      </c>
    </row>
    <row r="103" spans="1:25" x14ac:dyDescent="0.3">
      <c r="A103" s="164">
        <v>5</v>
      </c>
      <c r="B103" s="164">
        <v>1</v>
      </c>
      <c r="C103" s="165" t="s">
        <v>117</v>
      </c>
      <c r="D103" s="166" t="s">
        <v>1768</v>
      </c>
      <c r="E103" s="166" t="s">
        <v>119</v>
      </c>
      <c r="F103" s="140" t="s">
        <v>1769</v>
      </c>
      <c r="G103" s="17" t="s">
        <v>121</v>
      </c>
      <c r="H103" s="18" t="s">
        <v>125</v>
      </c>
      <c r="I103" s="171">
        <v>11306</v>
      </c>
      <c r="J103" s="168" t="str">
        <f>LEFT(Tabla32[[#This Row],[ObjGasto]],3)</f>
        <v>113</v>
      </c>
      <c r="K103" s="169">
        <v>1</v>
      </c>
      <c r="L103" s="20">
        <v>101</v>
      </c>
      <c r="M103" s="22">
        <v>1000</v>
      </c>
      <c r="N103" s="22">
        <f t="shared" si="6"/>
        <v>83.333333333333329</v>
      </c>
      <c r="O103" s="22">
        <f t="shared" si="6"/>
        <v>83.333333333333329</v>
      </c>
      <c r="P103" s="22">
        <f t="shared" si="6"/>
        <v>83.333333333333329</v>
      </c>
      <c r="Q103" s="22">
        <f t="shared" si="6"/>
        <v>83.333333333333329</v>
      </c>
      <c r="R103" s="22">
        <f t="shared" si="6"/>
        <v>83.333333333333329</v>
      </c>
      <c r="S103" s="22">
        <f t="shared" si="6"/>
        <v>83.333333333333329</v>
      </c>
      <c r="T103" s="22">
        <f t="shared" si="6"/>
        <v>83.333333333333329</v>
      </c>
      <c r="U103" s="22">
        <f t="shared" si="6"/>
        <v>83.333333333333329</v>
      </c>
      <c r="V103" s="22">
        <f t="shared" si="6"/>
        <v>83.333333333333329</v>
      </c>
      <c r="W103" s="22">
        <f t="shared" si="6"/>
        <v>83.333333333333329</v>
      </c>
      <c r="X103" s="22">
        <f t="shared" si="6"/>
        <v>83.333333333333329</v>
      </c>
      <c r="Y103" s="22">
        <f t="shared" si="6"/>
        <v>83.333333333333329</v>
      </c>
    </row>
    <row r="104" spans="1:25" hidden="1" x14ac:dyDescent="0.3">
      <c r="A104" s="164">
        <v>5</v>
      </c>
      <c r="B104" s="164">
        <v>1</v>
      </c>
      <c r="C104" s="165" t="s">
        <v>117</v>
      </c>
      <c r="D104" s="166" t="s">
        <v>1768</v>
      </c>
      <c r="E104" s="166" t="s">
        <v>119</v>
      </c>
      <c r="F104" s="140" t="s">
        <v>1769</v>
      </c>
      <c r="G104" s="17" t="s">
        <v>121</v>
      </c>
      <c r="H104" s="18" t="s">
        <v>125</v>
      </c>
      <c r="I104" s="171">
        <v>21101</v>
      </c>
      <c r="J104" s="168" t="str">
        <f>LEFT(Tabla32[[#This Row],[ObjGasto]],3)</f>
        <v>211</v>
      </c>
      <c r="K104" s="169">
        <v>1</v>
      </c>
      <c r="L104" s="20">
        <v>502</v>
      </c>
      <c r="M104" s="22">
        <v>22000</v>
      </c>
      <c r="N104" s="22">
        <f t="shared" si="6"/>
        <v>1833.3333333333333</v>
      </c>
      <c r="O104" s="22">
        <f t="shared" si="6"/>
        <v>1833.3333333333333</v>
      </c>
      <c r="P104" s="22">
        <f t="shared" si="6"/>
        <v>1833.3333333333333</v>
      </c>
      <c r="Q104" s="22">
        <f t="shared" si="6"/>
        <v>1833.3333333333333</v>
      </c>
      <c r="R104" s="22">
        <f t="shared" si="6"/>
        <v>1833.3333333333333</v>
      </c>
      <c r="S104" s="22">
        <f t="shared" si="6"/>
        <v>1833.3333333333333</v>
      </c>
      <c r="T104" s="22">
        <f t="shared" si="6"/>
        <v>1833.3333333333333</v>
      </c>
      <c r="U104" s="22">
        <f t="shared" si="6"/>
        <v>1833.3333333333333</v>
      </c>
      <c r="V104" s="22">
        <f t="shared" si="6"/>
        <v>1833.3333333333333</v>
      </c>
      <c r="W104" s="22">
        <f t="shared" si="6"/>
        <v>1833.3333333333333</v>
      </c>
      <c r="X104" s="22">
        <f t="shared" si="6"/>
        <v>1833.3333333333333</v>
      </c>
      <c r="Y104" s="22">
        <f t="shared" si="6"/>
        <v>1833.3333333333333</v>
      </c>
    </row>
    <row r="105" spans="1:25" x14ac:dyDescent="0.3">
      <c r="A105" s="164">
        <v>5</v>
      </c>
      <c r="B105" s="164">
        <v>1</v>
      </c>
      <c r="C105" s="165" t="s">
        <v>117</v>
      </c>
      <c r="D105" s="166" t="s">
        <v>1768</v>
      </c>
      <c r="E105" s="166" t="s">
        <v>119</v>
      </c>
      <c r="F105" s="140" t="s">
        <v>1769</v>
      </c>
      <c r="G105" s="17" t="s">
        <v>121</v>
      </c>
      <c r="H105" s="18" t="s">
        <v>125</v>
      </c>
      <c r="I105" s="171">
        <v>13204</v>
      </c>
      <c r="J105" s="168" t="str">
        <f>LEFT(Tabla32[[#This Row],[ObjGasto]],3)</f>
        <v>132</v>
      </c>
      <c r="K105" s="169">
        <v>1</v>
      </c>
      <c r="L105" s="20">
        <v>101</v>
      </c>
      <c r="M105" s="22">
        <v>60000</v>
      </c>
      <c r="N105" s="22"/>
      <c r="O105" s="22"/>
      <c r="P105" s="22"/>
      <c r="Q105" s="22"/>
      <c r="R105" s="22"/>
      <c r="S105" s="22">
        <f>Tabla32[[#This Row],[Anual]]/2</f>
        <v>30000</v>
      </c>
      <c r="T105" s="22"/>
      <c r="U105" s="22"/>
      <c r="V105" s="22"/>
      <c r="W105" s="22"/>
      <c r="X105" s="22"/>
      <c r="Y105" s="22">
        <f>Tabla32[[#This Row],[Anual]]/2</f>
        <v>30000</v>
      </c>
    </row>
    <row r="106" spans="1:25" hidden="1" x14ac:dyDescent="0.3">
      <c r="A106" s="164">
        <v>5</v>
      </c>
      <c r="B106" s="164">
        <v>1</v>
      </c>
      <c r="C106" s="165" t="s">
        <v>117</v>
      </c>
      <c r="D106" s="166" t="s">
        <v>1768</v>
      </c>
      <c r="E106" s="166" t="s">
        <v>119</v>
      </c>
      <c r="F106" s="140" t="s">
        <v>1769</v>
      </c>
      <c r="G106" s="17" t="s">
        <v>121</v>
      </c>
      <c r="H106" s="18" t="s">
        <v>125</v>
      </c>
      <c r="I106" s="171">
        <v>21201</v>
      </c>
      <c r="J106" s="168" t="str">
        <f>LEFT(Tabla32[[#This Row],[ObjGasto]],3)</f>
        <v>212</v>
      </c>
      <c r="K106" s="169">
        <v>1</v>
      </c>
      <c r="L106" s="20">
        <v>502</v>
      </c>
      <c r="M106" s="22">
        <v>22000</v>
      </c>
      <c r="N106" s="22">
        <f t="shared" ref="N106:Y106" si="7">$M106/12</f>
        <v>1833.3333333333333</v>
      </c>
      <c r="O106" s="22">
        <f t="shared" si="7"/>
        <v>1833.3333333333333</v>
      </c>
      <c r="P106" s="22">
        <f t="shared" si="7"/>
        <v>1833.3333333333333</v>
      </c>
      <c r="Q106" s="22">
        <f t="shared" si="7"/>
        <v>1833.3333333333333</v>
      </c>
      <c r="R106" s="22">
        <f t="shared" si="7"/>
        <v>1833.3333333333333</v>
      </c>
      <c r="S106" s="22">
        <f t="shared" si="7"/>
        <v>1833.3333333333333</v>
      </c>
      <c r="T106" s="22">
        <f t="shared" si="7"/>
        <v>1833.3333333333333</v>
      </c>
      <c r="U106" s="22">
        <f t="shared" si="7"/>
        <v>1833.3333333333333</v>
      </c>
      <c r="V106" s="22">
        <f t="shared" si="7"/>
        <v>1833.3333333333333</v>
      </c>
      <c r="W106" s="22">
        <f t="shared" si="7"/>
        <v>1833.3333333333333</v>
      </c>
      <c r="X106" s="22">
        <f t="shared" si="7"/>
        <v>1833.3333333333333</v>
      </c>
      <c r="Y106" s="22">
        <f t="shared" si="7"/>
        <v>1833.3333333333333</v>
      </c>
    </row>
    <row r="107" spans="1:25" x14ac:dyDescent="0.3">
      <c r="A107" s="164">
        <v>5</v>
      </c>
      <c r="B107" s="164">
        <v>1</v>
      </c>
      <c r="C107" s="165" t="s">
        <v>117</v>
      </c>
      <c r="D107" s="166" t="s">
        <v>1768</v>
      </c>
      <c r="E107" s="166" t="s">
        <v>119</v>
      </c>
      <c r="F107" s="140" t="s">
        <v>1769</v>
      </c>
      <c r="G107" s="17" t="s">
        <v>121</v>
      </c>
      <c r="H107" s="18" t="s">
        <v>125</v>
      </c>
      <c r="I107" s="171">
        <v>13205</v>
      </c>
      <c r="J107" s="168" t="str">
        <f>LEFT(Tabla32[[#This Row],[ObjGasto]],3)</f>
        <v>132</v>
      </c>
      <c r="K107" s="169">
        <v>1</v>
      </c>
      <c r="L107" s="20">
        <v>101</v>
      </c>
      <c r="M107" s="22">
        <v>200000</v>
      </c>
      <c r="N107" s="22"/>
      <c r="O107" s="22"/>
      <c r="P107" s="22"/>
      <c r="Q107" s="22"/>
      <c r="R107" s="22"/>
      <c r="S107" s="22">
        <f>Tabla32[[#This Row],[Anual]]/2</f>
        <v>100000</v>
      </c>
      <c r="T107" s="22"/>
      <c r="U107" s="22"/>
      <c r="V107" s="22"/>
      <c r="W107" s="22"/>
      <c r="X107" s="22"/>
      <c r="Y107" s="22">
        <f>Tabla32[[#This Row],[Anual]]/2</f>
        <v>100000</v>
      </c>
    </row>
    <row r="108" spans="1:25" x14ac:dyDescent="0.3">
      <c r="A108" s="164">
        <v>5</v>
      </c>
      <c r="B108" s="164">
        <v>1</v>
      </c>
      <c r="C108" s="165" t="s">
        <v>117</v>
      </c>
      <c r="D108" s="166" t="s">
        <v>1768</v>
      </c>
      <c r="E108" s="166" t="s">
        <v>119</v>
      </c>
      <c r="F108" s="140" t="s">
        <v>1769</v>
      </c>
      <c r="G108" s="17" t="s">
        <v>121</v>
      </c>
      <c r="H108" s="18" t="s">
        <v>125</v>
      </c>
      <c r="I108" s="171">
        <v>13301</v>
      </c>
      <c r="J108" s="168" t="str">
        <f>LEFT(Tabla32[[#This Row],[ObjGasto]],3)</f>
        <v>133</v>
      </c>
      <c r="K108" s="169">
        <v>1</v>
      </c>
      <c r="L108" s="20">
        <v>101</v>
      </c>
      <c r="M108" s="22">
        <v>90000</v>
      </c>
      <c r="N108" s="22">
        <f t="shared" ref="N108:Y123" si="8">$M108/12</f>
        <v>7500</v>
      </c>
      <c r="O108" s="22">
        <f t="shared" si="8"/>
        <v>7500</v>
      </c>
      <c r="P108" s="22">
        <f t="shared" si="8"/>
        <v>7500</v>
      </c>
      <c r="Q108" s="22">
        <f t="shared" si="8"/>
        <v>7500</v>
      </c>
      <c r="R108" s="22">
        <f t="shared" si="8"/>
        <v>7500</v>
      </c>
      <c r="S108" s="22">
        <f t="shared" si="8"/>
        <v>7500</v>
      </c>
      <c r="T108" s="22">
        <f t="shared" si="8"/>
        <v>7500</v>
      </c>
      <c r="U108" s="22">
        <f t="shared" si="8"/>
        <v>7500</v>
      </c>
      <c r="V108" s="22">
        <f t="shared" si="8"/>
        <v>7500</v>
      </c>
      <c r="W108" s="22">
        <f t="shared" si="8"/>
        <v>7500</v>
      </c>
      <c r="X108" s="22">
        <f t="shared" si="8"/>
        <v>7500</v>
      </c>
      <c r="Y108" s="22">
        <f t="shared" si="8"/>
        <v>7500</v>
      </c>
    </row>
    <row r="109" spans="1:25" hidden="1" x14ac:dyDescent="0.3">
      <c r="A109" s="164">
        <v>5</v>
      </c>
      <c r="B109" s="164">
        <v>1</v>
      </c>
      <c r="C109" s="165" t="s">
        <v>117</v>
      </c>
      <c r="D109" s="166" t="s">
        <v>1768</v>
      </c>
      <c r="E109" s="166" t="s">
        <v>119</v>
      </c>
      <c r="F109" s="140" t="s">
        <v>1769</v>
      </c>
      <c r="G109" s="17" t="s">
        <v>121</v>
      </c>
      <c r="H109" s="18" t="s">
        <v>125</v>
      </c>
      <c r="I109" s="167">
        <v>21401</v>
      </c>
      <c r="J109" s="168" t="str">
        <f>LEFT(Tabla32[[#This Row],[ObjGasto]],3)</f>
        <v>214</v>
      </c>
      <c r="K109" s="169">
        <v>1</v>
      </c>
      <c r="L109" s="20">
        <v>502</v>
      </c>
      <c r="M109" s="22">
        <v>1000</v>
      </c>
      <c r="N109" s="22">
        <f t="shared" si="8"/>
        <v>83.333333333333329</v>
      </c>
      <c r="O109" s="22">
        <f t="shared" si="8"/>
        <v>83.333333333333329</v>
      </c>
      <c r="P109" s="22">
        <f t="shared" si="8"/>
        <v>83.333333333333329</v>
      </c>
      <c r="Q109" s="22">
        <f t="shared" si="8"/>
        <v>83.333333333333329</v>
      </c>
      <c r="R109" s="22">
        <f t="shared" si="8"/>
        <v>83.333333333333329</v>
      </c>
      <c r="S109" s="22">
        <f t="shared" si="8"/>
        <v>83.333333333333329</v>
      </c>
      <c r="T109" s="22">
        <f t="shared" si="8"/>
        <v>83.333333333333329</v>
      </c>
      <c r="U109" s="22">
        <f t="shared" si="8"/>
        <v>83.333333333333329</v>
      </c>
      <c r="V109" s="22">
        <f t="shared" si="8"/>
        <v>83.333333333333329</v>
      </c>
      <c r="W109" s="22">
        <f t="shared" si="8"/>
        <v>83.333333333333329</v>
      </c>
      <c r="X109" s="22">
        <f t="shared" si="8"/>
        <v>83.333333333333329</v>
      </c>
      <c r="Y109" s="22">
        <f t="shared" si="8"/>
        <v>83.333333333333329</v>
      </c>
    </row>
    <row r="110" spans="1:25" hidden="1" x14ac:dyDescent="0.3">
      <c r="A110" s="164">
        <v>5</v>
      </c>
      <c r="B110" s="164">
        <v>1</v>
      </c>
      <c r="C110" s="165" t="s">
        <v>117</v>
      </c>
      <c r="D110" s="166" t="s">
        <v>1768</v>
      </c>
      <c r="E110" s="166" t="s">
        <v>119</v>
      </c>
      <c r="F110" s="140" t="s">
        <v>1769</v>
      </c>
      <c r="G110" s="17" t="s">
        <v>121</v>
      </c>
      <c r="H110" s="18" t="s">
        <v>125</v>
      </c>
      <c r="I110" s="167">
        <v>21501</v>
      </c>
      <c r="J110" s="168" t="str">
        <f>LEFT(Tabla32[[#This Row],[ObjGasto]],3)</f>
        <v>215</v>
      </c>
      <c r="K110" s="169">
        <v>1</v>
      </c>
      <c r="L110" s="20">
        <v>502</v>
      </c>
      <c r="M110" s="22">
        <v>10000</v>
      </c>
      <c r="N110" s="22">
        <f t="shared" si="8"/>
        <v>833.33333333333337</v>
      </c>
      <c r="O110" s="22">
        <f t="shared" si="8"/>
        <v>833.33333333333337</v>
      </c>
      <c r="P110" s="22">
        <f t="shared" si="8"/>
        <v>833.33333333333337</v>
      </c>
      <c r="Q110" s="22">
        <f t="shared" si="8"/>
        <v>833.33333333333337</v>
      </c>
      <c r="R110" s="22">
        <f t="shared" si="8"/>
        <v>833.33333333333337</v>
      </c>
      <c r="S110" s="22">
        <f t="shared" si="8"/>
        <v>833.33333333333337</v>
      </c>
      <c r="T110" s="22">
        <f t="shared" si="8"/>
        <v>833.33333333333337</v>
      </c>
      <c r="U110" s="22">
        <f t="shared" si="8"/>
        <v>833.33333333333337</v>
      </c>
      <c r="V110" s="22">
        <f t="shared" si="8"/>
        <v>833.33333333333337</v>
      </c>
      <c r="W110" s="22">
        <f t="shared" si="8"/>
        <v>833.33333333333337</v>
      </c>
      <c r="X110" s="22">
        <f t="shared" si="8"/>
        <v>833.33333333333337</v>
      </c>
      <c r="Y110" s="22">
        <f t="shared" si="8"/>
        <v>833.33333333333337</v>
      </c>
    </row>
    <row r="111" spans="1:25" hidden="1" x14ac:dyDescent="0.3">
      <c r="A111" s="164">
        <v>5</v>
      </c>
      <c r="B111" s="164">
        <v>1</v>
      </c>
      <c r="C111" s="165" t="s">
        <v>117</v>
      </c>
      <c r="D111" s="166" t="s">
        <v>1768</v>
      </c>
      <c r="E111" s="166" t="s">
        <v>119</v>
      </c>
      <c r="F111" s="140" t="s">
        <v>1769</v>
      </c>
      <c r="G111" s="17" t="s">
        <v>121</v>
      </c>
      <c r="H111" s="18" t="s">
        <v>125</v>
      </c>
      <c r="I111" s="167">
        <v>21601</v>
      </c>
      <c r="J111" s="168" t="str">
        <f>LEFT(Tabla32[[#This Row],[ObjGasto]],3)</f>
        <v>216</v>
      </c>
      <c r="K111" s="169">
        <v>1</v>
      </c>
      <c r="L111" s="20">
        <v>502</v>
      </c>
      <c r="M111" s="22">
        <v>11000</v>
      </c>
      <c r="N111" s="22">
        <f t="shared" si="8"/>
        <v>916.66666666666663</v>
      </c>
      <c r="O111" s="22">
        <f t="shared" si="8"/>
        <v>916.66666666666663</v>
      </c>
      <c r="P111" s="22">
        <f t="shared" si="8"/>
        <v>916.66666666666663</v>
      </c>
      <c r="Q111" s="22">
        <f t="shared" si="8"/>
        <v>916.66666666666663</v>
      </c>
      <c r="R111" s="22">
        <f t="shared" si="8"/>
        <v>916.66666666666663</v>
      </c>
      <c r="S111" s="22">
        <f t="shared" si="8"/>
        <v>916.66666666666663</v>
      </c>
      <c r="T111" s="22">
        <f t="shared" si="8"/>
        <v>916.66666666666663</v>
      </c>
      <c r="U111" s="22">
        <f t="shared" si="8"/>
        <v>916.66666666666663</v>
      </c>
      <c r="V111" s="22">
        <f t="shared" si="8"/>
        <v>916.66666666666663</v>
      </c>
      <c r="W111" s="22">
        <f t="shared" si="8"/>
        <v>916.66666666666663</v>
      </c>
      <c r="X111" s="22">
        <f t="shared" si="8"/>
        <v>916.66666666666663</v>
      </c>
      <c r="Y111" s="22">
        <f t="shared" si="8"/>
        <v>916.66666666666663</v>
      </c>
    </row>
    <row r="112" spans="1:25" hidden="1" x14ac:dyDescent="0.3">
      <c r="A112" s="164">
        <v>5</v>
      </c>
      <c r="B112" s="164">
        <v>1</v>
      </c>
      <c r="C112" s="165" t="s">
        <v>117</v>
      </c>
      <c r="D112" s="166" t="s">
        <v>1768</v>
      </c>
      <c r="E112" s="166" t="s">
        <v>119</v>
      </c>
      <c r="F112" s="140" t="s">
        <v>1769</v>
      </c>
      <c r="G112" s="17" t="s">
        <v>121</v>
      </c>
      <c r="H112" s="18" t="s">
        <v>125</v>
      </c>
      <c r="I112" s="167">
        <v>22102</v>
      </c>
      <c r="J112" s="168" t="str">
        <f>LEFT(Tabla32[[#This Row],[ObjGasto]],3)</f>
        <v>221</v>
      </c>
      <c r="K112" s="169">
        <v>1</v>
      </c>
      <c r="L112" s="20">
        <v>502</v>
      </c>
      <c r="M112" s="22">
        <v>87000</v>
      </c>
      <c r="N112" s="22">
        <f t="shared" si="8"/>
        <v>7250</v>
      </c>
      <c r="O112" s="22">
        <f t="shared" si="8"/>
        <v>7250</v>
      </c>
      <c r="P112" s="22">
        <f t="shared" si="8"/>
        <v>7250</v>
      </c>
      <c r="Q112" s="22">
        <f t="shared" si="8"/>
        <v>7250</v>
      </c>
      <c r="R112" s="22">
        <f t="shared" si="8"/>
        <v>7250</v>
      </c>
      <c r="S112" s="22">
        <f t="shared" si="8"/>
        <v>7250</v>
      </c>
      <c r="T112" s="22">
        <f t="shared" si="8"/>
        <v>7250</v>
      </c>
      <c r="U112" s="22">
        <f t="shared" si="8"/>
        <v>7250</v>
      </c>
      <c r="V112" s="22">
        <f t="shared" si="8"/>
        <v>7250</v>
      </c>
      <c r="W112" s="22">
        <f t="shared" si="8"/>
        <v>7250</v>
      </c>
      <c r="X112" s="22">
        <f t="shared" si="8"/>
        <v>7250</v>
      </c>
      <c r="Y112" s="22">
        <f t="shared" si="8"/>
        <v>7250</v>
      </c>
    </row>
    <row r="113" spans="1:25" hidden="1" x14ac:dyDescent="0.3">
      <c r="A113" s="164">
        <v>5</v>
      </c>
      <c r="B113" s="164">
        <v>1</v>
      </c>
      <c r="C113" s="165" t="s">
        <v>117</v>
      </c>
      <c r="D113" s="166" t="s">
        <v>1768</v>
      </c>
      <c r="E113" s="166" t="s">
        <v>119</v>
      </c>
      <c r="F113" s="140" t="s">
        <v>1769</v>
      </c>
      <c r="G113" s="17" t="s">
        <v>121</v>
      </c>
      <c r="H113" s="18" t="s">
        <v>125</v>
      </c>
      <c r="I113" s="167">
        <v>22106</v>
      </c>
      <c r="J113" s="168" t="str">
        <f>LEFT(Tabla32[[#This Row],[ObjGasto]],3)</f>
        <v>221</v>
      </c>
      <c r="K113" s="169">
        <v>1</v>
      </c>
      <c r="L113" s="20">
        <v>502</v>
      </c>
      <c r="M113" s="22">
        <v>9000</v>
      </c>
      <c r="N113" s="22">
        <f t="shared" si="8"/>
        <v>750</v>
      </c>
      <c r="O113" s="22">
        <f t="shared" si="8"/>
        <v>750</v>
      </c>
      <c r="P113" s="22">
        <f t="shared" si="8"/>
        <v>750</v>
      </c>
      <c r="Q113" s="22">
        <f t="shared" si="8"/>
        <v>750</v>
      </c>
      <c r="R113" s="22">
        <f t="shared" si="8"/>
        <v>750</v>
      </c>
      <c r="S113" s="22">
        <f t="shared" si="8"/>
        <v>750</v>
      </c>
      <c r="T113" s="22">
        <f t="shared" si="8"/>
        <v>750</v>
      </c>
      <c r="U113" s="22">
        <f t="shared" si="8"/>
        <v>750</v>
      </c>
      <c r="V113" s="22">
        <f t="shared" si="8"/>
        <v>750</v>
      </c>
      <c r="W113" s="22">
        <f t="shared" si="8"/>
        <v>750</v>
      </c>
      <c r="X113" s="22">
        <f t="shared" si="8"/>
        <v>750</v>
      </c>
      <c r="Y113" s="22">
        <f t="shared" si="8"/>
        <v>750</v>
      </c>
    </row>
    <row r="114" spans="1:25" hidden="1" x14ac:dyDescent="0.3">
      <c r="A114" s="164">
        <v>5</v>
      </c>
      <c r="B114" s="164">
        <v>1</v>
      </c>
      <c r="C114" s="165" t="s">
        <v>117</v>
      </c>
      <c r="D114" s="166" t="s">
        <v>1768</v>
      </c>
      <c r="E114" s="166" t="s">
        <v>119</v>
      </c>
      <c r="F114" s="140" t="s">
        <v>1769</v>
      </c>
      <c r="G114" s="17" t="s">
        <v>121</v>
      </c>
      <c r="H114" s="18" t="s">
        <v>125</v>
      </c>
      <c r="I114" s="167">
        <v>24501</v>
      </c>
      <c r="J114" s="168" t="str">
        <f>LEFT(Tabla32[[#This Row],[ObjGasto]],3)</f>
        <v>245</v>
      </c>
      <c r="K114" s="169">
        <v>1</v>
      </c>
      <c r="L114" s="20">
        <v>502</v>
      </c>
      <c r="M114" s="22">
        <v>1000</v>
      </c>
      <c r="N114" s="22">
        <f t="shared" si="8"/>
        <v>83.333333333333329</v>
      </c>
      <c r="O114" s="22">
        <f t="shared" si="8"/>
        <v>83.333333333333329</v>
      </c>
      <c r="P114" s="22">
        <f t="shared" si="8"/>
        <v>83.333333333333329</v>
      </c>
      <c r="Q114" s="22">
        <f t="shared" si="8"/>
        <v>83.333333333333329</v>
      </c>
      <c r="R114" s="22">
        <f t="shared" si="8"/>
        <v>83.333333333333329</v>
      </c>
      <c r="S114" s="22">
        <f t="shared" si="8"/>
        <v>83.333333333333329</v>
      </c>
      <c r="T114" s="22">
        <f t="shared" si="8"/>
        <v>83.333333333333329</v>
      </c>
      <c r="U114" s="22">
        <f t="shared" si="8"/>
        <v>83.333333333333329</v>
      </c>
      <c r="V114" s="22">
        <f t="shared" si="8"/>
        <v>83.333333333333329</v>
      </c>
      <c r="W114" s="22">
        <f t="shared" si="8"/>
        <v>83.333333333333329</v>
      </c>
      <c r="X114" s="22">
        <f t="shared" si="8"/>
        <v>83.333333333333329</v>
      </c>
      <c r="Y114" s="22">
        <f t="shared" si="8"/>
        <v>83.333333333333329</v>
      </c>
    </row>
    <row r="115" spans="1:25" hidden="1" x14ac:dyDescent="0.3">
      <c r="A115" s="164">
        <v>5</v>
      </c>
      <c r="B115" s="164">
        <v>1</v>
      </c>
      <c r="C115" s="165" t="s">
        <v>117</v>
      </c>
      <c r="D115" s="166" t="s">
        <v>1768</v>
      </c>
      <c r="E115" s="166" t="s">
        <v>119</v>
      </c>
      <c r="F115" s="140" t="s">
        <v>1769</v>
      </c>
      <c r="G115" s="17" t="s">
        <v>121</v>
      </c>
      <c r="H115" s="18" t="s">
        <v>125</v>
      </c>
      <c r="I115" s="167">
        <v>24701</v>
      </c>
      <c r="J115" s="168" t="str">
        <f>LEFT(Tabla32[[#This Row],[ObjGasto]],3)</f>
        <v>247</v>
      </c>
      <c r="K115" s="169">
        <v>1</v>
      </c>
      <c r="L115" s="20">
        <v>502</v>
      </c>
      <c r="M115" s="22">
        <v>1000</v>
      </c>
      <c r="N115" s="22">
        <f t="shared" si="8"/>
        <v>83.333333333333329</v>
      </c>
      <c r="O115" s="22">
        <f t="shared" si="8"/>
        <v>83.333333333333329</v>
      </c>
      <c r="P115" s="22">
        <f t="shared" si="8"/>
        <v>83.333333333333329</v>
      </c>
      <c r="Q115" s="22">
        <f t="shared" si="8"/>
        <v>83.333333333333329</v>
      </c>
      <c r="R115" s="22">
        <f t="shared" si="8"/>
        <v>83.333333333333329</v>
      </c>
      <c r="S115" s="22">
        <f t="shared" si="8"/>
        <v>83.333333333333329</v>
      </c>
      <c r="T115" s="22">
        <f t="shared" si="8"/>
        <v>83.333333333333329</v>
      </c>
      <c r="U115" s="22">
        <f t="shared" si="8"/>
        <v>83.333333333333329</v>
      </c>
      <c r="V115" s="22">
        <f t="shared" si="8"/>
        <v>83.333333333333329</v>
      </c>
      <c r="W115" s="22">
        <f t="shared" si="8"/>
        <v>83.333333333333329</v>
      </c>
      <c r="X115" s="22">
        <f t="shared" si="8"/>
        <v>83.333333333333329</v>
      </c>
      <c r="Y115" s="22">
        <f t="shared" si="8"/>
        <v>83.333333333333329</v>
      </c>
    </row>
    <row r="116" spans="1:25" hidden="1" x14ac:dyDescent="0.3">
      <c r="A116" s="164">
        <v>5</v>
      </c>
      <c r="B116" s="164">
        <v>1</v>
      </c>
      <c r="C116" s="165" t="s">
        <v>117</v>
      </c>
      <c r="D116" s="166" t="s">
        <v>1768</v>
      </c>
      <c r="E116" s="166" t="s">
        <v>119</v>
      </c>
      <c r="F116" s="140" t="s">
        <v>1769</v>
      </c>
      <c r="G116" s="17" t="s">
        <v>121</v>
      </c>
      <c r="H116" s="18" t="s">
        <v>125</v>
      </c>
      <c r="I116" s="167">
        <v>24801</v>
      </c>
      <c r="J116" s="168" t="str">
        <f>LEFT(Tabla32[[#This Row],[ObjGasto]],3)</f>
        <v>248</v>
      </c>
      <c r="K116" s="169">
        <v>1</v>
      </c>
      <c r="L116" s="20">
        <v>502</v>
      </c>
      <c r="M116" s="22">
        <v>1000</v>
      </c>
      <c r="N116" s="22">
        <f t="shared" si="8"/>
        <v>83.333333333333329</v>
      </c>
      <c r="O116" s="22">
        <f t="shared" si="8"/>
        <v>83.333333333333329</v>
      </c>
      <c r="P116" s="22">
        <f t="shared" si="8"/>
        <v>83.333333333333329</v>
      </c>
      <c r="Q116" s="22">
        <f t="shared" si="8"/>
        <v>83.333333333333329</v>
      </c>
      <c r="R116" s="22">
        <f t="shared" si="8"/>
        <v>83.333333333333329</v>
      </c>
      <c r="S116" s="22">
        <f t="shared" si="8"/>
        <v>83.333333333333329</v>
      </c>
      <c r="T116" s="22">
        <f t="shared" si="8"/>
        <v>83.333333333333329</v>
      </c>
      <c r="U116" s="22">
        <f t="shared" si="8"/>
        <v>83.333333333333329</v>
      </c>
      <c r="V116" s="22">
        <f t="shared" si="8"/>
        <v>83.333333333333329</v>
      </c>
      <c r="W116" s="22">
        <f t="shared" si="8"/>
        <v>83.333333333333329</v>
      </c>
      <c r="X116" s="22">
        <f t="shared" si="8"/>
        <v>83.333333333333329</v>
      </c>
      <c r="Y116" s="22">
        <f t="shared" si="8"/>
        <v>83.333333333333329</v>
      </c>
    </row>
    <row r="117" spans="1:25" hidden="1" x14ac:dyDescent="0.3">
      <c r="A117" s="164">
        <v>5</v>
      </c>
      <c r="B117" s="164">
        <v>1</v>
      </c>
      <c r="C117" s="165" t="s">
        <v>117</v>
      </c>
      <c r="D117" s="166" t="s">
        <v>1768</v>
      </c>
      <c r="E117" s="166" t="s">
        <v>119</v>
      </c>
      <c r="F117" s="140" t="s">
        <v>1769</v>
      </c>
      <c r="G117" s="17" t="s">
        <v>121</v>
      </c>
      <c r="H117" s="18" t="s">
        <v>125</v>
      </c>
      <c r="I117" s="167">
        <v>24901</v>
      </c>
      <c r="J117" s="168" t="str">
        <f>LEFT(Tabla32[[#This Row],[ObjGasto]],3)</f>
        <v>249</v>
      </c>
      <c r="K117" s="169">
        <v>1</v>
      </c>
      <c r="L117" s="20">
        <v>502</v>
      </c>
      <c r="M117" s="22">
        <v>5000</v>
      </c>
      <c r="N117" s="22">
        <f t="shared" si="8"/>
        <v>416.66666666666669</v>
      </c>
      <c r="O117" s="22">
        <f t="shared" si="8"/>
        <v>416.66666666666669</v>
      </c>
      <c r="P117" s="22">
        <f t="shared" si="8"/>
        <v>416.66666666666669</v>
      </c>
      <c r="Q117" s="22">
        <f t="shared" si="8"/>
        <v>416.66666666666669</v>
      </c>
      <c r="R117" s="22">
        <f t="shared" si="8"/>
        <v>416.66666666666669</v>
      </c>
      <c r="S117" s="22">
        <f t="shared" si="8"/>
        <v>416.66666666666669</v>
      </c>
      <c r="T117" s="22">
        <f t="shared" si="8"/>
        <v>416.66666666666669</v>
      </c>
      <c r="U117" s="22">
        <f t="shared" si="8"/>
        <v>416.66666666666669</v>
      </c>
      <c r="V117" s="22">
        <f t="shared" si="8"/>
        <v>416.66666666666669</v>
      </c>
      <c r="W117" s="22">
        <f t="shared" si="8"/>
        <v>416.66666666666669</v>
      </c>
      <c r="X117" s="22">
        <f t="shared" si="8"/>
        <v>416.66666666666669</v>
      </c>
      <c r="Y117" s="22">
        <f t="shared" si="8"/>
        <v>416.66666666666669</v>
      </c>
    </row>
    <row r="118" spans="1:25" hidden="1" x14ac:dyDescent="0.3">
      <c r="A118" s="164">
        <v>5</v>
      </c>
      <c r="B118" s="164">
        <v>1</v>
      </c>
      <c r="C118" s="165" t="s">
        <v>117</v>
      </c>
      <c r="D118" s="166" t="s">
        <v>1768</v>
      </c>
      <c r="E118" s="166" t="s">
        <v>119</v>
      </c>
      <c r="F118" s="140" t="s">
        <v>1769</v>
      </c>
      <c r="G118" s="17" t="s">
        <v>121</v>
      </c>
      <c r="H118" s="18" t="s">
        <v>125</v>
      </c>
      <c r="I118" s="167">
        <v>25101</v>
      </c>
      <c r="J118" s="168" t="str">
        <f>LEFT(Tabla32[[#This Row],[ObjGasto]],3)</f>
        <v>251</v>
      </c>
      <c r="K118" s="169">
        <v>1</v>
      </c>
      <c r="L118" s="20">
        <v>502</v>
      </c>
      <c r="M118" s="22">
        <v>1000</v>
      </c>
      <c r="N118" s="22">
        <f t="shared" si="8"/>
        <v>83.333333333333329</v>
      </c>
      <c r="O118" s="22">
        <f t="shared" si="8"/>
        <v>83.333333333333329</v>
      </c>
      <c r="P118" s="22">
        <f t="shared" si="8"/>
        <v>83.333333333333329</v>
      </c>
      <c r="Q118" s="22">
        <f t="shared" si="8"/>
        <v>83.333333333333329</v>
      </c>
      <c r="R118" s="22">
        <f t="shared" si="8"/>
        <v>83.333333333333329</v>
      </c>
      <c r="S118" s="22">
        <f t="shared" si="8"/>
        <v>83.333333333333329</v>
      </c>
      <c r="T118" s="22">
        <f t="shared" si="8"/>
        <v>83.333333333333329</v>
      </c>
      <c r="U118" s="22">
        <f t="shared" si="8"/>
        <v>83.333333333333329</v>
      </c>
      <c r="V118" s="22">
        <f t="shared" si="8"/>
        <v>83.333333333333329</v>
      </c>
      <c r="W118" s="22">
        <f t="shared" si="8"/>
        <v>83.333333333333329</v>
      </c>
      <c r="X118" s="22">
        <f t="shared" si="8"/>
        <v>83.333333333333329</v>
      </c>
      <c r="Y118" s="22">
        <f t="shared" si="8"/>
        <v>83.333333333333329</v>
      </c>
    </row>
    <row r="119" spans="1:25" hidden="1" x14ac:dyDescent="0.3">
      <c r="A119" s="164">
        <v>5</v>
      </c>
      <c r="B119" s="164">
        <v>1</v>
      </c>
      <c r="C119" s="165" t="s">
        <v>117</v>
      </c>
      <c r="D119" s="166" t="s">
        <v>1768</v>
      </c>
      <c r="E119" s="166" t="s">
        <v>119</v>
      </c>
      <c r="F119" s="140" t="s">
        <v>1769</v>
      </c>
      <c r="G119" s="17" t="s">
        <v>121</v>
      </c>
      <c r="H119" s="18" t="s">
        <v>125</v>
      </c>
      <c r="I119" s="167">
        <v>25301</v>
      </c>
      <c r="J119" s="168" t="str">
        <f>LEFT(Tabla32[[#This Row],[ObjGasto]],3)</f>
        <v>253</v>
      </c>
      <c r="K119" s="169">
        <v>1</v>
      </c>
      <c r="L119" s="20">
        <v>502</v>
      </c>
      <c r="M119" s="22">
        <v>3500</v>
      </c>
      <c r="N119" s="22">
        <f t="shared" si="8"/>
        <v>291.66666666666669</v>
      </c>
      <c r="O119" s="22">
        <f t="shared" si="8"/>
        <v>291.66666666666669</v>
      </c>
      <c r="P119" s="22">
        <f t="shared" si="8"/>
        <v>291.66666666666669</v>
      </c>
      <c r="Q119" s="22">
        <f t="shared" si="8"/>
        <v>291.66666666666669</v>
      </c>
      <c r="R119" s="22">
        <f t="shared" si="8"/>
        <v>291.66666666666669</v>
      </c>
      <c r="S119" s="22">
        <f t="shared" si="8"/>
        <v>291.66666666666669</v>
      </c>
      <c r="T119" s="22">
        <f t="shared" si="8"/>
        <v>291.66666666666669</v>
      </c>
      <c r="U119" s="22">
        <f t="shared" si="8"/>
        <v>291.66666666666669</v>
      </c>
      <c r="V119" s="22">
        <f t="shared" si="8"/>
        <v>291.66666666666669</v>
      </c>
      <c r="W119" s="22">
        <f t="shared" si="8"/>
        <v>291.66666666666669</v>
      </c>
      <c r="X119" s="22">
        <f t="shared" si="8"/>
        <v>291.66666666666669</v>
      </c>
      <c r="Y119" s="22">
        <f t="shared" si="8"/>
        <v>291.66666666666669</v>
      </c>
    </row>
    <row r="120" spans="1:25" hidden="1" x14ac:dyDescent="0.3">
      <c r="A120" s="164">
        <v>5</v>
      </c>
      <c r="B120" s="164">
        <v>1</v>
      </c>
      <c r="C120" s="165" t="s">
        <v>117</v>
      </c>
      <c r="D120" s="166" t="s">
        <v>1768</v>
      </c>
      <c r="E120" s="166" t="s">
        <v>119</v>
      </c>
      <c r="F120" s="140" t="s">
        <v>1769</v>
      </c>
      <c r="G120" s="17" t="s">
        <v>121</v>
      </c>
      <c r="H120" s="18" t="s">
        <v>125</v>
      </c>
      <c r="I120" s="167">
        <v>25601</v>
      </c>
      <c r="J120" s="168" t="str">
        <f>LEFT(Tabla32[[#This Row],[ObjGasto]],3)</f>
        <v>256</v>
      </c>
      <c r="K120" s="169">
        <v>1</v>
      </c>
      <c r="L120" s="20">
        <v>502</v>
      </c>
      <c r="M120" s="22">
        <v>2800</v>
      </c>
      <c r="N120" s="22">
        <f t="shared" si="8"/>
        <v>233.33333333333334</v>
      </c>
      <c r="O120" s="22">
        <f t="shared" si="8"/>
        <v>233.33333333333334</v>
      </c>
      <c r="P120" s="22">
        <f t="shared" si="8"/>
        <v>233.33333333333334</v>
      </c>
      <c r="Q120" s="22">
        <f t="shared" si="8"/>
        <v>233.33333333333334</v>
      </c>
      <c r="R120" s="22">
        <f t="shared" si="8"/>
        <v>233.33333333333334</v>
      </c>
      <c r="S120" s="22">
        <f t="shared" si="8"/>
        <v>233.33333333333334</v>
      </c>
      <c r="T120" s="22">
        <f t="shared" si="8"/>
        <v>233.33333333333334</v>
      </c>
      <c r="U120" s="22">
        <f t="shared" si="8"/>
        <v>233.33333333333334</v>
      </c>
      <c r="V120" s="22">
        <f t="shared" si="8"/>
        <v>233.33333333333334</v>
      </c>
      <c r="W120" s="22">
        <f t="shared" si="8"/>
        <v>233.33333333333334</v>
      </c>
      <c r="X120" s="22">
        <f t="shared" si="8"/>
        <v>233.33333333333334</v>
      </c>
      <c r="Y120" s="22">
        <f t="shared" si="8"/>
        <v>233.33333333333334</v>
      </c>
    </row>
    <row r="121" spans="1:25" hidden="1" x14ac:dyDescent="0.3">
      <c r="A121" s="164">
        <v>5</v>
      </c>
      <c r="B121" s="164">
        <v>1</v>
      </c>
      <c r="C121" s="165" t="s">
        <v>117</v>
      </c>
      <c r="D121" s="166" t="s">
        <v>1768</v>
      </c>
      <c r="E121" s="166" t="s">
        <v>119</v>
      </c>
      <c r="F121" s="140" t="s">
        <v>1769</v>
      </c>
      <c r="G121" s="17" t="s">
        <v>121</v>
      </c>
      <c r="H121" s="18" t="s">
        <v>125</v>
      </c>
      <c r="I121" s="167">
        <v>25901</v>
      </c>
      <c r="J121" s="168" t="str">
        <f>LEFT(Tabla32[[#This Row],[ObjGasto]],3)</f>
        <v>259</v>
      </c>
      <c r="K121" s="169">
        <v>1</v>
      </c>
      <c r="L121" s="20">
        <v>502</v>
      </c>
      <c r="M121" s="22">
        <v>5000</v>
      </c>
      <c r="N121" s="22">
        <f t="shared" si="8"/>
        <v>416.66666666666669</v>
      </c>
      <c r="O121" s="22">
        <f t="shared" si="8"/>
        <v>416.66666666666669</v>
      </c>
      <c r="P121" s="22">
        <f t="shared" si="8"/>
        <v>416.66666666666669</v>
      </c>
      <c r="Q121" s="22">
        <f t="shared" si="8"/>
        <v>416.66666666666669</v>
      </c>
      <c r="R121" s="22">
        <f t="shared" si="8"/>
        <v>416.66666666666669</v>
      </c>
      <c r="S121" s="22">
        <f t="shared" si="8"/>
        <v>416.66666666666669</v>
      </c>
      <c r="T121" s="22">
        <f t="shared" si="8"/>
        <v>416.66666666666669</v>
      </c>
      <c r="U121" s="22">
        <f t="shared" si="8"/>
        <v>416.66666666666669</v>
      </c>
      <c r="V121" s="22">
        <f t="shared" si="8"/>
        <v>416.66666666666669</v>
      </c>
      <c r="W121" s="22">
        <f t="shared" si="8"/>
        <v>416.66666666666669</v>
      </c>
      <c r="X121" s="22">
        <f t="shared" si="8"/>
        <v>416.66666666666669</v>
      </c>
      <c r="Y121" s="22">
        <f t="shared" si="8"/>
        <v>416.66666666666669</v>
      </c>
    </row>
    <row r="122" spans="1:25" hidden="1" x14ac:dyDescent="0.3">
      <c r="A122" s="164">
        <v>5</v>
      </c>
      <c r="B122" s="164">
        <v>1</v>
      </c>
      <c r="C122" s="165" t="s">
        <v>117</v>
      </c>
      <c r="D122" s="166" t="s">
        <v>1768</v>
      </c>
      <c r="E122" s="166" t="s">
        <v>119</v>
      </c>
      <c r="F122" s="140" t="s">
        <v>1769</v>
      </c>
      <c r="G122" s="17" t="s">
        <v>121</v>
      </c>
      <c r="H122" s="18" t="s">
        <v>125</v>
      </c>
      <c r="I122" s="167">
        <v>26101</v>
      </c>
      <c r="J122" s="168" t="str">
        <f>LEFT(Tabla32[[#This Row],[ObjGasto]],3)</f>
        <v>261</v>
      </c>
      <c r="K122" s="169">
        <v>1</v>
      </c>
      <c r="L122" s="20">
        <v>502</v>
      </c>
      <c r="M122" s="22">
        <v>1000</v>
      </c>
      <c r="N122" s="22">
        <f t="shared" si="8"/>
        <v>83.333333333333329</v>
      </c>
      <c r="O122" s="22">
        <f t="shared" si="8"/>
        <v>83.333333333333329</v>
      </c>
      <c r="P122" s="22">
        <f t="shared" si="8"/>
        <v>83.333333333333329</v>
      </c>
      <c r="Q122" s="22">
        <f t="shared" si="8"/>
        <v>83.333333333333329</v>
      </c>
      <c r="R122" s="22">
        <f t="shared" si="8"/>
        <v>83.333333333333329</v>
      </c>
      <c r="S122" s="22">
        <f t="shared" si="8"/>
        <v>83.333333333333329</v>
      </c>
      <c r="T122" s="22">
        <f t="shared" si="8"/>
        <v>83.333333333333329</v>
      </c>
      <c r="U122" s="22">
        <f t="shared" si="8"/>
        <v>83.333333333333329</v>
      </c>
      <c r="V122" s="22">
        <f t="shared" si="8"/>
        <v>83.333333333333329</v>
      </c>
      <c r="W122" s="22">
        <f t="shared" si="8"/>
        <v>83.333333333333329</v>
      </c>
      <c r="X122" s="22">
        <f t="shared" si="8"/>
        <v>83.333333333333329</v>
      </c>
      <c r="Y122" s="22">
        <f t="shared" si="8"/>
        <v>83.333333333333329</v>
      </c>
    </row>
    <row r="123" spans="1:25" hidden="1" x14ac:dyDescent="0.3">
      <c r="A123" s="164">
        <v>5</v>
      </c>
      <c r="B123" s="164">
        <v>1</v>
      </c>
      <c r="C123" s="165" t="s">
        <v>117</v>
      </c>
      <c r="D123" s="166" t="s">
        <v>1768</v>
      </c>
      <c r="E123" s="166" t="s">
        <v>119</v>
      </c>
      <c r="F123" s="140" t="s">
        <v>1769</v>
      </c>
      <c r="G123" s="17" t="s">
        <v>121</v>
      </c>
      <c r="H123" s="18" t="s">
        <v>125</v>
      </c>
      <c r="I123" s="167">
        <v>26102</v>
      </c>
      <c r="J123" s="168" t="str">
        <f>LEFT(Tabla32[[#This Row],[ObjGasto]],3)</f>
        <v>261</v>
      </c>
      <c r="K123" s="169">
        <v>1</v>
      </c>
      <c r="L123" s="20">
        <v>502</v>
      </c>
      <c r="M123" s="22">
        <v>500000</v>
      </c>
      <c r="N123" s="22">
        <f t="shared" si="8"/>
        <v>41666.666666666664</v>
      </c>
      <c r="O123" s="22">
        <f t="shared" si="8"/>
        <v>41666.666666666664</v>
      </c>
      <c r="P123" s="22">
        <f t="shared" si="8"/>
        <v>41666.666666666664</v>
      </c>
      <c r="Q123" s="22">
        <f t="shared" si="8"/>
        <v>41666.666666666664</v>
      </c>
      <c r="R123" s="22">
        <f t="shared" si="8"/>
        <v>41666.666666666664</v>
      </c>
      <c r="S123" s="22">
        <f t="shared" si="8"/>
        <v>41666.666666666664</v>
      </c>
      <c r="T123" s="22">
        <f t="shared" si="8"/>
        <v>41666.666666666664</v>
      </c>
      <c r="U123" s="22">
        <f t="shared" si="8"/>
        <v>41666.666666666664</v>
      </c>
      <c r="V123" s="22">
        <f t="shared" si="8"/>
        <v>41666.666666666664</v>
      </c>
      <c r="W123" s="22">
        <f t="shared" si="8"/>
        <v>41666.666666666664</v>
      </c>
      <c r="X123" s="22">
        <f t="shared" si="8"/>
        <v>41666.666666666664</v>
      </c>
      <c r="Y123" s="22">
        <f t="shared" si="8"/>
        <v>41666.666666666664</v>
      </c>
    </row>
    <row r="124" spans="1:25" hidden="1" x14ac:dyDescent="0.3">
      <c r="A124" s="164">
        <v>5</v>
      </c>
      <c r="B124" s="164">
        <v>1</v>
      </c>
      <c r="C124" s="165" t="s">
        <v>117</v>
      </c>
      <c r="D124" s="166" t="s">
        <v>1768</v>
      </c>
      <c r="E124" s="166" t="s">
        <v>119</v>
      </c>
      <c r="F124" s="140" t="s">
        <v>1769</v>
      </c>
      <c r="G124" s="17" t="s">
        <v>121</v>
      </c>
      <c r="H124" s="18" t="s">
        <v>125</v>
      </c>
      <c r="I124" s="167">
        <v>27101</v>
      </c>
      <c r="J124" s="168" t="str">
        <f>LEFT(Tabla32[[#This Row],[ObjGasto]],3)</f>
        <v>271</v>
      </c>
      <c r="K124" s="169">
        <v>1</v>
      </c>
      <c r="L124" s="20">
        <v>502</v>
      </c>
      <c r="M124" s="22">
        <v>75000</v>
      </c>
      <c r="N124" s="22">
        <f t="shared" ref="N124:Y139" si="9">$M124/12</f>
        <v>6250</v>
      </c>
      <c r="O124" s="22">
        <f t="shared" si="9"/>
        <v>6250</v>
      </c>
      <c r="P124" s="22">
        <f t="shared" si="9"/>
        <v>6250</v>
      </c>
      <c r="Q124" s="22">
        <f t="shared" si="9"/>
        <v>6250</v>
      </c>
      <c r="R124" s="22">
        <f t="shared" si="9"/>
        <v>6250</v>
      </c>
      <c r="S124" s="22">
        <f t="shared" si="9"/>
        <v>6250</v>
      </c>
      <c r="T124" s="22">
        <f t="shared" si="9"/>
        <v>6250</v>
      </c>
      <c r="U124" s="22">
        <f t="shared" si="9"/>
        <v>6250</v>
      </c>
      <c r="V124" s="22">
        <f t="shared" si="9"/>
        <v>6250</v>
      </c>
      <c r="W124" s="22">
        <f t="shared" si="9"/>
        <v>6250</v>
      </c>
      <c r="X124" s="22">
        <f t="shared" si="9"/>
        <v>6250</v>
      </c>
      <c r="Y124" s="22">
        <f t="shared" si="9"/>
        <v>6250</v>
      </c>
    </row>
    <row r="125" spans="1:25" hidden="1" x14ac:dyDescent="0.3">
      <c r="A125" s="164">
        <v>5</v>
      </c>
      <c r="B125" s="164">
        <v>1</v>
      </c>
      <c r="C125" s="165" t="s">
        <v>117</v>
      </c>
      <c r="D125" s="166" t="s">
        <v>1768</v>
      </c>
      <c r="E125" s="166" t="s">
        <v>119</v>
      </c>
      <c r="F125" s="140" t="s">
        <v>1769</v>
      </c>
      <c r="G125" s="17" t="s">
        <v>121</v>
      </c>
      <c r="H125" s="18" t="s">
        <v>125</v>
      </c>
      <c r="I125" s="167">
        <v>27201</v>
      </c>
      <c r="J125" s="168" t="str">
        <f>LEFT(Tabla32[[#This Row],[ObjGasto]],3)</f>
        <v>272</v>
      </c>
      <c r="K125" s="169">
        <v>1</v>
      </c>
      <c r="L125" s="20">
        <v>502</v>
      </c>
      <c r="M125" s="22">
        <v>3500</v>
      </c>
      <c r="N125" s="22">
        <f t="shared" si="9"/>
        <v>291.66666666666669</v>
      </c>
      <c r="O125" s="22">
        <f t="shared" si="9"/>
        <v>291.66666666666669</v>
      </c>
      <c r="P125" s="22">
        <f t="shared" si="9"/>
        <v>291.66666666666669</v>
      </c>
      <c r="Q125" s="22">
        <f t="shared" si="9"/>
        <v>291.66666666666669</v>
      </c>
      <c r="R125" s="22">
        <f t="shared" si="9"/>
        <v>291.66666666666669</v>
      </c>
      <c r="S125" s="22">
        <f t="shared" si="9"/>
        <v>291.66666666666669</v>
      </c>
      <c r="T125" s="22">
        <f t="shared" si="9"/>
        <v>291.66666666666669</v>
      </c>
      <c r="U125" s="22">
        <f t="shared" si="9"/>
        <v>291.66666666666669</v>
      </c>
      <c r="V125" s="22">
        <f t="shared" si="9"/>
        <v>291.66666666666669</v>
      </c>
      <c r="W125" s="22">
        <f t="shared" si="9"/>
        <v>291.66666666666669</v>
      </c>
      <c r="X125" s="22">
        <f t="shared" si="9"/>
        <v>291.66666666666669</v>
      </c>
      <c r="Y125" s="22">
        <f t="shared" si="9"/>
        <v>291.66666666666669</v>
      </c>
    </row>
    <row r="126" spans="1:25" hidden="1" x14ac:dyDescent="0.3">
      <c r="A126" s="164">
        <v>5</v>
      </c>
      <c r="B126" s="164">
        <v>1</v>
      </c>
      <c r="C126" s="165" t="s">
        <v>117</v>
      </c>
      <c r="D126" s="166" t="s">
        <v>1768</v>
      </c>
      <c r="E126" s="166" t="s">
        <v>119</v>
      </c>
      <c r="F126" s="140" t="s">
        <v>1769</v>
      </c>
      <c r="G126" s="17" t="s">
        <v>121</v>
      </c>
      <c r="H126" s="18" t="s">
        <v>125</v>
      </c>
      <c r="I126" s="167">
        <v>28201</v>
      </c>
      <c r="J126" s="168" t="str">
        <f>LEFT(Tabla32[[#This Row],[ObjGasto]],3)</f>
        <v>282</v>
      </c>
      <c r="K126" s="169">
        <v>1</v>
      </c>
      <c r="L126" s="20">
        <v>502</v>
      </c>
      <c r="M126" s="22">
        <v>9000</v>
      </c>
      <c r="N126" s="22">
        <f t="shared" si="9"/>
        <v>750</v>
      </c>
      <c r="O126" s="22">
        <f t="shared" si="9"/>
        <v>750</v>
      </c>
      <c r="P126" s="22">
        <f t="shared" si="9"/>
        <v>750</v>
      </c>
      <c r="Q126" s="22">
        <f t="shared" si="9"/>
        <v>750</v>
      </c>
      <c r="R126" s="22">
        <f t="shared" si="9"/>
        <v>750</v>
      </c>
      <c r="S126" s="22">
        <f t="shared" si="9"/>
        <v>750</v>
      </c>
      <c r="T126" s="22">
        <f t="shared" si="9"/>
        <v>750</v>
      </c>
      <c r="U126" s="22">
        <f t="shared" si="9"/>
        <v>750</v>
      </c>
      <c r="V126" s="22">
        <f t="shared" si="9"/>
        <v>750</v>
      </c>
      <c r="W126" s="22">
        <f t="shared" si="9"/>
        <v>750</v>
      </c>
      <c r="X126" s="22">
        <f t="shared" si="9"/>
        <v>750</v>
      </c>
      <c r="Y126" s="22">
        <f t="shared" si="9"/>
        <v>750</v>
      </c>
    </row>
    <row r="127" spans="1:25" hidden="1" x14ac:dyDescent="0.3">
      <c r="A127" s="164">
        <v>5</v>
      </c>
      <c r="B127" s="164">
        <v>1</v>
      </c>
      <c r="C127" s="165" t="s">
        <v>117</v>
      </c>
      <c r="D127" s="166" t="s">
        <v>1768</v>
      </c>
      <c r="E127" s="166" t="s">
        <v>119</v>
      </c>
      <c r="F127" s="140" t="s">
        <v>1769</v>
      </c>
      <c r="G127" s="17" t="s">
        <v>121</v>
      </c>
      <c r="H127" s="18" t="s">
        <v>125</v>
      </c>
      <c r="I127" s="167">
        <v>29101</v>
      </c>
      <c r="J127" s="168" t="str">
        <f>LEFT(Tabla32[[#This Row],[ObjGasto]],3)</f>
        <v>291</v>
      </c>
      <c r="K127" s="169">
        <v>1</v>
      </c>
      <c r="L127" s="20">
        <v>502</v>
      </c>
      <c r="M127" s="22">
        <v>5500</v>
      </c>
      <c r="N127" s="22">
        <f t="shared" si="9"/>
        <v>458.33333333333331</v>
      </c>
      <c r="O127" s="22">
        <f t="shared" si="9"/>
        <v>458.33333333333331</v>
      </c>
      <c r="P127" s="22">
        <f t="shared" si="9"/>
        <v>458.33333333333331</v>
      </c>
      <c r="Q127" s="22">
        <f t="shared" si="9"/>
        <v>458.33333333333331</v>
      </c>
      <c r="R127" s="22">
        <f t="shared" si="9"/>
        <v>458.33333333333331</v>
      </c>
      <c r="S127" s="22">
        <f t="shared" si="9"/>
        <v>458.33333333333331</v>
      </c>
      <c r="T127" s="22">
        <f t="shared" si="9"/>
        <v>458.33333333333331</v>
      </c>
      <c r="U127" s="22">
        <f t="shared" si="9"/>
        <v>458.33333333333331</v>
      </c>
      <c r="V127" s="22">
        <f t="shared" si="9"/>
        <v>458.33333333333331</v>
      </c>
      <c r="W127" s="22">
        <f t="shared" si="9"/>
        <v>458.33333333333331</v>
      </c>
      <c r="X127" s="22">
        <f t="shared" si="9"/>
        <v>458.33333333333331</v>
      </c>
      <c r="Y127" s="22">
        <f t="shared" si="9"/>
        <v>458.33333333333331</v>
      </c>
    </row>
    <row r="128" spans="1:25" hidden="1" x14ac:dyDescent="0.3">
      <c r="A128" s="164">
        <v>5</v>
      </c>
      <c r="B128" s="164">
        <v>1</v>
      </c>
      <c r="C128" s="165" t="s">
        <v>117</v>
      </c>
      <c r="D128" s="166" t="s">
        <v>1768</v>
      </c>
      <c r="E128" s="166" t="s">
        <v>119</v>
      </c>
      <c r="F128" s="140" t="s">
        <v>1769</v>
      </c>
      <c r="G128" s="17" t="s">
        <v>121</v>
      </c>
      <c r="H128" s="18" t="s">
        <v>125</v>
      </c>
      <c r="I128" s="167">
        <v>29201</v>
      </c>
      <c r="J128" s="168" t="str">
        <f>LEFT(Tabla32[[#This Row],[ObjGasto]],3)</f>
        <v>292</v>
      </c>
      <c r="K128" s="169">
        <v>1</v>
      </c>
      <c r="L128" s="20">
        <v>502</v>
      </c>
      <c r="M128" s="22">
        <v>3500</v>
      </c>
      <c r="N128" s="22">
        <f t="shared" si="9"/>
        <v>291.66666666666669</v>
      </c>
      <c r="O128" s="22">
        <f t="shared" si="9"/>
        <v>291.66666666666669</v>
      </c>
      <c r="P128" s="22">
        <f t="shared" si="9"/>
        <v>291.66666666666669</v>
      </c>
      <c r="Q128" s="22">
        <f t="shared" si="9"/>
        <v>291.66666666666669</v>
      </c>
      <c r="R128" s="22">
        <f t="shared" si="9"/>
        <v>291.66666666666669</v>
      </c>
      <c r="S128" s="22">
        <f t="shared" si="9"/>
        <v>291.66666666666669</v>
      </c>
      <c r="T128" s="22">
        <f t="shared" si="9"/>
        <v>291.66666666666669</v>
      </c>
      <c r="U128" s="22">
        <f t="shared" si="9"/>
        <v>291.66666666666669</v>
      </c>
      <c r="V128" s="22">
        <f t="shared" si="9"/>
        <v>291.66666666666669</v>
      </c>
      <c r="W128" s="22">
        <f t="shared" si="9"/>
        <v>291.66666666666669</v>
      </c>
      <c r="X128" s="22">
        <f t="shared" si="9"/>
        <v>291.66666666666669</v>
      </c>
      <c r="Y128" s="22">
        <f t="shared" si="9"/>
        <v>291.66666666666669</v>
      </c>
    </row>
    <row r="129" spans="1:25" hidden="1" x14ac:dyDescent="0.3">
      <c r="A129" s="164">
        <v>5</v>
      </c>
      <c r="B129" s="164">
        <v>1</v>
      </c>
      <c r="C129" s="165" t="s">
        <v>117</v>
      </c>
      <c r="D129" s="166" t="s">
        <v>1768</v>
      </c>
      <c r="E129" s="166" t="s">
        <v>119</v>
      </c>
      <c r="F129" s="140" t="s">
        <v>1769</v>
      </c>
      <c r="G129" s="17" t="s">
        <v>121</v>
      </c>
      <c r="H129" s="18" t="s">
        <v>125</v>
      </c>
      <c r="I129" s="167">
        <v>29401</v>
      </c>
      <c r="J129" s="168" t="str">
        <f>LEFT(Tabla32[[#This Row],[ObjGasto]],3)</f>
        <v>294</v>
      </c>
      <c r="K129" s="169">
        <v>1</v>
      </c>
      <c r="L129" s="20">
        <v>502</v>
      </c>
      <c r="M129" s="22">
        <v>1000</v>
      </c>
      <c r="N129" s="22">
        <f t="shared" si="9"/>
        <v>83.333333333333329</v>
      </c>
      <c r="O129" s="22">
        <f t="shared" si="9"/>
        <v>83.333333333333329</v>
      </c>
      <c r="P129" s="22">
        <f t="shared" si="9"/>
        <v>83.333333333333329</v>
      </c>
      <c r="Q129" s="22">
        <f t="shared" si="9"/>
        <v>83.333333333333329</v>
      </c>
      <c r="R129" s="22">
        <f t="shared" si="9"/>
        <v>83.333333333333329</v>
      </c>
      <c r="S129" s="22">
        <f t="shared" si="9"/>
        <v>83.333333333333329</v>
      </c>
      <c r="T129" s="22">
        <f t="shared" si="9"/>
        <v>83.333333333333329</v>
      </c>
      <c r="U129" s="22">
        <f t="shared" si="9"/>
        <v>83.333333333333329</v>
      </c>
      <c r="V129" s="22">
        <f t="shared" si="9"/>
        <v>83.333333333333329</v>
      </c>
      <c r="W129" s="22">
        <f t="shared" si="9"/>
        <v>83.333333333333329</v>
      </c>
      <c r="X129" s="22">
        <f t="shared" si="9"/>
        <v>83.333333333333329</v>
      </c>
      <c r="Y129" s="22">
        <f t="shared" si="9"/>
        <v>83.333333333333329</v>
      </c>
    </row>
    <row r="130" spans="1:25" hidden="1" x14ac:dyDescent="0.3">
      <c r="A130" s="164">
        <v>5</v>
      </c>
      <c r="B130" s="164">
        <v>1</v>
      </c>
      <c r="C130" s="165" t="s">
        <v>117</v>
      </c>
      <c r="D130" s="166" t="s">
        <v>1768</v>
      </c>
      <c r="E130" s="166" t="s">
        <v>119</v>
      </c>
      <c r="F130" s="140" t="s">
        <v>1769</v>
      </c>
      <c r="G130" s="17" t="s">
        <v>121</v>
      </c>
      <c r="H130" s="18" t="s">
        <v>125</v>
      </c>
      <c r="I130" s="167">
        <v>29601</v>
      </c>
      <c r="J130" s="168" t="str">
        <f>LEFT(Tabla32[[#This Row],[ObjGasto]],3)</f>
        <v>296</v>
      </c>
      <c r="K130" s="169">
        <v>1</v>
      </c>
      <c r="L130" s="20">
        <v>502</v>
      </c>
      <c r="M130" s="22">
        <v>56000</v>
      </c>
      <c r="N130" s="22">
        <f t="shared" si="9"/>
        <v>4666.666666666667</v>
      </c>
      <c r="O130" s="22">
        <f t="shared" si="9"/>
        <v>4666.666666666667</v>
      </c>
      <c r="P130" s="22">
        <f t="shared" si="9"/>
        <v>4666.666666666667</v>
      </c>
      <c r="Q130" s="22">
        <f t="shared" si="9"/>
        <v>4666.666666666667</v>
      </c>
      <c r="R130" s="22">
        <f t="shared" si="9"/>
        <v>4666.666666666667</v>
      </c>
      <c r="S130" s="22">
        <f t="shared" si="9"/>
        <v>4666.666666666667</v>
      </c>
      <c r="T130" s="22">
        <f t="shared" si="9"/>
        <v>4666.666666666667</v>
      </c>
      <c r="U130" s="22">
        <f t="shared" si="9"/>
        <v>4666.666666666667</v>
      </c>
      <c r="V130" s="22">
        <f t="shared" si="9"/>
        <v>4666.666666666667</v>
      </c>
      <c r="W130" s="22">
        <f t="shared" si="9"/>
        <v>4666.666666666667</v>
      </c>
      <c r="X130" s="22">
        <f t="shared" si="9"/>
        <v>4666.666666666667</v>
      </c>
      <c r="Y130" s="22">
        <f t="shared" si="9"/>
        <v>4666.666666666667</v>
      </c>
    </row>
    <row r="131" spans="1:25" hidden="1" x14ac:dyDescent="0.3">
      <c r="A131" s="164">
        <v>5</v>
      </c>
      <c r="B131" s="164">
        <v>1</v>
      </c>
      <c r="C131" s="165" t="s">
        <v>117</v>
      </c>
      <c r="D131" s="166" t="s">
        <v>1768</v>
      </c>
      <c r="E131" s="166" t="s">
        <v>119</v>
      </c>
      <c r="F131" s="140" t="s">
        <v>1769</v>
      </c>
      <c r="G131" s="17" t="s">
        <v>121</v>
      </c>
      <c r="H131" s="18" t="s">
        <v>125</v>
      </c>
      <c r="I131" s="167">
        <v>29801</v>
      </c>
      <c r="J131" s="168" t="str">
        <f>LEFT(Tabla32[[#This Row],[ObjGasto]],3)</f>
        <v>298</v>
      </c>
      <c r="K131" s="169">
        <v>1</v>
      </c>
      <c r="L131" s="20">
        <v>502</v>
      </c>
      <c r="M131" s="22">
        <v>1000</v>
      </c>
      <c r="N131" s="22">
        <f t="shared" si="9"/>
        <v>83.333333333333329</v>
      </c>
      <c r="O131" s="22">
        <f t="shared" si="9"/>
        <v>83.333333333333329</v>
      </c>
      <c r="P131" s="22">
        <f t="shared" si="9"/>
        <v>83.333333333333329</v>
      </c>
      <c r="Q131" s="22">
        <f t="shared" si="9"/>
        <v>83.333333333333329</v>
      </c>
      <c r="R131" s="22">
        <f t="shared" si="9"/>
        <v>83.333333333333329</v>
      </c>
      <c r="S131" s="22">
        <f t="shared" si="9"/>
        <v>83.333333333333329</v>
      </c>
      <c r="T131" s="22">
        <f t="shared" si="9"/>
        <v>83.333333333333329</v>
      </c>
      <c r="U131" s="22">
        <f t="shared" si="9"/>
        <v>83.333333333333329</v>
      </c>
      <c r="V131" s="22">
        <f t="shared" si="9"/>
        <v>83.333333333333329</v>
      </c>
      <c r="W131" s="22">
        <f t="shared" si="9"/>
        <v>83.333333333333329</v>
      </c>
      <c r="X131" s="22">
        <f t="shared" si="9"/>
        <v>83.333333333333329</v>
      </c>
      <c r="Y131" s="22">
        <f t="shared" si="9"/>
        <v>83.333333333333329</v>
      </c>
    </row>
    <row r="132" spans="1:25" hidden="1" x14ac:dyDescent="0.3">
      <c r="A132" s="164">
        <v>5</v>
      </c>
      <c r="B132" s="164">
        <v>1</v>
      </c>
      <c r="C132" s="165" t="s">
        <v>117</v>
      </c>
      <c r="D132" s="166" t="s">
        <v>1768</v>
      </c>
      <c r="E132" s="166" t="s">
        <v>119</v>
      </c>
      <c r="F132" s="140" t="s">
        <v>1769</v>
      </c>
      <c r="G132" s="17" t="s">
        <v>121</v>
      </c>
      <c r="H132" s="18" t="s">
        <v>125</v>
      </c>
      <c r="I132" s="167">
        <v>29901</v>
      </c>
      <c r="J132" s="168" t="str">
        <f>LEFT(Tabla32[[#This Row],[ObjGasto]],3)</f>
        <v>299</v>
      </c>
      <c r="K132" s="169">
        <v>1</v>
      </c>
      <c r="L132" s="20">
        <v>502</v>
      </c>
      <c r="M132" s="22">
        <v>1000</v>
      </c>
      <c r="N132" s="22">
        <f t="shared" si="9"/>
        <v>83.333333333333329</v>
      </c>
      <c r="O132" s="22">
        <f t="shared" si="9"/>
        <v>83.333333333333329</v>
      </c>
      <c r="P132" s="22">
        <f t="shared" si="9"/>
        <v>83.333333333333329</v>
      </c>
      <c r="Q132" s="22">
        <f t="shared" si="9"/>
        <v>83.333333333333329</v>
      </c>
      <c r="R132" s="22">
        <f t="shared" si="9"/>
        <v>83.333333333333329</v>
      </c>
      <c r="S132" s="22">
        <f t="shared" si="9"/>
        <v>83.333333333333329</v>
      </c>
      <c r="T132" s="22">
        <f t="shared" si="9"/>
        <v>83.333333333333329</v>
      </c>
      <c r="U132" s="22">
        <f t="shared" si="9"/>
        <v>83.333333333333329</v>
      </c>
      <c r="V132" s="22">
        <f t="shared" si="9"/>
        <v>83.333333333333329</v>
      </c>
      <c r="W132" s="22">
        <f t="shared" si="9"/>
        <v>83.333333333333329</v>
      </c>
      <c r="X132" s="22">
        <f t="shared" si="9"/>
        <v>83.333333333333329</v>
      </c>
      <c r="Y132" s="22">
        <f t="shared" si="9"/>
        <v>83.333333333333329</v>
      </c>
    </row>
    <row r="133" spans="1:25" hidden="1" x14ac:dyDescent="0.3">
      <c r="A133" s="164">
        <v>19</v>
      </c>
      <c r="B133" s="164">
        <v>2</v>
      </c>
      <c r="C133" s="165" t="s">
        <v>1760</v>
      </c>
      <c r="D133" s="166" t="s">
        <v>119</v>
      </c>
      <c r="E133" s="166" t="s">
        <v>1759</v>
      </c>
      <c r="F133" s="140" t="s">
        <v>1767</v>
      </c>
      <c r="G133" s="17" t="s">
        <v>121</v>
      </c>
      <c r="H133" s="18" t="s">
        <v>122</v>
      </c>
      <c r="I133" s="19">
        <v>34101</v>
      </c>
      <c r="J133" s="55" t="str">
        <f>LEFT(Tabla32[[#This Row],[ObjGasto]],3)</f>
        <v>341</v>
      </c>
      <c r="K133" s="170">
        <v>1</v>
      </c>
      <c r="L133" s="20">
        <v>101</v>
      </c>
      <c r="M133" s="21">
        <v>1000</v>
      </c>
      <c r="N133" s="22">
        <f t="shared" si="9"/>
        <v>83.333333333333329</v>
      </c>
      <c r="O133" s="22">
        <f t="shared" si="9"/>
        <v>83.333333333333329</v>
      </c>
      <c r="P133" s="22">
        <f t="shared" si="9"/>
        <v>83.333333333333329</v>
      </c>
      <c r="Q133" s="22">
        <f t="shared" si="9"/>
        <v>83.333333333333329</v>
      </c>
      <c r="R133" s="22">
        <f t="shared" si="9"/>
        <v>83.333333333333329</v>
      </c>
      <c r="S133" s="22">
        <f t="shared" si="9"/>
        <v>83.333333333333329</v>
      </c>
      <c r="T133" s="22">
        <f t="shared" si="9"/>
        <v>83.333333333333329</v>
      </c>
      <c r="U133" s="22">
        <f t="shared" si="9"/>
        <v>83.333333333333329</v>
      </c>
      <c r="V133" s="22">
        <f t="shared" si="9"/>
        <v>83.333333333333329</v>
      </c>
      <c r="W133" s="22">
        <f t="shared" si="9"/>
        <v>83.333333333333329</v>
      </c>
      <c r="X133" s="22">
        <f t="shared" si="9"/>
        <v>83.333333333333329</v>
      </c>
      <c r="Y133" s="22">
        <f t="shared" si="9"/>
        <v>83.333333333333329</v>
      </c>
    </row>
    <row r="134" spans="1:25" hidden="1" x14ac:dyDescent="0.3">
      <c r="A134" s="29">
        <v>2</v>
      </c>
      <c r="B134" s="29">
        <v>1</v>
      </c>
      <c r="C134" s="30">
        <v>1</v>
      </c>
      <c r="D134" s="17" t="s">
        <v>118</v>
      </c>
      <c r="E134" s="17" t="s">
        <v>119</v>
      </c>
      <c r="F134" s="17" t="s">
        <v>120</v>
      </c>
      <c r="G134" s="17" t="s">
        <v>121</v>
      </c>
      <c r="H134" s="18" t="s">
        <v>126</v>
      </c>
      <c r="I134" s="19">
        <v>34501</v>
      </c>
      <c r="J134" s="55" t="str">
        <f>LEFT(Tabla32[[#This Row],[ObjGasto]],3)</f>
        <v>345</v>
      </c>
      <c r="K134" s="20">
        <v>1</v>
      </c>
      <c r="L134" s="20">
        <v>101</v>
      </c>
      <c r="M134" s="21">
        <v>15000</v>
      </c>
      <c r="N134" s="22">
        <f t="shared" si="9"/>
        <v>1250</v>
      </c>
      <c r="O134" s="22">
        <f t="shared" si="9"/>
        <v>1250</v>
      </c>
      <c r="P134" s="22">
        <f t="shared" si="9"/>
        <v>1250</v>
      </c>
      <c r="Q134" s="22">
        <f t="shared" si="9"/>
        <v>1250</v>
      </c>
      <c r="R134" s="22">
        <f t="shared" si="9"/>
        <v>1250</v>
      </c>
      <c r="S134" s="22">
        <f t="shared" si="9"/>
        <v>1250</v>
      </c>
      <c r="T134" s="22">
        <f t="shared" si="9"/>
        <v>1250</v>
      </c>
      <c r="U134" s="22">
        <f t="shared" si="9"/>
        <v>1250</v>
      </c>
      <c r="V134" s="22">
        <f t="shared" si="9"/>
        <v>1250</v>
      </c>
      <c r="W134" s="22">
        <f t="shared" si="9"/>
        <v>1250</v>
      </c>
      <c r="X134" s="22">
        <f t="shared" si="9"/>
        <v>1250</v>
      </c>
      <c r="Y134" s="22">
        <f t="shared" si="9"/>
        <v>1250</v>
      </c>
    </row>
    <row r="135" spans="1:25" hidden="1" x14ac:dyDescent="0.3">
      <c r="A135" s="164">
        <v>19</v>
      </c>
      <c r="B135" s="164">
        <v>2</v>
      </c>
      <c r="C135" s="165" t="s">
        <v>1760</v>
      </c>
      <c r="D135" s="166" t="s">
        <v>119</v>
      </c>
      <c r="E135" s="166" t="s">
        <v>1759</v>
      </c>
      <c r="F135" s="140" t="s">
        <v>1767</v>
      </c>
      <c r="G135" s="17" t="s">
        <v>121</v>
      </c>
      <c r="H135" s="18" t="s">
        <v>122</v>
      </c>
      <c r="I135" s="19">
        <v>34501</v>
      </c>
      <c r="J135" s="55" t="str">
        <f>LEFT(Tabla32[[#This Row],[ObjGasto]],3)</f>
        <v>345</v>
      </c>
      <c r="K135" s="170">
        <v>1</v>
      </c>
      <c r="L135" s="20">
        <v>101</v>
      </c>
      <c r="M135" s="21">
        <v>2500</v>
      </c>
      <c r="N135" s="22">
        <f t="shared" si="9"/>
        <v>208.33333333333334</v>
      </c>
      <c r="O135" s="22">
        <f t="shared" si="9"/>
        <v>208.33333333333334</v>
      </c>
      <c r="P135" s="22">
        <f t="shared" si="9"/>
        <v>208.33333333333334</v>
      </c>
      <c r="Q135" s="22">
        <f t="shared" si="9"/>
        <v>208.33333333333334</v>
      </c>
      <c r="R135" s="22">
        <f t="shared" si="9"/>
        <v>208.33333333333334</v>
      </c>
      <c r="S135" s="22">
        <f t="shared" si="9"/>
        <v>208.33333333333334</v>
      </c>
      <c r="T135" s="22">
        <f t="shared" si="9"/>
        <v>208.33333333333334</v>
      </c>
      <c r="U135" s="22">
        <f t="shared" si="9"/>
        <v>208.33333333333334</v>
      </c>
      <c r="V135" s="22">
        <f t="shared" si="9"/>
        <v>208.33333333333334</v>
      </c>
      <c r="W135" s="22">
        <f t="shared" si="9"/>
        <v>208.33333333333334</v>
      </c>
      <c r="X135" s="22">
        <f t="shared" si="9"/>
        <v>208.33333333333334</v>
      </c>
      <c r="Y135" s="22">
        <f t="shared" si="9"/>
        <v>208.33333333333334</v>
      </c>
    </row>
    <row r="136" spans="1:25" hidden="1" x14ac:dyDescent="0.3">
      <c r="A136" s="29">
        <v>2</v>
      </c>
      <c r="B136" s="29">
        <v>1</v>
      </c>
      <c r="C136" s="30">
        <v>1</v>
      </c>
      <c r="D136" s="17" t="s">
        <v>118</v>
      </c>
      <c r="E136" s="17" t="s">
        <v>119</v>
      </c>
      <c r="F136" s="17" t="s">
        <v>120</v>
      </c>
      <c r="G136" s="17" t="s">
        <v>121</v>
      </c>
      <c r="H136" s="18" t="s">
        <v>126</v>
      </c>
      <c r="I136" s="19">
        <v>34601</v>
      </c>
      <c r="J136" s="55" t="str">
        <f>LEFT(Tabla32[[#This Row],[ObjGasto]],3)</f>
        <v>346</v>
      </c>
      <c r="K136" s="20">
        <v>1</v>
      </c>
      <c r="L136" s="20">
        <v>101</v>
      </c>
      <c r="M136" s="21">
        <v>2000</v>
      </c>
      <c r="N136" s="22">
        <f t="shared" si="9"/>
        <v>166.66666666666666</v>
      </c>
      <c r="O136" s="22">
        <f t="shared" si="9"/>
        <v>166.66666666666666</v>
      </c>
      <c r="P136" s="22">
        <f t="shared" si="9"/>
        <v>166.66666666666666</v>
      </c>
      <c r="Q136" s="22">
        <f t="shared" si="9"/>
        <v>166.66666666666666</v>
      </c>
      <c r="R136" s="22">
        <f t="shared" si="9"/>
        <v>166.66666666666666</v>
      </c>
      <c r="S136" s="22">
        <f t="shared" si="9"/>
        <v>166.66666666666666</v>
      </c>
      <c r="T136" s="22">
        <f t="shared" si="9"/>
        <v>166.66666666666666</v>
      </c>
      <c r="U136" s="22">
        <f t="shared" si="9"/>
        <v>166.66666666666666</v>
      </c>
      <c r="V136" s="22">
        <f t="shared" si="9"/>
        <v>166.66666666666666</v>
      </c>
      <c r="W136" s="22">
        <f t="shared" si="9"/>
        <v>166.66666666666666</v>
      </c>
      <c r="X136" s="22">
        <f t="shared" si="9"/>
        <v>166.66666666666666</v>
      </c>
      <c r="Y136" s="22">
        <f t="shared" si="9"/>
        <v>166.66666666666666</v>
      </c>
    </row>
    <row r="137" spans="1:25" hidden="1" x14ac:dyDescent="0.3">
      <c r="A137" s="29">
        <v>2</v>
      </c>
      <c r="B137" s="29">
        <v>1</v>
      </c>
      <c r="C137" s="30">
        <v>1</v>
      </c>
      <c r="D137" s="17" t="s">
        <v>118</v>
      </c>
      <c r="E137" s="17" t="s">
        <v>119</v>
      </c>
      <c r="F137" s="17" t="s">
        <v>120</v>
      </c>
      <c r="G137" s="17" t="s">
        <v>121</v>
      </c>
      <c r="H137" s="18" t="s">
        <v>126</v>
      </c>
      <c r="I137" s="19">
        <v>34701</v>
      </c>
      <c r="J137" s="55" t="str">
        <f>LEFT(Tabla32[[#This Row],[ObjGasto]],3)</f>
        <v>347</v>
      </c>
      <c r="K137" s="20">
        <v>1</v>
      </c>
      <c r="L137" s="17">
        <v>101</v>
      </c>
      <c r="M137" s="21">
        <v>2500</v>
      </c>
      <c r="N137" s="22">
        <f t="shared" si="9"/>
        <v>208.33333333333334</v>
      </c>
      <c r="O137" s="22">
        <f t="shared" si="9"/>
        <v>208.33333333333334</v>
      </c>
      <c r="P137" s="22">
        <f t="shared" si="9"/>
        <v>208.33333333333334</v>
      </c>
      <c r="Q137" s="22">
        <f t="shared" si="9"/>
        <v>208.33333333333334</v>
      </c>
      <c r="R137" s="22">
        <f t="shared" si="9"/>
        <v>208.33333333333334</v>
      </c>
      <c r="S137" s="22">
        <f t="shared" si="9"/>
        <v>208.33333333333334</v>
      </c>
      <c r="T137" s="22">
        <f t="shared" si="9"/>
        <v>208.33333333333334</v>
      </c>
      <c r="U137" s="22">
        <f t="shared" si="9"/>
        <v>208.33333333333334</v>
      </c>
      <c r="V137" s="22">
        <f t="shared" si="9"/>
        <v>208.33333333333334</v>
      </c>
      <c r="W137" s="22">
        <f t="shared" si="9"/>
        <v>208.33333333333334</v>
      </c>
      <c r="X137" s="22">
        <f t="shared" si="9"/>
        <v>208.33333333333334</v>
      </c>
      <c r="Y137" s="22">
        <f t="shared" si="9"/>
        <v>208.33333333333334</v>
      </c>
    </row>
    <row r="138" spans="1:25" hidden="1" x14ac:dyDescent="0.3">
      <c r="A138" s="164">
        <v>5</v>
      </c>
      <c r="B138" s="164">
        <v>1</v>
      </c>
      <c r="C138" s="165" t="s">
        <v>117</v>
      </c>
      <c r="D138" s="166" t="s">
        <v>1768</v>
      </c>
      <c r="E138" s="166" t="s">
        <v>119</v>
      </c>
      <c r="F138" s="140" t="s">
        <v>1769</v>
      </c>
      <c r="G138" s="17" t="s">
        <v>121</v>
      </c>
      <c r="H138" s="18" t="s">
        <v>125</v>
      </c>
      <c r="I138" s="167">
        <v>34701</v>
      </c>
      <c r="J138" s="168" t="str">
        <f>LEFT(Tabla32[[#This Row],[ObjGasto]],3)</f>
        <v>347</v>
      </c>
      <c r="K138" s="169">
        <v>1</v>
      </c>
      <c r="L138" s="20">
        <v>502</v>
      </c>
      <c r="M138" s="22">
        <v>1000</v>
      </c>
      <c r="N138" s="22">
        <f t="shared" si="9"/>
        <v>83.333333333333329</v>
      </c>
      <c r="O138" s="22">
        <f t="shared" si="9"/>
        <v>83.333333333333329</v>
      </c>
      <c r="P138" s="22">
        <f t="shared" si="9"/>
        <v>83.333333333333329</v>
      </c>
      <c r="Q138" s="22">
        <f t="shared" si="9"/>
        <v>83.333333333333329</v>
      </c>
      <c r="R138" s="22">
        <f t="shared" si="9"/>
        <v>83.333333333333329</v>
      </c>
      <c r="S138" s="22">
        <f t="shared" si="9"/>
        <v>83.333333333333329</v>
      </c>
      <c r="T138" s="22">
        <f t="shared" si="9"/>
        <v>83.333333333333329</v>
      </c>
      <c r="U138" s="22">
        <f t="shared" si="9"/>
        <v>83.333333333333329</v>
      </c>
      <c r="V138" s="22">
        <f t="shared" si="9"/>
        <v>83.333333333333329</v>
      </c>
      <c r="W138" s="22">
        <f t="shared" si="9"/>
        <v>83.333333333333329</v>
      </c>
      <c r="X138" s="22">
        <f t="shared" si="9"/>
        <v>83.333333333333329</v>
      </c>
      <c r="Y138" s="22">
        <f t="shared" si="9"/>
        <v>83.333333333333329</v>
      </c>
    </row>
    <row r="139" spans="1:25" hidden="1" x14ac:dyDescent="0.3">
      <c r="A139" s="23">
        <v>9</v>
      </c>
      <c r="B139" s="23">
        <v>1</v>
      </c>
      <c r="C139" s="24" t="s">
        <v>1760</v>
      </c>
      <c r="D139" s="25" t="s">
        <v>1759</v>
      </c>
      <c r="E139" s="25" t="s">
        <v>119</v>
      </c>
      <c r="F139" s="25" t="s">
        <v>1766</v>
      </c>
      <c r="G139" s="26" t="s">
        <v>121</v>
      </c>
      <c r="H139" s="27" t="s">
        <v>128</v>
      </c>
      <c r="I139" s="19">
        <v>34701</v>
      </c>
      <c r="J139" s="55" t="str">
        <f>LEFT(Tabla32[[#This Row],[ObjGasto]],3)</f>
        <v>347</v>
      </c>
      <c r="K139" s="28">
        <v>1</v>
      </c>
      <c r="L139" s="28">
        <v>101</v>
      </c>
      <c r="M139" s="21">
        <v>1500</v>
      </c>
      <c r="N139" s="22">
        <f t="shared" si="9"/>
        <v>125</v>
      </c>
      <c r="O139" s="22">
        <f t="shared" si="9"/>
        <v>125</v>
      </c>
      <c r="P139" s="22">
        <f t="shared" si="9"/>
        <v>125</v>
      </c>
      <c r="Q139" s="22">
        <f t="shared" si="9"/>
        <v>125</v>
      </c>
      <c r="R139" s="22">
        <f t="shared" si="9"/>
        <v>125</v>
      </c>
      <c r="S139" s="22">
        <f t="shared" si="9"/>
        <v>125</v>
      </c>
      <c r="T139" s="22">
        <f t="shared" si="9"/>
        <v>125</v>
      </c>
      <c r="U139" s="22">
        <f t="shared" si="9"/>
        <v>125</v>
      </c>
      <c r="V139" s="22">
        <f t="shared" si="9"/>
        <v>125</v>
      </c>
      <c r="W139" s="22">
        <f t="shared" si="9"/>
        <v>125</v>
      </c>
      <c r="X139" s="22">
        <f t="shared" si="9"/>
        <v>125</v>
      </c>
      <c r="Y139" s="22">
        <f t="shared" si="9"/>
        <v>125</v>
      </c>
    </row>
    <row r="140" spans="1:25" hidden="1" x14ac:dyDescent="0.3">
      <c r="A140" s="164">
        <v>14</v>
      </c>
      <c r="B140" s="164">
        <v>1</v>
      </c>
      <c r="C140" s="165" t="s">
        <v>117</v>
      </c>
      <c r="D140" s="166" t="s">
        <v>118</v>
      </c>
      <c r="E140" s="166" t="s">
        <v>119</v>
      </c>
      <c r="F140" s="17" t="s">
        <v>120</v>
      </c>
      <c r="G140" s="17" t="s">
        <v>121</v>
      </c>
      <c r="H140" s="18" t="s">
        <v>127</v>
      </c>
      <c r="I140" s="19">
        <v>34701</v>
      </c>
      <c r="J140" s="55" t="str">
        <f>LEFT(Tabla32[[#This Row],[ObjGasto]],3)</f>
        <v>347</v>
      </c>
      <c r="K140" s="169">
        <v>1</v>
      </c>
      <c r="L140" s="20">
        <v>101</v>
      </c>
      <c r="M140" s="21">
        <v>1000</v>
      </c>
      <c r="N140" s="22">
        <f t="shared" ref="N140:Y155" si="10">$M140/12</f>
        <v>83.333333333333329</v>
      </c>
      <c r="O140" s="22">
        <f t="shared" si="10"/>
        <v>83.333333333333329</v>
      </c>
      <c r="P140" s="22">
        <f t="shared" si="10"/>
        <v>83.333333333333329</v>
      </c>
      <c r="Q140" s="22">
        <f t="shared" si="10"/>
        <v>83.333333333333329</v>
      </c>
      <c r="R140" s="22">
        <f t="shared" si="10"/>
        <v>83.333333333333329</v>
      </c>
      <c r="S140" s="22">
        <f t="shared" si="10"/>
        <v>83.333333333333329</v>
      </c>
      <c r="T140" s="22">
        <f t="shared" si="10"/>
        <v>83.333333333333329</v>
      </c>
      <c r="U140" s="22">
        <f t="shared" si="10"/>
        <v>83.333333333333329</v>
      </c>
      <c r="V140" s="22">
        <f t="shared" si="10"/>
        <v>83.333333333333329</v>
      </c>
      <c r="W140" s="22">
        <f t="shared" si="10"/>
        <v>83.333333333333329</v>
      </c>
      <c r="X140" s="22">
        <f t="shared" si="10"/>
        <v>83.333333333333329</v>
      </c>
      <c r="Y140" s="22">
        <f t="shared" si="10"/>
        <v>83.333333333333329</v>
      </c>
    </row>
    <row r="141" spans="1:25" hidden="1" x14ac:dyDescent="0.3">
      <c r="A141" s="164">
        <v>19</v>
      </c>
      <c r="B141" s="164">
        <v>2</v>
      </c>
      <c r="C141" s="165" t="s">
        <v>1760</v>
      </c>
      <c r="D141" s="166" t="s">
        <v>119</v>
      </c>
      <c r="E141" s="166" t="s">
        <v>1759</v>
      </c>
      <c r="F141" s="140" t="s">
        <v>1767</v>
      </c>
      <c r="G141" s="17" t="s">
        <v>121</v>
      </c>
      <c r="H141" s="18" t="s">
        <v>122</v>
      </c>
      <c r="I141" s="19">
        <v>34701</v>
      </c>
      <c r="J141" s="55" t="str">
        <f>LEFT(Tabla32[[#This Row],[ObjGasto]],3)</f>
        <v>347</v>
      </c>
      <c r="K141" s="170">
        <v>1</v>
      </c>
      <c r="L141" s="20">
        <v>101</v>
      </c>
      <c r="M141" s="21">
        <v>2500</v>
      </c>
      <c r="N141" s="22">
        <f t="shared" si="10"/>
        <v>208.33333333333334</v>
      </c>
      <c r="O141" s="22">
        <f t="shared" si="10"/>
        <v>208.33333333333334</v>
      </c>
      <c r="P141" s="22">
        <f t="shared" si="10"/>
        <v>208.33333333333334</v>
      </c>
      <c r="Q141" s="22">
        <f t="shared" si="10"/>
        <v>208.33333333333334</v>
      </c>
      <c r="R141" s="22">
        <f t="shared" si="10"/>
        <v>208.33333333333334</v>
      </c>
      <c r="S141" s="22">
        <f t="shared" si="10"/>
        <v>208.33333333333334</v>
      </c>
      <c r="T141" s="22">
        <f t="shared" si="10"/>
        <v>208.33333333333334</v>
      </c>
      <c r="U141" s="22">
        <f t="shared" si="10"/>
        <v>208.33333333333334</v>
      </c>
      <c r="V141" s="22">
        <f t="shared" si="10"/>
        <v>208.33333333333334</v>
      </c>
      <c r="W141" s="22">
        <f t="shared" si="10"/>
        <v>208.33333333333334</v>
      </c>
      <c r="X141" s="22">
        <f t="shared" si="10"/>
        <v>208.33333333333334</v>
      </c>
      <c r="Y141" s="22">
        <f t="shared" si="10"/>
        <v>208.33333333333334</v>
      </c>
    </row>
    <row r="142" spans="1:25" hidden="1" x14ac:dyDescent="0.3">
      <c r="A142" s="29">
        <v>2</v>
      </c>
      <c r="B142" s="29">
        <v>1</v>
      </c>
      <c r="C142" s="30">
        <v>1</v>
      </c>
      <c r="D142" s="17" t="s">
        <v>118</v>
      </c>
      <c r="E142" s="17" t="s">
        <v>119</v>
      </c>
      <c r="F142" s="17" t="s">
        <v>120</v>
      </c>
      <c r="G142" s="17" t="s">
        <v>121</v>
      </c>
      <c r="H142" s="18" t="s">
        <v>126</v>
      </c>
      <c r="I142" s="19">
        <v>35101</v>
      </c>
      <c r="J142" s="55" t="str">
        <f>LEFT(Tabla32[[#This Row],[ObjGasto]],3)</f>
        <v>351</v>
      </c>
      <c r="K142" s="20">
        <v>1</v>
      </c>
      <c r="L142" s="20">
        <v>101</v>
      </c>
      <c r="M142" s="21">
        <v>42300</v>
      </c>
      <c r="N142" s="22">
        <f t="shared" si="10"/>
        <v>3525</v>
      </c>
      <c r="O142" s="22">
        <f t="shared" si="10"/>
        <v>3525</v>
      </c>
      <c r="P142" s="22">
        <f t="shared" si="10"/>
        <v>3525</v>
      </c>
      <c r="Q142" s="22">
        <f t="shared" si="10"/>
        <v>3525</v>
      </c>
      <c r="R142" s="22">
        <f t="shared" si="10"/>
        <v>3525</v>
      </c>
      <c r="S142" s="22">
        <f t="shared" si="10"/>
        <v>3525</v>
      </c>
      <c r="T142" s="22">
        <f t="shared" si="10"/>
        <v>3525</v>
      </c>
      <c r="U142" s="22">
        <f t="shared" si="10"/>
        <v>3525</v>
      </c>
      <c r="V142" s="22">
        <f t="shared" si="10"/>
        <v>3525</v>
      </c>
      <c r="W142" s="22">
        <f t="shared" si="10"/>
        <v>3525</v>
      </c>
      <c r="X142" s="22">
        <f t="shared" si="10"/>
        <v>3525</v>
      </c>
      <c r="Y142" s="22">
        <f t="shared" si="10"/>
        <v>3525</v>
      </c>
    </row>
    <row r="143" spans="1:25" hidden="1" x14ac:dyDescent="0.3">
      <c r="A143" s="164">
        <v>5</v>
      </c>
      <c r="B143" s="164">
        <v>1</v>
      </c>
      <c r="C143" s="165" t="s">
        <v>117</v>
      </c>
      <c r="D143" s="166" t="s">
        <v>1768</v>
      </c>
      <c r="E143" s="166" t="s">
        <v>118</v>
      </c>
      <c r="F143" s="140" t="s">
        <v>1770</v>
      </c>
      <c r="G143" s="17" t="s">
        <v>129</v>
      </c>
      <c r="H143" s="18" t="s">
        <v>130</v>
      </c>
      <c r="I143" s="167">
        <v>35101</v>
      </c>
      <c r="J143" s="168" t="str">
        <f>LEFT(Tabla32[[#This Row],[ObjGasto]],3)</f>
        <v>351</v>
      </c>
      <c r="K143" s="20">
        <v>1</v>
      </c>
      <c r="L143" s="20">
        <v>502</v>
      </c>
      <c r="M143" s="22">
        <v>25000</v>
      </c>
      <c r="N143" s="22">
        <f t="shared" si="10"/>
        <v>2083.3333333333335</v>
      </c>
      <c r="O143" s="22">
        <f t="shared" si="10"/>
        <v>2083.3333333333335</v>
      </c>
      <c r="P143" s="22">
        <f t="shared" si="10"/>
        <v>2083.3333333333335</v>
      </c>
      <c r="Q143" s="22">
        <f t="shared" si="10"/>
        <v>2083.3333333333335</v>
      </c>
      <c r="R143" s="22">
        <f t="shared" si="10"/>
        <v>2083.3333333333335</v>
      </c>
      <c r="S143" s="22">
        <f t="shared" si="10"/>
        <v>2083.3333333333335</v>
      </c>
      <c r="T143" s="22">
        <f t="shared" si="10"/>
        <v>2083.3333333333335</v>
      </c>
      <c r="U143" s="22">
        <f t="shared" si="10"/>
        <v>2083.3333333333335</v>
      </c>
      <c r="V143" s="22">
        <f t="shared" si="10"/>
        <v>2083.3333333333335</v>
      </c>
      <c r="W143" s="22">
        <f t="shared" si="10"/>
        <v>2083.3333333333335</v>
      </c>
      <c r="X143" s="22">
        <f t="shared" si="10"/>
        <v>2083.3333333333335</v>
      </c>
      <c r="Y143" s="22">
        <f t="shared" si="10"/>
        <v>2083.3333333333335</v>
      </c>
    </row>
    <row r="144" spans="1:25" hidden="1" x14ac:dyDescent="0.3">
      <c r="A144" s="23">
        <v>9</v>
      </c>
      <c r="B144" s="23">
        <v>1</v>
      </c>
      <c r="C144" s="24" t="s">
        <v>1760</v>
      </c>
      <c r="D144" s="25" t="s">
        <v>1759</v>
      </c>
      <c r="E144" s="25" t="s">
        <v>119</v>
      </c>
      <c r="F144" s="25" t="s">
        <v>1766</v>
      </c>
      <c r="G144" s="26" t="s">
        <v>121</v>
      </c>
      <c r="H144" s="27" t="s">
        <v>128</v>
      </c>
      <c r="I144" s="19">
        <v>35101</v>
      </c>
      <c r="J144" s="55" t="str">
        <f>LEFT(Tabla32[[#This Row],[ObjGasto]],3)</f>
        <v>351</v>
      </c>
      <c r="K144" s="28">
        <v>1</v>
      </c>
      <c r="L144" s="28">
        <v>101</v>
      </c>
      <c r="M144" s="21">
        <v>29000</v>
      </c>
      <c r="N144" s="22">
        <f t="shared" si="10"/>
        <v>2416.6666666666665</v>
      </c>
      <c r="O144" s="22">
        <f t="shared" si="10"/>
        <v>2416.6666666666665</v>
      </c>
      <c r="P144" s="22">
        <f t="shared" si="10"/>
        <v>2416.6666666666665</v>
      </c>
      <c r="Q144" s="22">
        <f t="shared" si="10"/>
        <v>2416.6666666666665</v>
      </c>
      <c r="R144" s="22">
        <f t="shared" si="10"/>
        <v>2416.6666666666665</v>
      </c>
      <c r="S144" s="22">
        <f t="shared" si="10"/>
        <v>2416.6666666666665</v>
      </c>
      <c r="T144" s="22">
        <f t="shared" si="10"/>
        <v>2416.6666666666665</v>
      </c>
      <c r="U144" s="22">
        <f t="shared" si="10"/>
        <v>2416.6666666666665</v>
      </c>
      <c r="V144" s="22">
        <f t="shared" si="10"/>
        <v>2416.6666666666665</v>
      </c>
      <c r="W144" s="22">
        <f t="shared" si="10"/>
        <v>2416.6666666666665</v>
      </c>
      <c r="X144" s="22">
        <f t="shared" si="10"/>
        <v>2416.6666666666665</v>
      </c>
      <c r="Y144" s="22">
        <f t="shared" si="10"/>
        <v>2416.6666666666665</v>
      </c>
    </row>
    <row r="145" spans="1:25" hidden="1" x14ac:dyDescent="0.3">
      <c r="A145" s="164">
        <v>14</v>
      </c>
      <c r="B145" s="164">
        <v>1</v>
      </c>
      <c r="C145" s="165" t="s">
        <v>117</v>
      </c>
      <c r="D145" s="166" t="s">
        <v>118</v>
      </c>
      <c r="E145" s="166" t="s">
        <v>119</v>
      </c>
      <c r="F145" s="17" t="s">
        <v>120</v>
      </c>
      <c r="G145" s="17" t="s">
        <v>121</v>
      </c>
      <c r="H145" s="18" t="s">
        <v>127</v>
      </c>
      <c r="I145" s="19">
        <v>35101</v>
      </c>
      <c r="J145" s="55" t="str">
        <f>LEFT(Tabla32[[#This Row],[ObjGasto]],3)</f>
        <v>351</v>
      </c>
      <c r="K145" s="169">
        <v>1</v>
      </c>
      <c r="L145" s="20">
        <v>101</v>
      </c>
      <c r="M145" s="21">
        <v>2000</v>
      </c>
      <c r="N145" s="22">
        <f t="shared" si="10"/>
        <v>166.66666666666666</v>
      </c>
      <c r="O145" s="22">
        <f t="shared" si="10"/>
        <v>166.66666666666666</v>
      </c>
      <c r="P145" s="22">
        <f t="shared" si="10"/>
        <v>166.66666666666666</v>
      </c>
      <c r="Q145" s="22">
        <f t="shared" si="10"/>
        <v>166.66666666666666</v>
      </c>
      <c r="R145" s="22">
        <f t="shared" si="10"/>
        <v>166.66666666666666</v>
      </c>
      <c r="S145" s="22">
        <f t="shared" si="10"/>
        <v>166.66666666666666</v>
      </c>
      <c r="T145" s="22">
        <f t="shared" si="10"/>
        <v>166.66666666666666</v>
      </c>
      <c r="U145" s="22">
        <f t="shared" si="10"/>
        <v>166.66666666666666</v>
      </c>
      <c r="V145" s="22">
        <f t="shared" si="10"/>
        <v>166.66666666666666</v>
      </c>
      <c r="W145" s="22">
        <f t="shared" si="10"/>
        <v>166.66666666666666</v>
      </c>
      <c r="X145" s="22">
        <f t="shared" si="10"/>
        <v>166.66666666666666</v>
      </c>
      <c r="Y145" s="22">
        <f t="shared" si="10"/>
        <v>166.66666666666666</v>
      </c>
    </row>
    <row r="146" spans="1:25" hidden="1" x14ac:dyDescent="0.3">
      <c r="A146" s="164">
        <v>19</v>
      </c>
      <c r="B146" s="164">
        <v>2</v>
      </c>
      <c r="C146" s="165" t="s">
        <v>1760</v>
      </c>
      <c r="D146" s="166" t="s">
        <v>119</v>
      </c>
      <c r="E146" s="166" t="s">
        <v>1759</v>
      </c>
      <c r="F146" s="140" t="s">
        <v>1767</v>
      </c>
      <c r="G146" s="17" t="s">
        <v>121</v>
      </c>
      <c r="H146" s="18" t="s">
        <v>122</v>
      </c>
      <c r="I146" s="19">
        <v>35101</v>
      </c>
      <c r="J146" s="55" t="str">
        <f>LEFT(Tabla32[[#This Row],[ObjGasto]],3)</f>
        <v>351</v>
      </c>
      <c r="K146" s="170">
        <v>1</v>
      </c>
      <c r="L146" s="20">
        <v>101</v>
      </c>
      <c r="M146" s="21">
        <v>5000</v>
      </c>
      <c r="N146" s="22">
        <f t="shared" si="10"/>
        <v>416.66666666666669</v>
      </c>
      <c r="O146" s="22">
        <f t="shared" si="10"/>
        <v>416.66666666666669</v>
      </c>
      <c r="P146" s="22">
        <f t="shared" si="10"/>
        <v>416.66666666666669</v>
      </c>
      <c r="Q146" s="22">
        <f t="shared" si="10"/>
        <v>416.66666666666669</v>
      </c>
      <c r="R146" s="22">
        <f t="shared" si="10"/>
        <v>416.66666666666669</v>
      </c>
      <c r="S146" s="22">
        <f t="shared" si="10"/>
        <v>416.66666666666669</v>
      </c>
      <c r="T146" s="22">
        <f t="shared" si="10"/>
        <v>416.66666666666669</v>
      </c>
      <c r="U146" s="22">
        <f t="shared" si="10"/>
        <v>416.66666666666669</v>
      </c>
      <c r="V146" s="22">
        <f t="shared" si="10"/>
        <v>416.66666666666669</v>
      </c>
      <c r="W146" s="22">
        <f t="shared" si="10"/>
        <v>416.66666666666669</v>
      </c>
      <c r="X146" s="22">
        <f t="shared" si="10"/>
        <v>416.66666666666669</v>
      </c>
      <c r="Y146" s="22">
        <f t="shared" si="10"/>
        <v>416.66666666666669</v>
      </c>
    </row>
    <row r="147" spans="1:25" hidden="1" x14ac:dyDescent="0.3">
      <c r="A147" s="164">
        <v>5</v>
      </c>
      <c r="B147" s="164">
        <v>1</v>
      </c>
      <c r="C147" s="165" t="s">
        <v>117</v>
      </c>
      <c r="D147" s="166" t="s">
        <v>1768</v>
      </c>
      <c r="E147" s="166" t="s">
        <v>119</v>
      </c>
      <c r="F147" s="140" t="s">
        <v>1769</v>
      </c>
      <c r="G147" s="17" t="s">
        <v>121</v>
      </c>
      <c r="H147" s="18" t="s">
        <v>125</v>
      </c>
      <c r="I147" s="167">
        <v>51501</v>
      </c>
      <c r="J147" s="168" t="str">
        <f>LEFT(Tabla32[[#This Row],[ObjGasto]],3)</f>
        <v>515</v>
      </c>
      <c r="K147" s="20">
        <v>2</v>
      </c>
      <c r="L147" s="20">
        <v>502</v>
      </c>
      <c r="M147" s="22">
        <v>15000</v>
      </c>
      <c r="N147" s="22">
        <f t="shared" si="10"/>
        <v>1250</v>
      </c>
      <c r="O147" s="22">
        <f t="shared" si="10"/>
        <v>1250</v>
      </c>
      <c r="P147" s="22">
        <f t="shared" si="10"/>
        <v>1250</v>
      </c>
      <c r="Q147" s="22">
        <f t="shared" si="10"/>
        <v>1250</v>
      </c>
      <c r="R147" s="22">
        <f t="shared" si="10"/>
        <v>1250</v>
      </c>
      <c r="S147" s="22">
        <f t="shared" si="10"/>
        <v>1250</v>
      </c>
      <c r="T147" s="22">
        <f t="shared" si="10"/>
        <v>1250</v>
      </c>
      <c r="U147" s="22">
        <f t="shared" si="10"/>
        <v>1250</v>
      </c>
      <c r="V147" s="22">
        <f t="shared" si="10"/>
        <v>1250</v>
      </c>
      <c r="W147" s="22">
        <f t="shared" si="10"/>
        <v>1250</v>
      </c>
      <c r="X147" s="22">
        <f t="shared" si="10"/>
        <v>1250</v>
      </c>
      <c r="Y147" s="22">
        <f t="shared" si="10"/>
        <v>1250</v>
      </c>
    </row>
    <row r="148" spans="1:25" hidden="1" x14ac:dyDescent="0.3">
      <c r="A148" s="164">
        <v>5</v>
      </c>
      <c r="B148" s="164">
        <v>1</v>
      </c>
      <c r="C148" s="165" t="s">
        <v>117</v>
      </c>
      <c r="D148" s="166" t="s">
        <v>1768</v>
      </c>
      <c r="E148" s="166" t="s">
        <v>119</v>
      </c>
      <c r="F148" s="140" t="s">
        <v>1769</v>
      </c>
      <c r="G148" s="17" t="s">
        <v>121</v>
      </c>
      <c r="H148" s="18" t="s">
        <v>125</v>
      </c>
      <c r="I148" s="167">
        <v>51901</v>
      </c>
      <c r="J148" s="168" t="str">
        <f>LEFT(Tabla32[[#This Row],[ObjGasto]],3)</f>
        <v>519</v>
      </c>
      <c r="K148" s="20">
        <v>2</v>
      </c>
      <c r="L148" s="20">
        <v>502</v>
      </c>
      <c r="M148" s="22">
        <v>3000</v>
      </c>
      <c r="N148" s="22">
        <f t="shared" si="10"/>
        <v>250</v>
      </c>
      <c r="O148" s="22">
        <f t="shared" si="10"/>
        <v>250</v>
      </c>
      <c r="P148" s="22">
        <f t="shared" si="10"/>
        <v>250</v>
      </c>
      <c r="Q148" s="22">
        <f t="shared" si="10"/>
        <v>250</v>
      </c>
      <c r="R148" s="22">
        <f t="shared" si="10"/>
        <v>250</v>
      </c>
      <c r="S148" s="22">
        <f t="shared" si="10"/>
        <v>250</v>
      </c>
      <c r="T148" s="22">
        <f t="shared" si="10"/>
        <v>250</v>
      </c>
      <c r="U148" s="22">
        <f t="shared" si="10"/>
        <v>250</v>
      </c>
      <c r="V148" s="22">
        <f t="shared" si="10"/>
        <v>250</v>
      </c>
      <c r="W148" s="22">
        <f t="shared" si="10"/>
        <v>250</v>
      </c>
      <c r="X148" s="22">
        <f t="shared" si="10"/>
        <v>250</v>
      </c>
      <c r="Y148" s="22">
        <f t="shared" si="10"/>
        <v>250</v>
      </c>
    </row>
    <row r="149" spans="1:25" hidden="1" x14ac:dyDescent="0.3">
      <c r="A149" s="164">
        <v>5</v>
      </c>
      <c r="B149" s="164">
        <v>1</v>
      </c>
      <c r="C149" s="165" t="s">
        <v>117</v>
      </c>
      <c r="D149" s="166" t="s">
        <v>1768</v>
      </c>
      <c r="E149" s="166" t="s">
        <v>119</v>
      </c>
      <c r="F149" s="140" t="s">
        <v>1769</v>
      </c>
      <c r="G149" s="17" t="s">
        <v>121</v>
      </c>
      <c r="H149" s="18" t="s">
        <v>125</v>
      </c>
      <c r="I149" s="167">
        <v>52301</v>
      </c>
      <c r="J149" s="168" t="str">
        <f>LEFT(Tabla32[[#This Row],[ObjGasto]],3)</f>
        <v>523</v>
      </c>
      <c r="K149" s="20">
        <v>2</v>
      </c>
      <c r="L149" s="20">
        <v>502</v>
      </c>
      <c r="M149" s="22">
        <v>1600</v>
      </c>
      <c r="N149" s="22">
        <f t="shared" si="10"/>
        <v>133.33333333333334</v>
      </c>
      <c r="O149" s="22">
        <f t="shared" si="10"/>
        <v>133.33333333333334</v>
      </c>
      <c r="P149" s="22">
        <f t="shared" si="10"/>
        <v>133.33333333333334</v>
      </c>
      <c r="Q149" s="22">
        <f t="shared" si="10"/>
        <v>133.33333333333334</v>
      </c>
      <c r="R149" s="22">
        <f t="shared" si="10"/>
        <v>133.33333333333334</v>
      </c>
      <c r="S149" s="22">
        <f t="shared" si="10"/>
        <v>133.33333333333334</v>
      </c>
      <c r="T149" s="22">
        <f t="shared" si="10"/>
        <v>133.33333333333334</v>
      </c>
      <c r="U149" s="22">
        <f t="shared" si="10"/>
        <v>133.33333333333334</v>
      </c>
      <c r="V149" s="22">
        <f t="shared" si="10"/>
        <v>133.33333333333334</v>
      </c>
      <c r="W149" s="22">
        <f t="shared" si="10"/>
        <v>133.33333333333334</v>
      </c>
      <c r="X149" s="22">
        <f t="shared" si="10"/>
        <v>133.33333333333334</v>
      </c>
      <c r="Y149" s="22">
        <f t="shared" si="10"/>
        <v>133.33333333333334</v>
      </c>
    </row>
    <row r="150" spans="1:25" hidden="1" x14ac:dyDescent="0.3">
      <c r="A150" s="164">
        <v>5</v>
      </c>
      <c r="B150" s="164">
        <v>1</v>
      </c>
      <c r="C150" s="165" t="s">
        <v>117</v>
      </c>
      <c r="D150" s="166" t="s">
        <v>1768</v>
      </c>
      <c r="E150" s="166" t="s">
        <v>119</v>
      </c>
      <c r="F150" s="140" t="s">
        <v>1769</v>
      </c>
      <c r="G150" s="17" t="s">
        <v>121</v>
      </c>
      <c r="H150" s="18" t="s">
        <v>125</v>
      </c>
      <c r="I150" s="172">
        <v>54103</v>
      </c>
      <c r="J150" s="173" t="str">
        <f>LEFT(Tabla32[[#This Row],[ObjGasto]],3)</f>
        <v>541</v>
      </c>
      <c r="K150" s="169">
        <v>2</v>
      </c>
      <c r="L150" s="20">
        <v>502</v>
      </c>
      <c r="M150" s="21">
        <v>250000</v>
      </c>
      <c r="N150" s="22">
        <f t="shared" si="10"/>
        <v>20833.333333333332</v>
      </c>
      <c r="O150" s="22">
        <f t="shared" si="10"/>
        <v>20833.333333333332</v>
      </c>
      <c r="P150" s="22">
        <f t="shared" si="10"/>
        <v>20833.333333333332</v>
      </c>
      <c r="Q150" s="22">
        <f t="shared" si="10"/>
        <v>20833.333333333332</v>
      </c>
      <c r="R150" s="22">
        <f t="shared" si="10"/>
        <v>20833.333333333332</v>
      </c>
      <c r="S150" s="22">
        <f t="shared" si="10"/>
        <v>20833.333333333332</v>
      </c>
      <c r="T150" s="22">
        <f t="shared" si="10"/>
        <v>20833.333333333332</v>
      </c>
      <c r="U150" s="22">
        <f t="shared" si="10"/>
        <v>20833.333333333332</v>
      </c>
      <c r="V150" s="22">
        <f t="shared" si="10"/>
        <v>20833.333333333332</v>
      </c>
      <c r="W150" s="22">
        <f t="shared" si="10"/>
        <v>20833.333333333332</v>
      </c>
      <c r="X150" s="22">
        <f t="shared" si="10"/>
        <v>20833.333333333332</v>
      </c>
      <c r="Y150" s="22">
        <f t="shared" si="10"/>
        <v>20833.333333333332</v>
      </c>
    </row>
    <row r="151" spans="1:25" hidden="1" x14ac:dyDescent="0.3">
      <c r="A151" s="164">
        <v>5</v>
      </c>
      <c r="B151" s="164">
        <v>1</v>
      </c>
      <c r="C151" s="165" t="s">
        <v>117</v>
      </c>
      <c r="D151" s="166" t="s">
        <v>1768</v>
      </c>
      <c r="E151" s="166" t="s">
        <v>119</v>
      </c>
      <c r="F151" s="140" t="s">
        <v>1769</v>
      </c>
      <c r="G151" s="17" t="s">
        <v>121</v>
      </c>
      <c r="H151" s="18" t="s">
        <v>125</v>
      </c>
      <c r="I151" s="167">
        <v>56201</v>
      </c>
      <c r="J151" s="168" t="str">
        <f>LEFT(Tabla32[[#This Row],[ObjGasto]],3)</f>
        <v>562</v>
      </c>
      <c r="K151" s="20">
        <v>2</v>
      </c>
      <c r="L151" s="20">
        <v>502</v>
      </c>
      <c r="M151" s="22">
        <v>5000</v>
      </c>
      <c r="N151" s="22">
        <f t="shared" si="10"/>
        <v>416.66666666666669</v>
      </c>
      <c r="O151" s="22">
        <f t="shared" si="10"/>
        <v>416.66666666666669</v>
      </c>
      <c r="P151" s="22">
        <f t="shared" si="10"/>
        <v>416.66666666666669</v>
      </c>
      <c r="Q151" s="22">
        <f t="shared" si="10"/>
        <v>416.66666666666669</v>
      </c>
      <c r="R151" s="22">
        <f t="shared" si="10"/>
        <v>416.66666666666669</v>
      </c>
      <c r="S151" s="22">
        <f t="shared" si="10"/>
        <v>416.66666666666669</v>
      </c>
      <c r="T151" s="22">
        <f t="shared" si="10"/>
        <v>416.66666666666669</v>
      </c>
      <c r="U151" s="22">
        <f t="shared" si="10"/>
        <v>416.66666666666669</v>
      </c>
      <c r="V151" s="22">
        <f t="shared" si="10"/>
        <v>416.66666666666669</v>
      </c>
      <c r="W151" s="22">
        <f t="shared" si="10"/>
        <v>416.66666666666669</v>
      </c>
      <c r="X151" s="22">
        <f t="shared" si="10"/>
        <v>416.66666666666669</v>
      </c>
      <c r="Y151" s="22">
        <f t="shared" si="10"/>
        <v>416.66666666666669</v>
      </c>
    </row>
    <row r="152" spans="1:25" hidden="1" x14ac:dyDescent="0.3">
      <c r="A152" s="164">
        <v>5</v>
      </c>
      <c r="B152" s="164">
        <v>1</v>
      </c>
      <c r="C152" s="165" t="s">
        <v>117</v>
      </c>
      <c r="D152" s="166" t="s">
        <v>1768</v>
      </c>
      <c r="E152" s="166" t="s">
        <v>119</v>
      </c>
      <c r="F152" s="140" t="s">
        <v>1769</v>
      </c>
      <c r="G152" s="17" t="s">
        <v>121</v>
      </c>
      <c r="H152" s="18" t="s">
        <v>125</v>
      </c>
      <c r="I152" s="167">
        <v>56401</v>
      </c>
      <c r="J152" s="168" t="str">
        <f>LEFT(Tabla32[[#This Row],[ObjGasto]],3)</f>
        <v>564</v>
      </c>
      <c r="K152" s="20">
        <v>2</v>
      </c>
      <c r="L152" s="20">
        <v>502</v>
      </c>
      <c r="M152" s="22">
        <v>20000</v>
      </c>
      <c r="N152" s="22">
        <f t="shared" si="10"/>
        <v>1666.6666666666667</v>
      </c>
      <c r="O152" s="22">
        <f t="shared" si="10"/>
        <v>1666.6666666666667</v>
      </c>
      <c r="P152" s="22">
        <f t="shared" si="10"/>
        <v>1666.6666666666667</v>
      </c>
      <c r="Q152" s="22">
        <f t="shared" si="10"/>
        <v>1666.6666666666667</v>
      </c>
      <c r="R152" s="22">
        <f t="shared" si="10"/>
        <v>1666.6666666666667</v>
      </c>
      <c r="S152" s="22">
        <f t="shared" si="10"/>
        <v>1666.6666666666667</v>
      </c>
      <c r="T152" s="22">
        <f t="shared" si="10"/>
        <v>1666.6666666666667</v>
      </c>
      <c r="U152" s="22">
        <f t="shared" si="10"/>
        <v>1666.6666666666667</v>
      </c>
      <c r="V152" s="22">
        <f t="shared" si="10"/>
        <v>1666.6666666666667</v>
      </c>
      <c r="W152" s="22">
        <f t="shared" si="10"/>
        <v>1666.6666666666667</v>
      </c>
      <c r="X152" s="22">
        <f t="shared" si="10"/>
        <v>1666.6666666666667</v>
      </c>
      <c r="Y152" s="22">
        <f t="shared" si="10"/>
        <v>1666.6666666666667</v>
      </c>
    </row>
    <row r="153" spans="1:25" hidden="1" x14ac:dyDescent="0.3">
      <c r="A153" s="164">
        <v>5</v>
      </c>
      <c r="B153" s="164">
        <v>1</v>
      </c>
      <c r="C153" s="165" t="s">
        <v>117</v>
      </c>
      <c r="D153" s="166" t="s">
        <v>1768</v>
      </c>
      <c r="E153" s="166" t="s">
        <v>119</v>
      </c>
      <c r="F153" s="140" t="s">
        <v>1769</v>
      </c>
      <c r="G153" s="17" t="s">
        <v>121</v>
      </c>
      <c r="H153" s="18" t="s">
        <v>125</v>
      </c>
      <c r="I153" s="167">
        <v>56501</v>
      </c>
      <c r="J153" s="168" t="str">
        <f>LEFT(Tabla32[[#This Row],[ObjGasto]],3)</f>
        <v>565</v>
      </c>
      <c r="K153" s="20">
        <v>2</v>
      </c>
      <c r="L153" s="20">
        <v>502</v>
      </c>
      <c r="M153" s="22">
        <v>25000</v>
      </c>
      <c r="N153" s="22">
        <f t="shared" si="10"/>
        <v>2083.3333333333335</v>
      </c>
      <c r="O153" s="22">
        <f t="shared" si="10"/>
        <v>2083.3333333333335</v>
      </c>
      <c r="P153" s="22">
        <f t="shared" si="10"/>
        <v>2083.3333333333335</v>
      </c>
      <c r="Q153" s="22">
        <f t="shared" si="10"/>
        <v>2083.3333333333335</v>
      </c>
      <c r="R153" s="22">
        <f t="shared" si="10"/>
        <v>2083.3333333333335</v>
      </c>
      <c r="S153" s="22">
        <f t="shared" si="10"/>
        <v>2083.3333333333335</v>
      </c>
      <c r="T153" s="22">
        <f t="shared" si="10"/>
        <v>2083.3333333333335</v>
      </c>
      <c r="U153" s="22">
        <f t="shared" si="10"/>
        <v>2083.3333333333335</v>
      </c>
      <c r="V153" s="22">
        <f t="shared" si="10"/>
        <v>2083.3333333333335</v>
      </c>
      <c r="W153" s="22">
        <f t="shared" si="10"/>
        <v>2083.3333333333335</v>
      </c>
      <c r="X153" s="22">
        <f t="shared" si="10"/>
        <v>2083.3333333333335</v>
      </c>
      <c r="Y153" s="22">
        <f t="shared" si="10"/>
        <v>2083.3333333333335</v>
      </c>
    </row>
    <row r="154" spans="1:25" hidden="1" x14ac:dyDescent="0.3">
      <c r="A154" s="164">
        <v>5</v>
      </c>
      <c r="B154" s="164">
        <v>1</v>
      </c>
      <c r="C154" s="165" t="s">
        <v>117</v>
      </c>
      <c r="D154" s="166" t="s">
        <v>1768</v>
      </c>
      <c r="E154" s="166" t="s">
        <v>119</v>
      </c>
      <c r="F154" s="140" t="s">
        <v>1769</v>
      </c>
      <c r="G154" s="17" t="s">
        <v>121</v>
      </c>
      <c r="H154" s="18" t="s">
        <v>125</v>
      </c>
      <c r="I154" s="167">
        <v>56903</v>
      </c>
      <c r="J154" s="168" t="str">
        <f>LEFT(Tabla32[[#This Row],[ObjGasto]],3)</f>
        <v>569</v>
      </c>
      <c r="K154" s="20">
        <v>2</v>
      </c>
      <c r="L154" s="20">
        <v>502</v>
      </c>
      <c r="M154" s="22">
        <v>1000</v>
      </c>
      <c r="N154" s="22">
        <f t="shared" si="10"/>
        <v>83.333333333333329</v>
      </c>
      <c r="O154" s="22">
        <f t="shared" si="10"/>
        <v>83.333333333333329</v>
      </c>
      <c r="P154" s="22">
        <f t="shared" si="10"/>
        <v>83.333333333333329</v>
      </c>
      <c r="Q154" s="22">
        <f t="shared" si="10"/>
        <v>83.333333333333329</v>
      </c>
      <c r="R154" s="22">
        <f t="shared" si="10"/>
        <v>83.333333333333329</v>
      </c>
      <c r="S154" s="22">
        <f t="shared" si="10"/>
        <v>83.333333333333329</v>
      </c>
      <c r="T154" s="22">
        <f t="shared" si="10"/>
        <v>83.333333333333329</v>
      </c>
      <c r="U154" s="22">
        <f t="shared" si="10"/>
        <v>83.333333333333329</v>
      </c>
      <c r="V154" s="22">
        <f t="shared" si="10"/>
        <v>83.333333333333329</v>
      </c>
      <c r="W154" s="22">
        <f t="shared" si="10"/>
        <v>83.333333333333329</v>
      </c>
      <c r="X154" s="22">
        <f t="shared" si="10"/>
        <v>83.333333333333329</v>
      </c>
      <c r="Y154" s="22">
        <f t="shared" si="10"/>
        <v>83.333333333333329</v>
      </c>
    </row>
    <row r="155" spans="1:25" hidden="1" x14ac:dyDescent="0.3">
      <c r="A155" s="164">
        <v>19</v>
      </c>
      <c r="B155" s="164">
        <v>1</v>
      </c>
      <c r="C155" s="165" t="s">
        <v>1760</v>
      </c>
      <c r="D155" s="166" t="s">
        <v>1761</v>
      </c>
      <c r="E155" s="166" t="s">
        <v>1763</v>
      </c>
      <c r="F155" s="140" t="s">
        <v>1764</v>
      </c>
      <c r="G155" s="17" t="s">
        <v>121</v>
      </c>
      <c r="H155" s="18" t="s">
        <v>124</v>
      </c>
      <c r="I155" s="19">
        <v>35101</v>
      </c>
      <c r="J155" s="55" t="str">
        <f>LEFT(Tabla32[[#This Row],[ObjGasto]],3)</f>
        <v>351</v>
      </c>
      <c r="K155" s="169">
        <v>1</v>
      </c>
      <c r="L155" s="20">
        <v>101</v>
      </c>
      <c r="M155" s="21">
        <v>8000</v>
      </c>
      <c r="N155" s="22">
        <f t="shared" si="10"/>
        <v>666.66666666666663</v>
      </c>
      <c r="O155" s="22">
        <f t="shared" si="10"/>
        <v>666.66666666666663</v>
      </c>
      <c r="P155" s="22">
        <f t="shared" si="10"/>
        <v>666.66666666666663</v>
      </c>
      <c r="Q155" s="22">
        <f t="shared" si="10"/>
        <v>666.66666666666663</v>
      </c>
      <c r="R155" s="22">
        <f t="shared" si="10"/>
        <v>666.66666666666663</v>
      </c>
      <c r="S155" s="22">
        <f t="shared" si="10"/>
        <v>666.66666666666663</v>
      </c>
      <c r="T155" s="22">
        <f t="shared" si="10"/>
        <v>666.66666666666663</v>
      </c>
      <c r="U155" s="22">
        <f t="shared" si="10"/>
        <v>666.66666666666663</v>
      </c>
      <c r="V155" s="22">
        <f t="shared" si="10"/>
        <v>666.66666666666663</v>
      </c>
      <c r="W155" s="22">
        <f t="shared" si="10"/>
        <v>666.66666666666663</v>
      </c>
      <c r="X155" s="22">
        <f t="shared" si="10"/>
        <v>666.66666666666663</v>
      </c>
      <c r="Y155" s="22">
        <f t="shared" si="10"/>
        <v>666.66666666666663</v>
      </c>
    </row>
    <row r="156" spans="1:25" hidden="1" x14ac:dyDescent="0.3">
      <c r="A156" s="29">
        <v>2</v>
      </c>
      <c r="B156" s="29">
        <v>1</v>
      </c>
      <c r="C156" s="30">
        <v>1</v>
      </c>
      <c r="D156" s="17" t="s">
        <v>118</v>
      </c>
      <c r="E156" s="17" t="s">
        <v>119</v>
      </c>
      <c r="F156" s="17" t="s">
        <v>120</v>
      </c>
      <c r="G156" s="17" t="s">
        <v>121</v>
      </c>
      <c r="H156" s="18" t="s">
        <v>126</v>
      </c>
      <c r="I156" s="19">
        <v>35201</v>
      </c>
      <c r="J156" s="55" t="str">
        <f>LEFT(Tabla32[[#This Row],[ObjGasto]],3)</f>
        <v>352</v>
      </c>
      <c r="K156" s="20">
        <v>1</v>
      </c>
      <c r="L156" s="20">
        <v>101</v>
      </c>
      <c r="M156" s="21">
        <v>1000</v>
      </c>
      <c r="N156" s="22">
        <f t="shared" ref="N156:Y161" si="11">$M156/12</f>
        <v>83.333333333333329</v>
      </c>
      <c r="O156" s="22">
        <f t="shared" si="11"/>
        <v>83.333333333333329</v>
      </c>
      <c r="P156" s="22">
        <f t="shared" si="11"/>
        <v>83.333333333333329</v>
      </c>
      <c r="Q156" s="22">
        <f t="shared" si="11"/>
        <v>83.333333333333329</v>
      </c>
      <c r="R156" s="22">
        <f t="shared" si="11"/>
        <v>83.333333333333329</v>
      </c>
      <c r="S156" s="22">
        <f t="shared" si="11"/>
        <v>83.333333333333329</v>
      </c>
      <c r="T156" s="22">
        <f t="shared" si="11"/>
        <v>83.333333333333329</v>
      </c>
      <c r="U156" s="22">
        <f t="shared" si="11"/>
        <v>83.333333333333329</v>
      </c>
      <c r="V156" s="22">
        <f t="shared" si="11"/>
        <v>83.333333333333329</v>
      </c>
      <c r="W156" s="22">
        <f t="shared" si="11"/>
        <v>83.333333333333329</v>
      </c>
      <c r="X156" s="22">
        <f t="shared" si="11"/>
        <v>83.333333333333329</v>
      </c>
      <c r="Y156" s="22">
        <f t="shared" si="11"/>
        <v>83.333333333333329</v>
      </c>
    </row>
    <row r="157" spans="1:25" hidden="1" x14ac:dyDescent="0.3">
      <c r="A157" s="164">
        <v>5</v>
      </c>
      <c r="B157" s="164">
        <v>1</v>
      </c>
      <c r="C157" s="165" t="s">
        <v>117</v>
      </c>
      <c r="D157" s="166" t="s">
        <v>1768</v>
      </c>
      <c r="E157" s="166" t="s">
        <v>118</v>
      </c>
      <c r="F157" s="140" t="s">
        <v>1770</v>
      </c>
      <c r="G157" s="17" t="s">
        <v>129</v>
      </c>
      <c r="H157" s="18" t="s">
        <v>130</v>
      </c>
      <c r="I157" s="167">
        <v>24601</v>
      </c>
      <c r="J157" s="168" t="str">
        <f>LEFT(Tabla32[[#This Row],[ObjGasto]],3)</f>
        <v>246</v>
      </c>
      <c r="K157" s="20">
        <v>1</v>
      </c>
      <c r="L157" s="20">
        <v>502</v>
      </c>
      <c r="M157" s="22">
        <v>57000</v>
      </c>
      <c r="N157" s="22">
        <f t="shared" si="11"/>
        <v>4750</v>
      </c>
      <c r="O157" s="22">
        <f t="shared" si="11"/>
        <v>4750</v>
      </c>
      <c r="P157" s="22">
        <f t="shared" si="11"/>
        <v>4750</v>
      </c>
      <c r="Q157" s="22">
        <f t="shared" si="11"/>
        <v>4750</v>
      </c>
      <c r="R157" s="22">
        <f t="shared" si="11"/>
        <v>4750</v>
      </c>
      <c r="S157" s="22">
        <f t="shared" si="11"/>
        <v>4750</v>
      </c>
      <c r="T157" s="22">
        <f t="shared" si="11"/>
        <v>4750</v>
      </c>
      <c r="U157" s="22">
        <f t="shared" si="11"/>
        <v>4750</v>
      </c>
      <c r="V157" s="22">
        <f t="shared" si="11"/>
        <v>4750</v>
      </c>
      <c r="W157" s="22">
        <f t="shared" si="11"/>
        <v>4750</v>
      </c>
      <c r="X157" s="22">
        <f t="shared" si="11"/>
        <v>4750</v>
      </c>
      <c r="Y157" s="22">
        <f t="shared" si="11"/>
        <v>4750</v>
      </c>
    </row>
    <row r="158" spans="1:25" hidden="1" x14ac:dyDescent="0.3">
      <c r="A158" s="164">
        <v>8</v>
      </c>
      <c r="B158" s="164">
        <v>1</v>
      </c>
      <c r="C158" s="165" t="s">
        <v>1760</v>
      </c>
      <c r="D158" s="166" t="s">
        <v>119</v>
      </c>
      <c r="E158" s="166" t="s">
        <v>1761</v>
      </c>
      <c r="F158" s="140" t="s">
        <v>1762</v>
      </c>
      <c r="G158" s="17" t="s">
        <v>121</v>
      </c>
      <c r="H158" s="18" t="s">
        <v>131</v>
      </c>
      <c r="I158" s="19">
        <v>54103</v>
      </c>
      <c r="J158" s="55" t="str">
        <f>LEFT(Tabla32[[#This Row],[ObjGasto]],3)</f>
        <v>541</v>
      </c>
      <c r="K158" s="20">
        <v>2</v>
      </c>
      <c r="L158" s="20">
        <v>101</v>
      </c>
      <c r="M158" s="21">
        <v>1000</v>
      </c>
      <c r="N158" s="22">
        <f t="shared" si="11"/>
        <v>83.333333333333329</v>
      </c>
      <c r="O158" s="22">
        <f t="shared" si="11"/>
        <v>83.333333333333329</v>
      </c>
      <c r="P158" s="22">
        <f t="shared" si="11"/>
        <v>83.333333333333329</v>
      </c>
      <c r="Q158" s="22">
        <f t="shared" si="11"/>
        <v>83.333333333333329</v>
      </c>
      <c r="R158" s="22">
        <f t="shared" si="11"/>
        <v>83.333333333333329</v>
      </c>
      <c r="S158" s="22">
        <f t="shared" si="11"/>
        <v>83.333333333333329</v>
      </c>
      <c r="T158" s="22">
        <f t="shared" si="11"/>
        <v>83.333333333333329</v>
      </c>
      <c r="U158" s="22">
        <f t="shared" si="11"/>
        <v>83.333333333333329</v>
      </c>
      <c r="V158" s="22">
        <f t="shared" si="11"/>
        <v>83.333333333333329</v>
      </c>
      <c r="W158" s="22">
        <f t="shared" si="11"/>
        <v>83.333333333333329</v>
      </c>
      <c r="X158" s="22">
        <f t="shared" si="11"/>
        <v>83.333333333333329</v>
      </c>
      <c r="Y158" s="22">
        <f t="shared" si="11"/>
        <v>83.333333333333329</v>
      </c>
    </row>
    <row r="159" spans="1:25" hidden="1" x14ac:dyDescent="0.3">
      <c r="A159" s="164">
        <v>8</v>
      </c>
      <c r="B159" s="164">
        <v>1</v>
      </c>
      <c r="C159" s="165" t="s">
        <v>1760</v>
      </c>
      <c r="D159" s="166" t="s">
        <v>119</v>
      </c>
      <c r="E159" s="166" t="s">
        <v>1761</v>
      </c>
      <c r="F159" s="140" t="s">
        <v>1762</v>
      </c>
      <c r="G159" s="17" t="s">
        <v>121</v>
      </c>
      <c r="H159" s="18" t="s">
        <v>131</v>
      </c>
      <c r="I159" s="19">
        <v>56701</v>
      </c>
      <c r="J159" s="55" t="str">
        <f>LEFT(Tabla32[[#This Row],[ObjGasto]],3)</f>
        <v>567</v>
      </c>
      <c r="K159" s="20">
        <v>2</v>
      </c>
      <c r="L159" s="20">
        <v>101</v>
      </c>
      <c r="M159" s="21">
        <v>1000</v>
      </c>
      <c r="N159" s="22">
        <f t="shared" si="11"/>
        <v>83.333333333333329</v>
      </c>
      <c r="O159" s="22">
        <f t="shared" si="11"/>
        <v>83.333333333333329</v>
      </c>
      <c r="P159" s="22">
        <f t="shared" si="11"/>
        <v>83.333333333333329</v>
      </c>
      <c r="Q159" s="22">
        <f t="shared" si="11"/>
        <v>83.333333333333329</v>
      </c>
      <c r="R159" s="22">
        <f t="shared" si="11"/>
        <v>83.333333333333329</v>
      </c>
      <c r="S159" s="22">
        <f t="shared" si="11"/>
        <v>83.333333333333329</v>
      </c>
      <c r="T159" s="22">
        <f t="shared" si="11"/>
        <v>83.333333333333329</v>
      </c>
      <c r="U159" s="22">
        <f t="shared" si="11"/>
        <v>83.333333333333329</v>
      </c>
      <c r="V159" s="22">
        <f t="shared" si="11"/>
        <v>83.333333333333329</v>
      </c>
      <c r="W159" s="22">
        <f t="shared" si="11"/>
        <v>83.333333333333329</v>
      </c>
      <c r="X159" s="22">
        <f t="shared" si="11"/>
        <v>83.333333333333329</v>
      </c>
      <c r="Y159" s="22">
        <f t="shared" si="11"/>
        <v>83.333333333333329</v>
      </c>
    </row>
    <row r="160" spans="1:25" hidden="1" x14ac:dyDescent="0.3">
      <c r="A160" s="164">
        <v>8</v>
      </c>
      <c r="B160" s="164">
        <v>1</v>
      </c>
      <c r="C160" s="165" t="s">
        <v>1760</v>
      </c>
      <c r="D160" s="166" t="s">
        <v>119</v>
      </c>
      <c r="E160" s="166" t="s">
        <v>1761</v>
      </c>
      <c r="F160" s="140" t="s">
        <v>1762</v>
      </c>
      <c r="G160" s="17" t="s">
        <v>121</v>
      </c>
      <c r="H160" s="18" t="s">
        <v>131</v>
      </c>
      <c r="I160" s="19">
        <v>11301</v>
      </c>
      <c r="J160" s="55" t="str">
        <f>LEFT(Tabla32[[#This Row],[ObjGasto]],3)</f>
        <v>113</v>
      </c>
      <c r="K160" s="20">
        <v>1</v>
      </c>
      <c r="L160" s="20">
        <v>101</v>
      </c>
      <c r="M160" s="21">
        <v>865000</v>
      </c>
      <c r="N160" s="22">
        <f t="shared" si="11"/>
        <v>72083.333333333328</v>
      </c>
      <c r="O160" s="22">
        <f t="shared" si="11"/>
        <v>72083.333333333328</v>
      </c>
      <c r="P160" s="22">
        <f t="shared" si="11"/>
        <v>72083.333333333328</v>
      </c>
      <c r="Q160" s="22">
        <f t="shared" si="11"/>
        <v>72083.333333333328</v>
      </c>
      <c r="R160" s="22">
        <f t="shared" si="11"/>
        <v>72083.333333333328</v>
      </c>
      <c r="S160" s="22">
        <f t="shared" si="11"/>
        <v>72083.333333333328</v>
      </c>
      <c r="T160" s="22">
        <f t="shared" si="11"/>
        <v>72083.333333333328</v>
      </c>
      <c r="U160" s="22">
        <f t="shared" si="11"/>
        <v>72083.333333333328</v>
      </c>
      <c r="V160" s="22">
        <f t="shared" si="11"/>
        <v>72083.333333333328</v>
      </c>
      <c r="W160" s="22">
        <f t="shared" si="11"/>
        <v>72083.333333333328</v>
      </c>
      <c r="X160" s="22">
        <f t="shared" si="11"/>
        <v>72083.333333333328</v>
      </c>
      <c r="Y160" s="22">
        <f t="shared" si="11"/>
        <v>72083.333333333328</v>
      </c>
    </row>
    <row r="161" spans="1:25" hidden="1" x14ac:dyDescent="0.3">
      <c r="A161" s="164">
        <v>8</v>
      </c>
      <c r="B161" s="164">
        <v>1</v>
      </c>
      <c r="C161" s="165" t="s">
        <v>1760</v>
      </c>
      <c r="D161" s="166" t="s">
        <v>119</v>
      </c>
      <c r="E161" s="166" t="s">
        <v>1761</v>
      </c>
      <c r="F161" s="140" t="s">
        <v>1762</v>
      </c>
      <c r="G161" s="17" t="s">
        <v>121</v>
      </c>
      <c r="H161" s="18" t="s">
        <v>131</v>
      </c>
      <c r="I161" s="19">
        <v>11304</v>
      </c>
      <c r="J161" s="55" t="str">
        <f>LEFT(Tabla32[[#This Row],[ObjGasto]],3)</f>
        <v>113</v>
      </c>
      <c r="K161" s="20">
        <v>1</v>
      </c>
      <c r="L161" s="20">
        <v>101</v>
      </c>
      <c r="M161" s="21">
        <v>17000</v>
      </c>
      <c r="N161" s="22">
        <f t="shared" si="11"/>
        <v>1416.6666666666667</v>
      </c>
      <c r="O161" s="22">
        <f t="shared" si="11"/>
        <v>1416.6666666666667</v>
      </c>
      <c r="P161" s="22">
        <f t="shared" si="11"/>
        <v>1416.6666666666667</v>
      </c>
      <c r="Q161" s="22">
        <f t="shared" si="11"/>
        <v>1416.6666666666667</v>
      </c>
      <c r="R161" s="22">
        <f t="shared" si="11"/>
        <v>1416.6666666666667</v>
      </c>
      <c r="S161" s="22">
        <f t="shared" si="11"/>
        <v>1416.6666666666667</v>
      </c>
      <c r="T161" s="22">
        <f t="shared" si="11"/>
        <v>1416.6666666666667</v>
      </c>
      <c r="U161" s="22">
        <f t="shared" si="11"/>
        <v>1416.6666666666667</v>
      </c>
      <c r="V161" s="22">
        <f t="shared" si="11"/>
        <v>1416.6666666666667</v>
      </c>
      <c r="W161" s="22">
        <f t="shared" si="11"/>
        <v>1416.6666666666667</v>
      </c>
      <c r="X161" s="22">
        <f t="shared" si="11"/>
        <v>1416.6666666666667</v>
      </c>
      <c r="Y161" s="22">
        <f t="shared" si="11"/>
        <v>1416.6666666666667</v>
      </c>
    </row>
    <row r="162" spans="1:25" hidden="1" x14ac:dyDescent="0.3">
      <c r="A162" s="164">
        <v>8</v>
      </c>
      <c r="B162" s="164">
        <v>1</v>
      </c>
      <c r="C162" s="165" t="s">
        <v>1760</v>
      </c>
      <c r="D162" s="166" t="s">
        <v>119</v>
      </c>
      <c r="E162" s="166" t="s">
        <v>1761</v>
      </c>
      <c r="F162" s="140" t="s">
        <v>1762</v>
      </c>
      <c r="G162" s="17" t="s">
        <v>121</v>
      </c>
      <c r="H162" s="18" t="s">
        <v>131</v>
      </c>
      <c r="I162" s="19">
        <v>13204</v>
      </c>
      <c r="J162" s="55" t="str">
        <f>LEFT(Tabla32[[#This Row],[ObjGasto]],3)</f>
        <v>132</v>
      </c>
      <c r="K162" s="20">
        <v>1</v>
      </c>
      <c r="L162" s="20">
        <v>101</v>
      </c>
      <c r="M162" s="21">
        <v>38000</v>
      </c>
      <c r="N162" s="22"/>
      <c r="O162" s="22"/>
      <c r="P162" s="22"/>
      <c r="Q162" s="22"/>
      <c r="R162" s="22"/>
      <c r="S162" s="22">
        <f>Tabla32[[#This Row],[Anual]]/2</f>
        <v>19000</v>
      </c>
      <c r="T162" s="22"/>
      <c r="U162" s="22"/>
      <c r="V162" s="22"/>
      <c r="W162" s="22"/>
      <c r="X162" s="22"/>
      <c r="Y162" s="22">
        <f>Tabla32[[#This Row],[Anual]]/2</f>
        <v>19000</v>
      </c>
    </row>
    <row r="163" spans="1:25" hidden="1" x14ac:dyDescent="0.3">
      <c r="A163" s="164">
        <v>8</v>
      </c>
      <c r="B163" s="164">
        <v>1</v>
      </c>
      <c r="C163" s="165" t="s">
        <v>1760</v>
      </c>
      <c r="D163" s="166" t="s">
        <v>119</v>
      </c>
      <c r="E163" s="166" t="s">
        <v>1761</v>
      </c>
      <c r="F163" s="140" t="s">
        <v>1762</v>
      </c>
      <c r="G163" s="17" t="s">
        <v>121</v>
      </c>
      <c r="H163" s="18" t="s">
        <v>131</v>
      </c>
      <c r="I163" s="19">
        <v>13205</v>
      </c>
      <c r="J163" s="55" t="str">
        <f>LEFT(Tabla32[[#This Row],[ObjGasto]],3)</f>
        <v>132</v>
      </c>
      <c r="K163" s="20">
        <v>1</v>
      </c>
      <c r="L163" s="20">
        <v>101</v>
      </c>
      <c r="M163" s="21">
        <v>74024</v>
      </c>
      <c r="N163" s="22"/>
      <c r="O163" s="22"/>
      <c r="P163" s="22"/>
      <c r="Q163" s="22"/>
      <c r="R163" s="22"/>
      <c r="S163" s="22">
        <f>Tabla32[[#This Row],[Anual]]/2</f>
        <v>37012</v>
      </c>
      <c r="T163" s="22"/>
      <c r="U163" s="22"/>
      <c r="V163" s="22"/>
      <c r="W163" s="22"/>
      <c r="X163" s="22"/>
      <c r="Y163" s="22">
        <f>Tabla32[[#This Row],[Anual]]/2</f>
        <v>37012</v>
      </c>
    </row>
    <row r="164" spans="1:25" hidden="1" x14ac:dyDescent="0.3">
      <c r="A164" s="164">
        <v>8</v>
      </c>
      <c r="B164" s="164">
        <v>1</v>
      </c>
      <c r="C164" s="165" t="s">
        <v>1760</v>
      </c>
      <c r="D164" s="166" t="s">
        <v>119</v>
      </c>
      <c r="E164" s="166" t="s">
        <v>1761</v>
      </c>
      <c r="F164" s="140" t="s">
        <v>1762</v>
      </c>
      <c r="G164" s="17" t="s">
        <v>121</v>
      </c>
      <c r="H164" s="18" t="s">
        <v>131</v>
      </c>
      <c r="I164" s="19">
        <v>13301</v>
      </c>
      <c r="J164" s="55" t="str">
        <f>LEFT(Tabla32[[#This Row],[ObjGasto]],3)</f>
        <v>133</v>
      </c>
      <c r="K164" s="20">
        <v>1</v>
      </c>
      <c r="L164" s="20">
        <v>101</v>
      </c>
      <c r="M164" s="21">
        <v>1000</v>
      </c>
      <c r="N164" s="22">
        <f t="shared" ref="N164:Y179" si="12">$M164/12</f>
        <v>83.333333333333329</v>
      </c>
      <c r="O164" s="22">
        <f t="shared" si="12"/>
        <v>83.333333333333329</v>
      </c>
      <c r="P164" s="22">
        <f t="shared" si="12"/>
        <v>83.333333333333329</v>
      </c>
      <c r="Q164" s="22">
        <f t="shared" si="12"/>
        <v>83.333333333333329</v>
      </c>
      <c r="R164" s="22">
        <f t="shared" si="12"/>
        <v>83.333333333333329</v>
      </c>
      <c r="S164" s="22">
        <f t="shared" si="12"/>
        <v>83.333333333333329</v>
      </c>
      <c r="T164" s="22">
        <f t="shared" si="12"/>
        <v>83.333333333333329</v>
      </c>
      <c r="U164" s="22">
        <f t="shared" si="12"/>
        <v>83.333333333333329</v>
      </c>
      <c r="V164" s="22">
        <f t="shared" si="12"/>
        <v>83.333333333333329</v>
      </c>
      <c r="W164" s="22">
        <f t="shared" si="12"/>
        <v>83.333333333333329</v>
      </c>
      <c r="X164" s="22">
        <f t="shared" si="12"/>
        <v>83.333333333333329</v>
      </c>
      <c r="Y164" s="22">
        <f t="shared" si="12"/>
        <v>83.333333333333329</v>
      </c>
    </row>
    <row r="165" spans="1:25" hidden="1" x14ac:dyDescent="0.3">
      <c r="A165" s="164">
        <v>8</v>
      </c>
      <c r="B165" s="164">
        <v>1</v>
      </c>
      <c r="C165" s="165" t="s">
        <v>1760</v>
      </c>
      <c r="D165" s="166" t="s">
        <v>119</v>
      </c>
      <c r="E165" s="166" t="s">
        <v>1761</v>
      </c>
      <c r="F165" s="140" t="s">
        <v>1762</v>
      </c>
      <c r="G165" s="17" t="s">
        <v>121</v>
      </c>
      <c r="H165" s="18" t="s">
        <v>131</v>
      </c>
      <c r="I165" s="19">
        <v>21101</v>
      </c>
      <c r="J165" s="55" t="str">
        <f>LEFT(Tabla32[[#This Row],[ObjGasto]],3)</f>
        <v>211</v>
      </c>
      <c r="K165" s="20">
        <v>1</v>
      </c>
      <c r="L165" s="20">
        <v>101</v>
      </c>
      <c r="M165" s="21">
        <v>1000</v>
      </c>
      <c r="N165" s="22">
        <f t="shared" si="12"/>
        <v>83.333333333333329</v>
      </c>
      <c r="O165" s="22">
        <f t="shared" si="12"/>
        <v>83.333333333333329</v>
      </c>
      <c r="P165" s="22">
        <f t="shared" si="12"/>
        <v>83.333333333333329</v>
      </c>
      <c r="Q165" s="22">
        <f t="shared" si="12"/>
        <v>83.333333333333329</v>
      </c>
      <c r="R165" s="22">
        <f t="shared" si="12"/>
        <v>83.333333333333329</v>
      </c>
      <c r="S165" s="22">
        <f t="shared" si="12"/>
        <v>83.333333333333329</v>
      </c>
      <c r="T165" s="22">
        <f t="shared" si="12"/>
        <v>83.333333333333329</v>
      </c>
      <c r="U165" s="22">
        <f t="shared" si="12"/>
        <v>83.333333333333329</v>
      </c>
      <c r="V165" s="22">
        <f t="shared" si="12"/>
        <v>83.333333333333329</v>
      </c>
      <c r="W165" s="22">
        <f t="shared" si="12"/>
        <v>83.333333333333329</v>
      </c>
      <c r="X165" s="22">
        <f t="shared" si="12"/>
        <v>83.333333333333329</v>
      </c>
      <c r="Y165" s="22">
        <f t="shared" si="12"/>
        <v>83.333333333333329</v>
      </c>
    </row>
    <row r="166" spans="1:25" hidden="1" x14ac:dyDescent="0.3">
      <c r="A166" s="164">
        <v>8</v>
      </c>
      <c r="B166" s="164">
        <v>1</v>
      </c>
      <c r="C166" s="165" t="s">
        <v>1760</v>
      </c>
      <c r="D166" s="166" t="s">
        <v>119</v>
      </c>
      <c r="E166" s="166" t="s">
        <v>1761</v>
      </c>
      <c r="F166" s="140" t="s">
        <v>1762</v>
      </c>
      <c r="G166" s="17" t="s">
        <v>121</v>
      </c>
      <c r="H166" s="18" t="s">
        <v>131</v>
      </c>
      <c r="I166" s="19">
        <v>21601</v>
      </c>
      <c r="J166" s="55" t="str">
        <f>LEFT(Tabla32[[#This Row],[ObjGasto]],3)</f>
        <v>216</v>
      </c>
      <c r="K166" s="20">
        <v>1</v>
      </c>
      <c r="L166" s="20">
        <v>101</v>
      </c>
      <c r="M166" s="21">
        <v>4000</v>
      </c>
      <c r="N166" s="22">
        <f t="shared" si="12"/>
        <v>333.33333333333331</v>
      </c>
      <c r="O166" s="22">
        <f t="shared" si="12"/>
        <v>333.33333333333331</v>
      </c>
      <c r="P166" s="22">
        <f t="shared" si="12"/>
        <v>333.33333333333331</v>
      </c>
      <c r="Q166" s="22">
        <f t="shared" si="12"/>
        <v>333.33333333333331</v>
      </c>
      <c r="R166" s="22">
        <f t="shared" si="12"/>
        <v>333.33333333333331</v>
      </c>
      <c r="S166" s="22">
        <f t="shared" si="12"/>
        <v>333.33333333333331</v>
      </c>
      <c r="T166" s="22">
        <f t="shared" si="12"/>
        <v>333.33333333333331</v>
      </c>
      <c r="U166" s="22">
        <f t="shared" si="12"/>
        <v>333.33333333333331</v>
      </c>
      <c r="V166" s="22">
        <f t="shared" si="12"/>
        <v>333.33333333333331</v>
      </c>
      <c r="W166" s="22">
        <f t="shared" si="12"/>
        <v>333.33333333333331</v>
      </c>
      <c r="X166" s="22">
        <f t="shared" si="12"/>
        <v>333.33333333333331</v>
      </c>
      <c r="Y166" s="22">
        <f t="shared" si="12"/>
        <v>333.33333333333331</v>
      </c>
    </row>
    <row r="167" spans="1:25" hidden="1" x14ac:dyDescent="0.3">
      <c r="A167" s="164">
        <v>8</v>
      </c>
      <c r="B167" s="164">
        <v>1</v>
      </c>
      <c r="C167" s="165" t="s">
        <v>1760</v>
      </c>
      <c r="D167" s="166" t="s">
        <v>119</v>
      </c>
      <c r="E167" s="166" t="s">
        <v>1761</v>
      </c>
      <c r="F167" s="140" t="s">
        <v>1762</v>
      </c>
      <c r="G167" s="17" t="s">
        <v>121</v>
      </c>
      <c r="H167" s="18" t="s">
        <v>131</v>
      </c>
      <c r="I167" s="19">
        <v>23701</v>
      </c>
      <c r="J167" s="55" t="str">
        <f>LEFT(Tabla32[[#This Row],[ObjGasto]],3)</f>
        <v>237</v>
      </c>
      <c r="K167" s="20">
        <v>1</v>
      </c>
      <c r="L167" s="20">
        <v>101</v>
      </c>
      <c r="M167" s="21">
        <v>1000</v>
      </c>
      <c r="N167" s="22">
        <f t="shared" si="12"/>
        <v>83.333333333333329</v>
      </c>
      <c r="O167" s="22">
        <f t="shared" si="12"/>
        <v>83.333333333333329</v>
      </c>
      <c r="P167" s="22">
        <f t="shared" si="12"/>
        <v>83.333333333333329</v>
      </c>
      <c r="Q167" s="22">
        <f t="shared" si="12"/>
        <v>83.333333333333329</v>
      </c>
      <c r="R167" s="22">
        <f t="shared" si="12"/>
        <v>83.333333333333329</v>
      </c>
      <c r="S167" s="22">
        <f t="shared" si="12"/>
        <v>83.333333333333329</v>
      </c>
      <c r="T167" s="22">
        <f t="shared" si="12"/>
        <v>83.333333333333329</v>
      </c>
      <c r="U167" s="22">
        <f t="shared" si="12"/>
        <v>83.333333333333329</v>
      </c>
      <c r="V167" s="22">
        <f t="shared" si="12"/>
        <v>83.333333333333329</v>
      </c>
      <c r="W167" s="22">
        <f t="shared" si="12"/>
        <v>83.333333333333329</v>
      </c>
      <c r="X167" s="22">
        <f t="shared" si="12"/>
        <v>83.333333333333329</v>
      </c>
      <c r="Y167" s="22">
        <f t="shared" si="12"/>
        <v>83.333333333333329</v>
      </c>
    </row>
    <row r="168" spans="1:25" hidden="1" x14ac:dyDescent="0.3">
      <c r="A168" s="164">
        <v>8</v>
      </c>
      <c r="B168" s="164">
        <v>1</v>
      </c>
      <c r="C168" s="165" t="s">
        <v>1760</v>
      </c>
      <c r="D168" s="166" t="s">
        <v>119</v>
      </c>
      <c r="E168" s="166" t="s">
        <v>1761</v>
      </c>
      <c r="F168" s="140" t="s">
        <v>1762</v>
      </c>
      <c r="G168" s="17" t="s">
        <v>121</v>
      </c>
      <c r="H168" s="18" t="s">
        <v>131</v>
      </c>
      <c r="I168" s="19">
        <v>24701</v>
      </c>
      <c r="J168" s="55" t="str">
        <f>LEFT(Tabla32[[#This Row],[ObjGasto]],3)</f>
        <v>247</v>
      </c>
      <c r="K168" s="20">
        <v>1</v>
      </c>
      <c r="L168" s="20">
        <v>101</v>
      </c>
      <c r="M168" s="21">
        <v>1000</v>
      </c>
      <c r="N168" s="22">
        <f t="shared" si="12"/>
        <v>83.333333333333329</v>
      </c>
      <c r="O168" s="22">
        <f t="shared" si="12"/>
        <v>83.333333333333329</v>
      </c>
      <c r="P168" s="22">
        <f t="shared" si="12"/>
        <v>83.333333333333329</v>
      </c>
      <c r="Q168" s="22">
        <f t="shared" si="12"/>
        <v>83.333333333333329</v>
      </c>
      <c r="R168" s="22">
        <f t="shared" si="12"/>
        <v>83.333333333333329</v>
      </c>
      <c r="S168" s="22">
        <f t="shared" si="12"/>
        <v>83.333333333333329</v>
      </c>
      <c r="T168" s="22">
        <f t="shared" si="12"/>
        <v>83.333333333333329</v>
      </c>
      <c r="U168" s="22">
        <f t="shared" si="12"/>
        <v>83.333333333333329</v>
      </c>
      <c r="V168" s="22">
        <f t="shared" si="12"/>
        <v>83.333333333333329</v>
      </c>
      <c r="W168" s="22">
        <f t="shared" si="12"/>
        <v>83.333333333333329</v>
      </c>
      <c r="X168" s="22">
        <f t="shared" si="12"/>
        <v>83.333333333333329</v>
      </c>
      <c r="Y168" s="22">
        <f t="shared" si="12"/>
        <v>83.333333333333329</v>
      </c>
    </row>
    <row r="169" spans="1:25" hidden="1" x14ac:dyDescent="0.3">
      <c r="A169" s="164">
        <v>8</v>
      </c>
      <c r="B169" s="164">
        <v>1</v>
      </c>
      <c r="C169" s="165" t="s">
        <v>1760</v>
      </c>
      <c r="D169" s="166" t="s">
        <v>119</v>
      </c>
      <c r="E169" s="166" t="s">
        <v>1761</v>
      </c>
      <c r="F169" s="140" t="s">
        <v>1762</v>
      </c>
      <c r="G169" s="17" t="s">
        <v>121</v>
      </c>
      <c r="H169" s="18" t="s">
        <v>131</v>
      </c>
      <c r="I169" s="19">
        <v>26102</v>
      </c>
      <c r="J169" s="55" t="str">
        <f>LEFT(Tabla32[[#This Row],[ObjGasto]],3)</f>
        <v>261</v>
      </c>
      <c r="K169" s="20">
        <v>1</v>
      </c>
      <c r="L169" s="20">
        <v>101</v>
      </c>
      <c r="M169" s="21">
        <v>200000</v>
      </c>
      <c r="N169" s="22">
        <f t="shared" si="12"/>
        <v>16666.666666666668</v>
      </c>
      <c r="O169" s="22">
        <f t="shared" si="12"/>
        <v>16666.666666666668</v>
      </c>
      <c r="P169" s="22">
        <f t="shared" si="12"/>
        <v>16666.666666666668</v>
      </c>
      <c r="Q169" s="22">
        <f t="shared" si="12"/>
        <v>16666.666666666668</v>
      </c>
      <c r="R169" s="22">
        <f t="shared" si="12"/>
        <v>16666.666666666668</v>
      </c>
      <c r="S169" s="22">
        <f t="shared" si="12"/>
        <v>16666.666666666668</v>
      </c>
      <c r="T169" s="22">
        <f t="shared" si="12"/>
        <v>16666.666666666668</v>
      </c>
      <c r="U169" s="22">
        <f t="shared" si="12"/>
        <v>16666.666666666668</v>
      </c>
      <c r="V169" s="22">
        <f t="shared" si="12"/>
        <v>16666.666666666668</v>
      </c>
      <c r="W169" s="22">
        <f t="shared" si="12"/>
        <v>16666.666666666668</v>
      </c>
      <c r="X169" s="22">
        <f t="shared" si="12"/>
        <v>16666.666666666668</v>
      </c>
      <c r="Y169" s="22">
        <f t="shared" si="12"/>
        <v>16666.666666666668</v>
      </c>
    </row>
    <row r="170" spans="1:25" hidden="1" x14ac:dyDescent="0.3">
      <c r="A170" s="23">
        <v>8</v>
      </c>
      <c r="B170" s="23">
        <v>1</v>
      </c>
      <c r="C170" s="165" t="s">
        <v>1760</v>
      </c>
      <c r="D170" s="166" t="s">
        <v>119</v>
      </c>
      <c r="E170" s="166" t="s">
        <v>1761</v>
      </c>
      <c r="F170" s="140" t="s">
        <v>1762</v>
      </c>
      <c r="G170" s="26" t="s">
        <v>121</v>
      </c>
      <c r="H170" s="27" t="s">
        <v>131</v>
      </c>
      <c r="I170" s="19">
        <v>27201</v>
      </c>
      <c r="J170" s="55" t="str">
        <f>LEFT(Tabla32[[#This Row],[ObjGasto]],3)</f>
        <v>272</v>
      </c>
      <c r="K170" s="28">
        <v>1</v>
      </c>
      <c r="L170" s="28">
        <v>101</v>
      </c>
      <c r="M170" s="21">
        <v>3500</v>
      </c>
      <c r="N170" s="22">
        <f t="shared" si="12"/>
        <v>291.66666666666669</v>
      </c>
      <c r="O170" s="22">
        <f t="shared" si="12"/>
        <v>291.66666666666669</v>
      </c>
      <c r="P170" s="22">
        <f t="shared" si="12"/>
        <v>291.66666666666669</v>
      </c>
      <c r="Q170" s="22">
        <f t="shared" si="12"/>
        <v>291.66666666666669</v>
      </c>
      <c r="R170" s="22">
        <f t="shared" si="12"/>
        <v>291.66666666666669</v>
      </c>
      <c r="S170" s="22">
        <f t="shared" si="12"/>
        <v>291.66666666666669</v>
      </c>
      <c r="T170" s="22">
        <f t="shared" si="12"/>
        <v>291.66666666666669</v>
      </c>
      <c r="U170" s="22">
        <f t="shared" si="12"/>
        <v>291.66666666666669</v>
      </c>
      <c r="V170" s="22">
        <f t="shared" si="12"/>
        <v>291.66666666666669</v>
      </c>
      <c r="W170" s="22">
        <f t="shared" si="12"/>
        <v>291.66666666666669</v>
      </c>
      <c r="X170" s="22">
        <f t="shared" si="12"/>
        <v>291.66666666666669</v>
      </c>
      <c r="Y170" s="22">
        <f t="shared" si="12"/>
        <v>291.66666666666669</v>
      </c>
    </row>
    <row r="171" spans="1:25" hidden="1" x14ac:dyDescent="0.3">
      <c r="A171" s="23">
        <v>8</v>
      </c>
      <c r="B171" s="23">
        <v>1</v>
      </c>
      <c r="C171" s="165" t="s">
        <v>1760</v>
      </c>
      <c r="D171" s="166" t="s">
        <v>119</v>
      </c>
      <c r="E171" s="166" t="s">
        <v>1761</v>
      </c>
      <c r="F171" s="140" t="s">
        <v>1762</v>
      </c>
      <c r="G171" s="26" t="s">
        <v>121</v>
      </c>
      <c r="H171" s="27" t="s">
        <v>131</v>
      </c>
      <c r="I171" s="19">
        <v>29101</v>
      </c>
      <c r="J171" s="55" t="str">
        <f>LEFT(Tabla32[[#This Row],[ObjGasto]],3)</f>
        <v>291</v>
      </c>
      <c r="K171" s="28">
        <v>1</v>
      </c>
      <c r="L171" s="28">
        <v>101</v>
      </c>
      <c r="M171" s="21">
        <v>1000</v>
      </c>
      <c r="N171" s="22">
        <f t="shared" si="12"/>
        <v>83.333333333333329</v>
      </c>
      <c r="O171" s="22">
        <f t="shared" si="12"/>
        <v>83.333333333333329</v>
      </c>
      <c r="P171" s="22">
        <f t="shared" si="12"/>
        <v>83.333333333333329</v>
      </c>
      <c r="Q171" s="22">
        <f t="shared" si="12"/>
        <v>83.333333333333329</v>
      </c>
      <c r="R171" s="22">
        <f t="shared" si="12"/>
        <v>83.333333333333329</v>
      </c>
      <c r="S171" s="22">
        <f t="shared" si="12"/>
        <v>83.333333333333329</v>
      </c>
      <c r="T171" s="22">
        <f t="shared" si="12"/>
        <v>83.333333333333329</v>
      </c>
      <c r="U171" s="22">
        <f t="shared" si="12"/>
        <v>83.333333333333329</v>
      </c>
      <c r="V171" s="22">
        <f t="shared" si="12"/>
        <v>83.333333333333329</v>
      </c>
      <c r="W171" s="22">
        <f t="shared" si="12"/>
        <v>83.333333333333329</v>
      </c>
      <c r="X171" s="22">
        <f t="shared" si="12"/>
        <v>83.333333333333329</v>
      </c>
      <c r="Y171" s="22">
        <f t="shared" si="12"/>
        <v>83.333333333333329</v>
      </c>
    </row>
    <row r="172" spans="1:25" hidden="1" x14ac:dyDescent="0.3">
      <c r="A172" s="23">
        <v>8</v>
      </c>
      <c r="B172" s="23">
        <v>1</v>
      </c>
      <c r="C172" s="165" t="s">
        <v>1760</v>
      </c>
      <c r="D172" s="166" t="s">
        <v>119</v>
      </c>
      <c r="E172" s="166" t="s">
        <v>1761</v>
      </c>
      <c r="F172" s="140" t="s">
        <v>1762</v>
      </c>
      <c r="G172" s="26" t="s">
        <v>121</v>
      </c>
      <c r="H172" s="27" t="s">
        <v>131</v>
      </c>
      <c r="I172" s="19">
        <v>29201</v>
      </c>
      <c r="J172" s="55" t="str">
        <f>LEFT(Tabla32[[#This Row],[ObjGasto]],3)</f>
        <v>292</v>
      </c>
      <c r="K172" s="28">
        <v>1</v>
      </c>
      <c r="L172" s="28">
        <v>101</v>
      </c>
      <c r="M172" s="21">
        <v>1000</v>
      </c>
      <c r="N172" s="22">
        <f t="shared" si="12"/>
        <v>83.333333333333329</v>
      </c>
      <c r="O172" s="22">
        <f t="shared" si="12"/>
        <v>83.333333333333329</v>
      </c>
      <c r="P172" s="22">
        <f t="shared" si="12"/>
        <v>83.333333333333329</v>
      </c>
      <c r="Q172" s="22">
        <f t="shared" si="12"/>
        <v>83.333333333333329</v>
      </c>
      <c r="R172" s="22">
        <f t="shared" si="12"/>
        <v>83.333333333333329</v>
      </c>
      <c r="S172" s="22">
        <f t="shared" si="12"/>
        <v>83.333333333333329</v>
      </c>
      <c r="T172" s="22">
        <f t="shared" si="12"/>
        <v>83.333333333333329</v>
      </c>
      <c r="U172" s="22">
        <f t="shared" si="12"/>
        <v>83.333333333333329</v>
      </c>
      <c r="V172" s="22">
        <f t="shared" si="12"/>
        <v>83.333333333333329</v>
      </c>
      <c r="W172" s="22">
        <f t="shared" si="12"/>
        <v>83.333333333333329</v>
      </c>
      <c r="X172" s="22">
        <f t="shared" si="12"/>
        <v>83.333333333333329</v>
      </c>
      <c r="Y172" s="22">
        <f t="shared" si="12"/>
        <v>83.333333333333329</v>
      </c>
    </row>
    <row r="173" spans="1:25" hidden="1" x14ac:dyDescent="0.3">
      <c r="A173" s="164">
        <v>8</v>
      </c>
      <c r="B173" s="164">
        <v>1</v>
      </c>
      <c r="C173" s="165" t="s">
        <v>1760</v>
      </c>
      <c r="D173" s="166" t="s">
        <v>119</v>
      </c>
      <c r="E173" s="166" t="s">
        <v>1761</v>
      </c>
      <c r="F173" s="140" t="s">
        <v>1762</v>
      </c>
      <c r="G173" s="17" t="s">
        <v>121</v>
      </c>
      <c r="H173" s="18" t="s">
        <v>131</v>
      </c>
      <c r="I173" s="19">
        <v>29601</v>
      </c>
      <c r="J173" s="55" t="str">
        <f>LEFT(Tabla32[[#This Row],[ObjGasto]],3)</f>
        <v>296</v>
      </c>
      <c r="K173" s="28">
        <v>1</v>
      </c>
      <c r="L173" s="28">
        <v>101</v>
      </c>
      <c r="M173" s="21">
        <v>36000</v>
      </c>
      <c r="N173" s="22">
        <f t="shared" si="12"/>
        <v>3000</v>
      </c>
      <c r="O173" s="22">
        <f t="shared" si="12"/>
        <v>3000</v>
      </c>
      <c r="P173" s="22">
        <f t="shared" si="12"/>
        <v>3000</v>
      </c>
      <c r="Q173" s="22">
        <f t="shared" si="12"/>
        <v>3000</v>
      </c>
      <c r="R173" s="22">
        <f t="shared" si="12"/>
        <v>3000</v>
      </c>
      <c r="S173" s="22">
        <f t="shared" si="12"/>
        <v>3000</v>
      </c>
      <c r="T173" s="22">
        <f t="shared" si="12"/>
        <v>3000</v>
      </c>
      <c r="U173" s="22">
        <f t="shared" si="12"/>
        <v>3000</v>
      </c>
      <c r="V173" s="22">
        <f t="shared" si="12"/>
        <v>3000</v>
      </c>
      <c r="W173" s="22">
        <f t="shared" si="12"/>
        <v>3000</v>
      </c>
      <c r="X173" s="22">
        <f t="shared" si="12"/>
        <v>3000</v>
      </c>
      <c r="Y173" s="22">
        <f t="shared" si="12"/>
        <v>3000</v>
      </c>
    </row>
    <row r="174" spans="1:25" hidden="1" x14ac:dyDescent="0.3">
      <c r="A174" s="164">
        <v>8</v>
      </c>
      <c r="B174" s="164">
        <v>1</v>
      </c>
      <c r="C174" s="165" t="s">
        <v>1760</v>
      </c>
      <c r="D174" s="166" t="s">
        <v>119</v>
      </c>
      <c r="E174" s="166" t="s">
        <v>1761</v>
      </c>
      <c r="F174" s="140" t="s">
        <v>1762</v>
      </c>
      <c r="G174" s="17" t="s">
        <v>121</v>
      </c>
      <c r="H174" s="18" t="s">
        <v>131</v>
      </c>
      <c r="I174" s="19">
        <v>29801</v>
      </c>
      <c r="J174" s="55" t="str">
        <f>LEFT(Tabla32[[#This Row],[ObjGasto]],3)</f>
        <v>298</v>
      </c>
      <c r="K174" s="28">
        <v>1</v>
      </c>
      <c r="L174" s="28">
        <v>101</v>
      </c>
      <c r="M174" s="21">
        <v>1000</v>
      </c>
      <c r="N174" s="22">
        <f t="shared" si="12"/>
        <v>83.333333333333329</v>
      </c>
      <c r="O174" s="22">
        <f t="shared" si="12"/>
        <v>83.333333333333329</v>
      </c>
      <c r="P174" s="22">
        <f t="shared" si="12"/>
        <v>83.333333333333329</v>
      </c>
      <c r="Q174" s="22">
        <f t="shared" si="12"/>
        <v>83.333333333333329</v>
      </c>
      <c r="R174" s="22">
        <f t="shared" si="12"/>
        <v>83.333333333333329</v>
      </c>
      <c r="S174" s="22">
        <f t="shared" si="12"/>
        <v>83.333333333333329</v>
      </c>
      <c r="T174" s="22">
        <f t="shared" si="12"/>
        <v>83.333333333333329</v>
      </c>
      <c r="U174" s="22">
        <f t="shared" si="12"/>
        <v>83.333333333333329</v>
      </c>
      <c r="V174" s="22">
        <f t="shared" si="12"/>
        <v>83.333333333333329</v>
      </c>
      <c r="W174" s="22">
        <f t="shared" si="12"/>
        <v>83.333333333333329</v>
      </c>
      <c r="X174" s="22">
        <f t="shared" si="12"/>
        <v>83.333333333333329</v>
      </c>
      <c r="Y174" s="22">
        <f t="shared" si="12"/>
        <v>83.333333333333329</v>
      </c>
    </row>
    <row r="175" spans="1:25" hidden="1" x14ac:dyDescent="0.3">
      <c r="A175" s="164">
        <v>8</v>
      </c>
      <c r="B175" s="164">
        <v>1</v>
      </c>
      <c r="C175" s="165" t="s">
        <v>1760</v>
      </c>
      <c r="D175" s="166" t="s">
        <v>119</v>
      </c>
      <c r="E175" s="166" t="s">
        <v>1761</v>
      </c>
      <c r="F175" s="140" t="s">
        <v>1762</v>
      </c>
      <c r="G175" s="17" t="s">
        <v>121</v>
      </c>
      <c r="H175" s="18" t="s">
        <v>131</v>
      </c>
      <c r="I175" s="19">
        <v>35201</v>
      </c>
      <c r="J175" s="55" t="str">
        <f>LEFT(Tabla32[[#This Row],[ObjGasto]],3)</f>
        <v>352</v>
      </c>
      <c r="K175" s="28">
        <v>1</v>
      </c>
      <c r="L175" s="28">
        <v>101</v>
      </c>
      <c r="M175" s="21">
        <v>1000</v>
      </c>
      <c r="N175" s="22">
        <f t="shared" si="12"/>
        <v>83.333333333333329</v>
      </c>
      <c r="O175" s="22">
        <f t="shared" si="12"/>
        <v>83.333333333333329</v>
      </c>
      <c r="P175" s="22">
        <f t="shared" si="12"/>
        <v>83.333333333333329</v>
      </c>
      <c r="Q175" s="22">
        <f t="shared" si="12"/>
        <v>83.333333333333329</v>
      </c>
      <c r="R175" s="22">
        <f t="shared" si="12"/>
        <v>83.333333333333329</v>
      </c>
      <c r="S175" s="22">
        <f t="shared" si="12"/>
        <v>83.333333333333329</v>
      </c>
      <c r="T175" s="22">
        <f t="shared" si="12"/>
        <v>83.333333333333329</v>
      </c>
      <c r="U175" s="22">
        <f t="shared" si="12"/>
        <v>83.333333333333329</v>
      </c>
      <c r="V175" s="22">
        <f t="shared" si="12"/>
        <v>83.333333333333329</v>
      </c>
      <c r="W175" s="22">
        <f t="shared" si="12"/>
        <v>83.333333333333329</v>
      </c>
      <c r="X175" s="22">
        <f t="shared" si="12"/>
        <v>83.333333333333329</v>
      </c>
      <c r="Y175" s="22">
        <f t="shared" si="12"/>
        <v>83.333333333333329</v>
      </c>
    </row>
    <row r="176" spans="1:25" hidden="1" x14ac:dyDescent="0.3">
      <c r="A176" s="164">
        <v>13</v>
      </c>
      <c r="B176" s="164">
        <v>1</v>
      </c>
      <c r="C176" s="24" t="s">
        <v>1760</v>
      </c>
      <c r="D176" s="25" t="s">
        <v>1761</v>
      </c>
      <c r="E176" s="25" t="s">
        <v>1765</v>
      </c>
      <c r="F176" s="25" t="s">
        <v>1764</v>
      </c>
      <c r="G176" s="17" t="s">
        <v>121</v>
      </c>
      <c r="H176" s="18" t="s">
        <v>123</v>
      </c>
      <c r="I176" s="19">
        <v>35201</v>
      </c>
      <c r="J176" s="55" t="str">
        <f>LEFT(Tabla32[[#This Row],[ObjGasto]],3)</f>
        <v>352</v>
      </c>
      <c r="K176" s="20">
        <v>1</v>
      </c>
      <c r="L176" s="20">
        <v>101</v>
      </c>
      <c r="M176" s="21">
        <v>2500</v>
      </c>
      <c r="N176" s="22">
        <f t="shared" si="12"/>
        <v>208.33333333333334</v>
      </c>
      <c r="O176" s="22">
        <f t="shared" si="12"/>
        <v>208.33333333333334</v>
      </c>
      <c r="P176" s="22">
        <f t="shared" si="12"/>
        <v>208.33333333333334</v>
      </c>
      <c r="Q176" s="22">
        <f t="shared" si="12"/>
        <v>208.33333333333334</v>
      </c>
      <c r="R176" s="22">
        <f t="shared" si="12"/>
        <v>208.33333333333334</v>
      </c>
      <c r="S176" s="22">
        <f t="shared" si="12"/>
        <v>208.33333333333334</v>
      </c>
      <c r="T176" s="22">
        <f t="shared" si="12"/>
        <v>208.33333333333334</v>
      </c>
      <c r="U176" s="22">
        <f t="shared" si="12"/>
        <v>208.33333333333334</v>
      </c>
      <c r="V176" s="22">
        <f t="shared" si="12"/>
        <v>208.33333333333334</v>
      </c>
      <c r="W176" s="22">
        <f t="shared" si="12"/>
        <v>208.33333333333334</v>
      </c>
      <c r="X176" s="22">
        <f t="shared" si="12"/>
        <v>208.33333333333334</v>
      </c>
      <c r="Y176" s="22">
        <f t="shared" si="12"/>
        <v>208.33333333333334</v>
      </c>
    </row>
    <row r="177" spans="1:25" hidden="1" x14ac:dyDescent="0.3">
      <c r="A177" s="164">
        <v>14</v>
      </c>
      <c r="B177" s="164">
        <v>1</v>
      </c>
      <c r="C177" s="165" t="s">
        <v>117</v>
      </c>
      <c r="D177" s="166" t="s">
        <v>118</v>
      </c>
      <c r="E177" s="166" t="s">
        <v>119</v>
      </c>
      <c r="F177" s="17" t="s">
        <v>120</v>
      </c>
      <c r="G177" s="17" t="s">
        <v>121</v>
      </c>
      <c r="H177" s="18" t="s">
        <v>127</v>
      </c>
      <c r="I177" s="19">
        <v>35201</v>
      </c>
      <c r="J177" s="55" t="str">
        <f>LEFT(Tabla32[[#This Row],[ObjGasto]],3)</f>
        <v>352</v>
      </c>
      <c r="K177" s="169">
        <v>1</v>
      </c>
      <c r="L177" s="20">
        <v>101</v>
      </c>
      <c r="M177" s="21">
        <v>1000</v>
      </c>
      <c r="N177" s="22">
        <f t="shared" si="12"/>
        <v>83.333333333333329</v>
      </c>
      <c r="O177" s="22">
        <f t="shared" si="12"/>
        <v>83.333333333333329</v>
      </c>
      <c r="P177" s="22">
        <f t="shared" si="12"/>
        <v>83.333333333333329</v>
      </c>
      <c r="Q177" s="22">
        <f t="shared" si="12"/>
        <v>83.333333333333329</v>
      </c>
      <c r="R177" s="22">
        <f t="shared" si="12"/>
        <v>83.333333333333329</v>
      </c>
      <c r="S177" s="22">
        <f t="shared" si="12"/>
        <v>83.333333333333329</v>
      </c>
      <c r="T177" s="22">
        <f t="shared" si="12"/>
        <v>83.333333333333329</v>
      </c>
      <c r="U177" s="22">
        <f t="shared" si="12"/>
        <v>83.333333333333329</v>
      </c>
      <c r="V177" s="22">
        <f t="shared" si="12"/>
        <v>83.333333333333329</v>
      </c>
      <c r="W177" s="22">
        <f t="shared" si="12"/>
        <v>83.333333333333329</v>
      </c>
      <c r="X177" s="22">
        <f t="shared" si="12"/>
        <v>83.333333333333329</v>
      </c>
      <c r="Y177" s="22">
        <f t="shared" si="12"/>
        <v>83.333333333333329</v>
      </c>
    </row>
    <row r="178" spans="1:25" hidden="1" x14ac:dyDescent="0.3">
      <c r="A178" s="164">
        <v>19</v>
      </c>
      <c r="B178" s="164">
        <v>1</v>
      </c>
      <c r="C178" s="165" t="s">
        <v>1760</v>
      </c>
      <c r="D178" s="166" t="s">
        <v>1761</v>
      </c>
      <c r="E178" s="166" t="s">
        <v>1763</v>
      </c>
      <c r="F178" s="140" t="s">
        <v>1764</v>
      </c>
      <c r="G178" s="17" t="s">
        <v>121</v>
      </c>
      <c r="H178" s="18" t="s">
        <v>124</v>
      </c>
      <c r="I178" s="19">
        <v>35201</v>
      </c>
      <c r="J178" s="55" t="str">
        <f>LEFT(Tabla32[[#This Row],[ObjGasto]],3)</f>
        <v>352</v>
      </c>
      <c r="K178" s="169">
        <v>1</v>
      </c>
      <c r="L178" s="20">
        <v>101</v>
      </c>
      <c r="M178" s="21">
        <v>1500</v>
      </c>
      <c r="N178" s="22">
        <f t="shared" si="12"/>
        <v>125</v>
      </c>
      <c r="O178" s="22">
        <f t="shared" si="12"/>
        <v>125</v>
      </c>
      <c r="P178" s="22">
        <f t="shared" si="12"/>
        <v>125</v>
      </c>
      <c r="Q178" s="22">
        <f t="shared" si="12"/>
        <v>125</v>
      </c>
      <c r="R178" s="22">
        <f t="shared" si="12"/>
        <v>125</v>
      </c>
      <c r="S178" s="22">
        <f t="shared" si="12"/>
        <v>125</v>
      </c>
      <c r="T178" s="22">
        <f t="shared" si="12"/>
        <v>125</v>
      </c>
      <c r="U178" s="22">
        <f t="shared" si="12"/>
        <v>125</v>
      </c>
      <c r="V178" s="22">
        <f t="shared" si="12"/>
        <v>125</v>
      </c>
      <c r="W178" s="22">
        <f t="shared" si="12"/>
        <v>125</v>
      </c>
      <c r="X178" s="22">
        <f t="shared" si="12"/>
        <v>125</v>
      </c>
      <c r="Y178" s="22">
        <f t="shared" si="12"/>
        <v>125</v>
      </c>
    </row>
    <row r="179" spans="1:25" hidden="1" x14ac:dyDescent="0.3">
      <c r="A179" s="29">
        <v>2</v>
      </c>
      <c r="B179" s="29">
        <v>1</v>
      </c>
      <c r="C179" s="30">
        <v>1</v>
      </c>
      <c r="D179" s="17" t="s">
        <v>118</v>
      </c>
      <c r="E179" s="17" t="s">
        <v>119</v>
      </c>
      <c r="F179" s="17" t="s">
        <v>120</v>
      </c>
      <c r="G179" s="17" t="s">
        <v>121</v>
      </c>
      <c r="H179" s="18" t="s">
        <v>126</v>
      </c>
      <c r="I179" s="19">
        <v>35301</v>
      </c>
      <c r="J179" s="55" t="str">
        <f>LEFT(Tabla32[[#This Row],[ObjGasto]],3)</f>
        <v>353</v>
      </c>
      <c r="K179" s="20">
        <v>1</v>
      </c>
      <c r="L179" s="17">
        <v>101</v>
      </c>
      <c r="M179" s="21">
        <v>1000</v>
      </c>
      <c r="N179" s="22">
        <f t="shared" si="12"/>
        <v>83.333333333333329</v>
      </c>
      <c r="O179" s="22">
        <f t="shared" si="12"/>
        <v>83.333333333333329</v>
      </c>
      <c r="P179" s="22">
        <f t="shared" si="12"/>
        <v>83.333333333333329</v>
      </c>
      <c r="Q179" s="22">
        <f t="shared" si="12"/>
        <v>83.333333333333329</v>
      </c>
      <c r="R179" s="22">
        <f t="shared" si="12"/>
        <v>83.333333333333329</v>
      </c>
      <c r="S179" s="22">
        <f t="shared" si="12"/>
        <v>83.333333333333329</v>
      </c>
      <c r="T179" s="22">
        <f t="shared" si="12"/>
        <v>83.333333333333329</v>
      </c>
      <c r="U179" s="22">
        <f t="shared" si="12"/>
        <v>83.333333333333329</v>
      </c>
      <c r="V179" s="22">
        <f t="shared" si="12"/>
        <v>83.333333333333329</v>
      </c>
      <c r="W179" s="22">
        <f t="shared" si="12"/>
        <v>83.333333333333329</v>
      </c>
      <c r="X179" s="22">
        <f t="shared" si="12"/>
        <v>83.333333333333329</v>
      </c>
      <c r="Y179" s="22">
        <f t="shared" si="12"/>
        <v>83.333333333333329</v>
      </c>
    </row>
    <row r="180" spans="1:25" hidden="1" x14ac:dyDescent="0.3">
      <c r="A180" s="29">
        <v>2</v>
      </c>
      <c r="B180" s="29">
        <v>1</v>
      </c>
      <c r="C180" s="30">
        <v>1</v>
      </c>
      <c r="D180" s="17" t="s">
        <v>118</v>
      </c>
      <c r="E180" s="17" t="s">
        <v>119</v>
      </c>
      <c r="F180" s="17" t="s">
        <v>120</v>
      </c>
      <c r="G180" s="17" t="s">
        <v>121</v>
      </c>
      <c r="H180" s="18" t="s">
        <v>126</v>
      </c>
      <c r="I180" s="19">
        <v>35501</v>
      </c>
      <c r="J180" s="55" t="str">
        <f>LEFT(Tabla32[[#This Row],[ObjGasto]],3)</f>
        <v>355</v>
      </c>
      <c r="K180" s="20">
        <v>1</v>
      </c>
      <c r="L180" s="20">
        <v>101</v>
      </c>
      <c r="M180" s="21">
        <v>33500</v>
      </c>
      <c r="N180" s="22">
        <f t="shared" ref="N180:Y193" si="13">$M180/12</f>
        <v>2791.6666666666665</v>
      </c>
      <c r="O180" s="22">
        <f t="shared" si="13"/>
        <v>2791.6666666666665</v>
      </c>
      <c r="P180" s="22">
        <f t="shared" si="13"/>
        <v>2791.6666666666665</v>
      </c>
      <c r="Q180" s="22">
        <f t="shared" si="13"/>
        <v>2791.6666666666665</v>
      </c>
      <c r="R180" s="22">
        <f t="shared" si="13"/>
        <v>2791.6666666666665</v>
      </c>
      <c r="S180" s="22">
        <f t="shared" si="13"/>
        <v>2791.6666666666665</v>
      </c>
      <c r="T180" s="22">
        <f t="shared" si="13"/>
        <v>2791.6666666666665</v>
      </c>
      <c r="U180" s="22">
        <f t="shared" si="13"/>
        <v>2791.6666666666665</v>
      </c>
      <c r="V180" s="22">
        <f t="shared" si="13"/>
        <v>2791.6666666666665</v>
      </c>
      <c r="W180" s="22">
        <f t="shared" si="13"/>
        <v>2791.6666666666665</v>
      </c>
      <c r="X180" s="22">
        <f t="shared" si="13"/>
        <v>2791.6666666666665</v>
      </c>
      <c r="Y180" s="22">
        <f t="shared" si="13"/>
        <v>2791.6666666666665</v>
      </c>
    </row>
    <row r="181" spans="1:25" hidden="1" x14ac:dyDescent="0.3">
      <c r="A181" s="164">
        <v>5</v>
      </c>
      <c r="B181" s="164">
        <v>1</v>
      </c>
      <c r="C181" s="165" t="s">
        <v>117</v>
      </c>
      <c r="D181" s="166" t="s">
        <v>1768</v>
      </c>
      <c r="E181" s="166" t="s">
        <v>119</v>
      </c>
      <c r="F181" s="140" t="s">
        <v>1769</v>
      </c>
      <c r="G181" s="17" t="s">
        <v>121</v>
      </c>
      <c r="H181" s="18" t="s">
        <v>125</v>
      </c>
      <c r="I181" s="167">
        <v>35501</v>
      </c>
      <c r="J181" s="168" t="str">
        <f>LEFT(Tabla32[[#This Row],[ObjGasto]],3)</f>
        <v>355</v>
      </c>
      <c r="K181" s="169">
        <v>1</v>
      </c>
      <c r="L181" s="20">
        <v>502</v>
      </c>
      <c r="M181" s="22">
        <v>7000</v>
      </c>
      <c r="N181" s="22">
        <f t="shared" si="13"/>
        <v>583.33333333333337</v>
      </c>
      <c r="O181" s="22">
        <f t="shared" si="13"/>
        <v>583.33333333333337</v>
      </c>
      <c r="P181" s="22">
        <f t="shared" si="13"/>
        <v>583.33333333333337</v>
      </c>
      <c r="Q181" s="22">
        <f t="shared" si="13"/>
        <v>583.33333333333337</v>
      </c>
      <c r="R181" s="22">
        <f t="shared" si="13"/>
        <v>583.33333333333337</v>
      </c>
      <c r="S181" s="22">
        <f t="shared" si="13"/>
        <v>583.33333333333337</v>
      </c>
      <c r="T181" s="22">
        <f t="shared" si="13"/>
        <v>583.33333333333337</v>
      </c>
      <c r="U181" s="22">
        <f t="shared" si="13"/>
        <v>583.33333333333337</v>
      </c>
      <c r="V181" s="22">
        <f t="shared" si="13"/>
        <v>583.33333333333337</v>
      </c>
      <c r="W181" s="22">
        <f t="shared" si="13"/>
        <v>583.33333333333337</v>
      </c>
      <c r="X181" s="22">
        <f t="shared" si="13"/>
        <v>583.33333333333337</v>
      </c>
      <c r="Y181" s="22">
        <f t="shared" si="13"/>
        <v>583.33333333333337</v>
      </c>
    </row>
    <row r="182" spans="1:25" hidden="1" x14ac:dyDescent="0.3">
      <c r="A182" s="164">
        <v>8</v>
      </c>
      <c r="B182" s="164">
        <v>1</v>
      </c>
      <c r="C182" s="165" t="s">
        <v>1760</v>
      </c>
      <c r="D182" s="166" t="s">
        <v>119</v>
      </c>
      <c r="E182" s="166" t="s">
        <v>1761</v>
      </c>
      <c r="F182" s="140" t="s">
        <v>1762</v>
      </c>
      <c r="G182" s="17" t="s">
        <v>121</v>
      </c>
      <c r="H182" s="18" t="s">
        <v>131</v>
      </c>
      <c r="I182" s="19">
        <v>35501</v>
      </c>
      <c r="J182" s="55" t="str">
        <f>LEFT(Tabla32[[#This Row],[ObjGasto]],3)</f>
        <v>355</v>
      </c>
      <c r="K182" s="28">
        <v>1</v>
      </c>
      <c r="L182" s="28">
        <v>101</v>
      </c>
      <c r="M182" s="21">
        <v>7500</v>
      </c>
      <c r="N182" s="22">
        <f t="shared" si="13"/>
        <v>625</v>
      </c>
      <c r="O182" s="22">
        <f t="shared" si="13"/>
        <v>625</v>
      </c>
      <c r="P182" s="22">
        <f t="shared" si="13"/>
        <v>625</v>
      </c>
      <c r="Q182" s="22">
        <f t="shared" si="13"/>
        <v>625</v>
      </c>
      <c r="R182" s="22">
        <f t="shared" si="13"/>
        <v>625</v>
      </c>
      <c r="S182" s="22">
        <f t="shared" si="13"/>
        <v>625</v>
      </c>
      <c r="T182" s="22">
        <f t="shared" si="13"/>
        <v>625</v>
      </c>
      <c r="U182" s="22">
        <f t="shared" si="13"/>
        <v>625</v>
      </c>
      <c r="V182" s="22">
        <f t="shared" si="13"/>
        <v>625</v>
      </c>
      <c r="W182" s="22">
        <f t="shared" si="13"/>
        <v>625</v>
      </c>
      <c r="X182" s="22">
        <f t="shared" si="13"/>
        <v>625</v>
      </c>
      <c r="Y182" s="22">
        <f t="shared" si="13"/>
        <v>625</v>
      </c>
    </row>
    <row r="183" spans="1:25" hidden="1" x14ac:dyDescent="0.3">
      <c r="A183" s="23">
        <v>9</v>
      </c>
      <c r="B183" s="23">
        <v>1</v>
      </c>
      <c r="C183" s="24" t="s">
        <v>1760</v>
      </c>
      <c r="D183" s="25" t="s">
        <v>1759</v>
      </c>
      <c r="E183" s="25" t="s">
        <v>119</v>
      </c>
      <c r="F183" s="25" t="s">
        <v>1766</v>
      </c>
      <c r="G183" s="26" t="s">
        <v>121</v>
      </c>
      <c r="H183" s="27" t="s">
        <v>128</v>
      </c>
      <c r="I183" s="19">
        <v>35501</v>
      </c>
      <c r="J183" s="55" t="str">
        <f>LEFT(Tabla32[[#This Row],[ObjGasto]],3)</f>
        <v>355</v>
      </c>
      <c r="K183" s="28">
        <v>1</v>
      </c>
      <c r="L183" s="28">
        <v>101</v>
      </c>
      <c r="M183" s="21">
        <v>20000</v>
      </c>
      <c r="N183" s="22">
        <f t="shared" si="13"/>
        <v>1666.6666666666667</v>
      </c>
      <c r="O183" s="22">
        <f t="shared" si="13"/>
        <v>1666.6666666666667</v>
      </c>
      <c r="P183" s="22">
        <f t="shared" si="13"/>
        <v>1666.6666666666667</v>
      </c>
      <c r="Q183" s="22">
        <f t="shared" si="13"/>
        <v>1666.6666666666667</v>
      </c>
      <c r="R183" s="22">
        <f t="shared" si="13"/>
        <v>1666.6666666666667</v>
      </c>
      <c r="S183" s="22">
        <f t="shared" si="13"/>
        <v>1666.6666666666667</v>
      </c>
      <c r="T183" s="22">
        <f t="shared" si="13"/>
        <v>1666.6666666666667</v>
      </c>
      <c r="U183" s="22">
        <f t="shared" si="13"/>
        <v>1666.6666666666667</v>
      </c>
      <c r="V183" s="22">
        <f t="shared" si="13"/>
        <v>1666.6666666666667</v>
      </c>
      <c r="W183" s="22">
        <f t="shared" si="13"/>
        <v>1666.6666666666667</v>
      </c>
      <c r="X183" s="22">
        <f t="shared" si="13"/>
        <v>1666.6666666666667</v>
      </c>
      <c r="Y183" s="22">
        <f t="shared" si="13"/>
        <v>1666.6666666666667</v>
      </c>
    </row>
    <row r="184" spans="1:25" hidden="1" x14ac:dyDescent="0.3">
      <c r="A184" s="23">
        <v>9</v>
      </c>
      <c r="B184" s="23">
        <v>1</v>
      </c>
      <c r="C184" s="24" t="s">
        <v>1760</v>
      </c>
      <c r="D184" s="25" t="s">
        <v>1759</v>
      </c>
      <c r="E184" s="25" t="s">
        <v>119</v>
      </c>
      <c r="F184" s="25" t="s">
        <v>1766</v>
      </c>
      <c r="G184" s="26" t="s">
        <v>121</v>
      </c>
      <c r="H184" s="27" t="s">
        <v>128</v>
      </c>
      <c r="I184" s="19">
        <v>51101</v>
      </c>
      <c r="J184" s="55" t="str">
        <f>LEFT(Tabla32[[#This Row],[ObjGasto]],3)</f>
        <v>511</v>
      </c>
      <c r="K184" s="20">
        <v>2</v>
      </c>
      <c r="L184" s="28">
        <v>101</v>
      </c>
      <c r="M184" s="21">
        <v>15000</v>
      </c>
      <c r="N184" s="22">
        <f t="shared" si="13"/>
        <v>1250</v>
      </c>
      <c r="O184" s="22">
        <f t="shared" si="13"/>
        <v>1250</v>
      </c>
      <c r="P184" s="22">
        <f t="shared" si="13"/>
        <v>1250</v>
      </c>
      <c r="Q184" s="22">
        <f t="shared" si="13"/>
        <v>1250</v>
      </c>
      <c r="R184" s="22">
        <f t="shared" si="13"/>
        <v>1250</v>
      </c>
      <c r="S184" s="22">
        <f t="shared" si="13"/>
        <v>1250</v>
      </c>
      <c r="T184" s="22">
        <f t="shared" si="13"/>
        <v>1250</v>
      </c>
      <c r="U184" s="22">
        <f t="shared" si="13"/>
        <v>1250</v>
      </c>
      <c r="V184" s="22">
        <f t="shared" si="13"/>
        <v>1250</v>
      </c>
      <c r="W184" s="22">
        <f t="shared" si="13"/>
        <v>1250</v>
      </c>
      <c r="X184" s="22">
        <f t="shared" si="13"/>
        <v>1250</v>
      </c>
      <c r="Y184" s="22">
        <f t="shared" si="13"/>
        <v>1250</v>
      </c>
    </row>
    <row r="185" spans="1:25" hidden="1" x14ac:dyDescent="0.3">
      <c r="A185" s="23">
        <v>9</v>
      </c>
      <c r="B185" s="23">
        <v>1</v>
      </c>
      <c r="C185" s="24" t="s">
        <v>1760</v>
      </c>
      <c r="D185" s="25" t="s">
        <v>1759</v>
      </c>
      <c r="E185" s="25" t="s">
        <v>119</v>
      </c>
      <c r="F185" s="25" t="s">
        <v>1766</v>
      </c>
      <c r="G185" s="26" t="s">
        <v>121</v>
      </c>
      <c r="H185" s="27" t="s">
        <v>128</v>
      </c>
      <c r="I185" s="19">
        <v>51501</v>
      </c>
      <c r="J185" s="55" t="str">
        <f>LEFT(Tabla32[[#This Row],[ObjGasto]],3)</f>
        <v>515</v>
      </c>
      <c r="K185" s="20">
        <v>2</v>
      </c>
      <c r="L185" s="28">
        <v>101</v>
      </c>
      <c r="M185" s="21">
        <v>15000</v>
      </c>
      <c r="N185" s="22">
        <f t="shared" si="13"/>
        <v>1250</v>
      </c>
      <c r="O185" s="22">
        <f t="shared" si="13"/>
        <v>1250</v>
      </c>
      <c r="P185" s="22">
        <f t="shared" si="13"/>
        <v>1250</v>
      </c>
      <c r="Q185" s="22">
        <f t="shared" si="13"/>
        <v>1250</v>
      </c>
      <c r="R185" s="22">
        <f t="shared" si="13"/>
        <v>1250</v>
      </c>
      <c r="S185" s="22">
        <f t="shared" si="13"/>
        <v>1250</v>
      </c>
      <c r="T185" s="22">
        <f t="shared" si="13"/>
        <v>1250</v>
      </c>
      <c r="U185" s="22">
        <f t="shared" si="13"/>
        <v>1250</v>
      </c>
      <c r="V185" s="22">
        <f t="shared" si="13"/>
        <v>1250</v>
      </c>
      <c r="W185" s="22">
        <f t="shared" si="13"/>
        <v>1250</v>
      </c>
      <c r="X185" s="22">
        <f t="shared" si="13"/>
        <v>1250</v>
      </c>
      <c r="Y185" s="22">
        <f t="shared" si="13"/>
        <v>1250</v>
      </c>
    </row>
    <row r="186" spans="1:25" hidden="1" x14ac:dyDescent="0.3">
      <c r="A186" s="23">
        <v>9</v>
      </c>
      <c r="B186" s="23">
        <v>1</v>
      </c>
      <c r="C186" s="24" t="s">
        <v>1760</v>
      </c>
      <c r="D186" s="25" t="s">
        <v>1759</v>
      </c>
      <c r="E186" s="25" t="s">
        <v>119</v>
      </c>
      <c r="F186" s="25" t="s">
        <v>1766</v>
      </c>
      <c r="G186" s="26" t="s">
        <v>121</v>
      </c>
      <c r="H186" s="27" t="s">
        <v>128</v>
      </c>
      <c r="I186" s="19">
        <v>51901</v>
      </c>
      <c r="J186" s="55" t="str">
        <f>LEFT(Tabla32[[#This Row],[ObjGasto]],3)</f>
        <v>519</v>
      </c>
      <c r="K186" s="20">
        <v>2</v>
      </c>
      <c r="L186" s="28">
        <v>101</v>
      </c>
      <c r="M186" s="21">
        <v>5000</v>
      </c>
      <c r="N186" s="22">
        <f t="shared" si="13"/>
        <v>416.66666666666669</v>
      </c>
      <c r="O186" s="22">
        <f t="shared" si="13"/>
        <v>416.66666666666669</v>
      </c>
      <c r="P186" s="22">
        <f t="shared" si="13"/>
        <v>416.66666666666669</v>
      </c>
      <c r="Q186" s="22">
        <f t="shared" si="13"/>
        <v>416.66666666666669</v>
      </c>
      <c r="R186" s="22">
        <f t="shared" si="13"/>
        <v>416.66666666666669</v>
      </c>
      <c r="S186" s="22">
        <f t="shared" si="13"/>
        <v>416.66666666666669</v>
      </c>
      <c r="T186" s="22">
        <f t="shared" si="13"/>
        <v>416.66666666666669</v>
      </c>
      <c r="U186" s="22">
        <f t="shared" si="13"/>
        <v>416.66666666666669</v>
      </c>
      <c r="V186" s="22">
        <f t="shared" si="13"/>
        <v>416.66666666666669</v>
      </c>
      <c r="W186" s="22">
        <f t="shared" si="13"/>
        <v>416.66666666666669</v>
      </c>
      <c r="X186" s="22">
        <f t="shared" si="13"/>
        <v>416.66666666666669</v>
      </c>
      <c r="Y186" s="22">
        <f t="shared" si="13"/>
        <v>416.66666666666669</v>
      </c>
    </row>
    <row r="187" spans="1:25" hidden="1" x14ac:dyDescent="0.3">
      <c r="A187" s="23">
        <v>9</v>
      </c>
      <c r="B187" s="23">
        <v>1</v>
      </c>
      <c r="C187" s="24" t="s">
        <v>1760</v>
      </c>
      <c r="D187" s="25" t="s">
        <v>1759</v>
      </c>
      <c r="E187" s="25" t="s">
        <v>119</v>
      </c>
      <c r="F187" s="25" t="s">
        <v>1766</v>
      </c>
      <c r="G187" s="26" t="s">
        <v>121</v>
      </c>
      <c r="H187" s="27" t="s">
        <v>128</v>
      </c>
      <c r="I187" s="19">
        <v>52301</v>
      </c>
      <c r="J187" s="55" t="str">
        <f>LEFT(Tabla32[[#This Row],[ObjGasto]],3)</f>
        <v>523</v>
      </c>
      <c r="K187" s="20">
        <v>2</v>
      </c>
      <c r="L187" s="28">
        <v>101</v>
      </c>
      <c r="M187" s="21">
        <v>2000</v>
      </c>
      <c r="N187" s="22">
        <f t="shared" si="13"/>
        <v>166.66666666666666</v>
      </c>
      <c r="O187" s="22">
        <f t="shared" si="13"/>
        <v>166.66666666666666</v>
      </c>
      <c r="P187" s="22">
        <f t="shared" si="13"/>
        <v>166.66666666666666</v>
      </c>
      <c r="Q187" s="22">
        <f t="shared" si="13"/>
        <v>166.66666666666666</v>
      </c>
      <c r="R187" s="22">
        <f t="shared" si="13"/>
        <v>166.66666666666666</v>
      </c>
      <c r="S187" s="22">
        <f t="shared" si="13"/>
        <v>166.66666666666666</v>
      </c>
      <c r="T187" s="22">
        <f t="shared" si="13"/>
        <v>166.66666666666666</v>
      </c>
      <c r="U187" s="22">
        <f t="shared" si="13"/>
        <v>166.66666666666666</v>
      </c>
      <c r="V187" s="22">
        <f t="shared" si="13"/>
        <v>166.66666666666666</v>
      </c>
      <c r="W187" s="22">
        <f t="shared" si="13"/>
        <v>166.66666666666666</v>
      </c>
      <c r="X187" s="22">
        <f t="shared" si="13"/>
        <v>166.66666666666666</v>
      </c>
      <c r="Y187" s="22">
        <f t="shared" si="13"/>
        <v>166.66666666666666</v>
      </c>
    </row>
    <row r="188" spans="1:25" hidden="1" x14ac:dyDescent="0.3">
      <c r="A188" s="23">
        <v>9</v>
      </c>
      <c r="B188" s="23">
        <v>1</v>
      </c>
      <c r="C188" s="24" t="s">
        <v>1760</v>
      </c>
      <c r="D188" s="25" t="s">
        <v>1759</v>
      </c>
      <c r="E188" s="25" t="s">
        <v>119</v>
      </c>
      <c r="F188" s="25" t="s">
        <v>1766</v>
      </c>
      <c r="G188" s="26" t="s">
        <v>121</v>
      </c>
      <c r="H188" s="27" t="s">
        <v>128</v>
      </c>
      <c r="I188" s="19">
        <v>54103</v>
      </c>
      <c r="J188" s="55" t="str">
        <f>LEFT(Tabla32[[#This Row],[ObjGasto]],3)</f>
        <v>541</v>
      </c>
      <c r="K188" s="20">
        <v>2</v>
      </c>
      <c r="L188" s="28">
        <v>101</v>
      </c>
      <c r="M188" s="21">
        <v>115000</v>
      </c>
      <c r="N188" s="22">
        <f t="shared" si="13"/>
        <v>9583.3333333333339</v>
      </c>
      <c r="O188" s="22">
        <f t="shared" si="13"/>
        <v>9583.3333333333339</v>
      </c>
      <c r="P188" s="22">
        <f t="shared" si="13"/>
        <v>9583.3333333333339</v>
      </c>
      <c r="Q188" s="22">
        <f t="shared" si="13"/>
        <v>9583.3333333333339</v>
      </c>
      <c r="R188" s="22">
        <f t="shared" si="13"/>
        <v>9583.3333333333339</v>
      </c>
      <c r="S188" s="22">
        <f t="shared" si="13"/>
        <v>9583.3333333333339</v>
      </c>
      <c r="T188" s="22">
        <f t="shared" si="13"/>
        <v>9583.3333333333339</v>
      </c>
      <c r="U188" s="22">
        <f t="shared" si="13"/>
        <v>9583.3333333333339</v>
      </c>
      <c r="V188" s="22">
        <f t="shared" si="13"/>
        <v>9583.3333333333339</v>
      </c>
      <c r="W188" s="22">
        <f t="shared" si="13"/>
        <v>9583.3333333333339</v>
      </c>
      <c r="X188" s="22">
        <f t="shared" si="13"/>
        <v>9583.3333333333339</v>
      </c>
      <c r="Y188" s="22">
        <f t="shared" si="13"/>
        <v>9583.3333333333339</v>
      </c>
    </row>
    <row r="189" spans="1:25" hidden="1" x14ac:dyDescent="0.3">
      <c r="A189" s="23">
        <v>9</v>
      </c>
      <c r="B189" s="23">
        <v>1</v>
      </c>
      <c r="C189" s="24" t="s">
        <v>1760</v>
      </c>
      <c r="D189" s="25" t="s">
        <v>1759</v>
      </c>
      <c r="E189" s="25" t="s">
        <v>119</v>
      </c>
      <c r="F189" s="25" t="s">
        <v>1766</v>
      </c>
      <c r="G189" s="26" t="s">
        <v>121</v>
      </c>
      <c r="H189" s="27" t="s">
        <v>128</v>
      </c>
      <c r="I189" s="19">
        <v>54502</v>
      </c>
      <c r="J189" s="55" t="str">
        <f>LEFT(Tabla32[[#This Row],[ObjGasto]],3)</f>
        <v>545</v>
      </c>
      <c r="K189" s="20">
        <v>2</v>
      </c>
      <c r="L189" s="28">
        <v>101</v>
      </c>
      <c r="M189" s="21">
        <v>10000</v>
      </c>
      <c r="N189" s="22">
        <f t="shared" si="13"/>
        <v>833.33333333333337</v>
      </c>
      <c r="O189" s="22">
        <f t="shared" si="13"/>
        <v>833.33333333333337</v>
      </c>
      <c r="P189" s="22">
        <f t="shared" si="13"/>
        <v>833.33333333333337</v>
      </c>
      <c r="Q189" s="22">
        <f t="shared" si="13"/>
        <v>833.33333333333337</v>
      </c>
      <c r="R189" s="22">
        <f t="shared" si="13"/>
        <v>833.33333333333337</v>
      </c>
      <c r="S189" s="22">
        <f t="shared" si="13"/>
        <v>833.33333333333337</v>
      </c>
      <c r="T189" s="22">
        <f t="shared" si="13"/>
        <v>833.33333333333337</v>
      </c>
      <c r="U189" s="22">
        <f t="shared" si="13"/>
        <v>833.33333333333337</v>
      </c>
      <c r="V189" s="22">
        <f t="shared" si="13"/>
        <v>833.33333333333337</v>
      </c>
      <c r="W189" s="22">
        <f t="shared" si="13"/>
        <v>833.33333333333337</v>
      </c>
      <c r="X189" s="22">
        <f t="shared" si="13"/>
        <v>833.33333333333337</v>
      </c>
      <c r="Y189" s="22">
        <f t="shared" si="13"/>
        <v>833.33333333333337</v>
      </c>
    </row>
    <row r="190" spans="1:25" hidden="1" x14ac:dyDescent="0.3">
      <c r="A190" s="23">
        <v>9</v>
      </c>
      <c r="B190" s="23">
        <v>1</v>
      </c>
      <c r="C190" s="24" t="s">
        <v>1760</v>
      </c>
      <c r="D190" s="25" t="s">
        <v>1759</v>
      </c>
      <c r="E190" s="25" t="s">
        <v>119</v>
      </c>
      <c r="F190" s="25" t="s">
        <v>1766</v>
      </c>
      <c r="G190" s="26" t="s">
        <v>121</v>
      </c>
      <c r="H190" s="27" t="s">
        <v>128</v>
      </c>
      <c r="I190" s="19">
        <v>54901</v>
      </c>
      <c r="J190" s="55" t="str">
        <f>LEFT(Tabla32[[#This Row],[ObjGasto]],3)</f>
        <v>549</v>
      </c>
      <c r="K190" s="20">
        <v>2</v>
      </c>
      <c r="L190" s="28">
        <v>101</v>
      </c>
      <c r="M190" s="21">
        <v>10000</v>
      </c>
      <c r="N190" s="22">
        <f t="shared" si="13"/>
        <v>833.33333333333337</v>
      </c>
      <c r="O190" s="22">
        <f t="shared" si="13"/>
        <v>833.33333333333337</v>
      </c>
      <c r="P190" s="22">
        <f t="shared" si="13"/>
        <v>833.33333333333337</v>
      </c>
      <c r="Q190" s="22">
        <f t="shared" si="13"/>
        <v>833.33333333333337</v>
      </c>
      <c r="R190" s="22">
        <f t="shared" si="13"/>
        <v>833.33333333333337</v>
      </c>
      <c r="S190" s="22">
        <f t="shared" si="13"/>
        <v>833.33333333333337</v>
      </c>
      <c r="T190" s="22">
        <f t="shared" si="13"/>
        <v>833.33333333333337</v>
      </c>
      <c r="U190" s="22">
        <f t="shared" si="13"/>
        <v>833.33333333333337</v>
      </c>
      <c r="V190" s="22">
        <f t="shared" si="13"/>
        <v>833.33333333333337</v>
      </c>
      <c r="W190" s="22">
        <f t="shared" si="13"/>
        <v>833.33333333333337</v>
      </c>
      <c r="X190" s="22">
        <f t="shared" si="13"/>
        <v>833.33333333333337</v>
      </c>
      <c r="Y190" s="22">
        <f t="shared" si="13"/>
        <v>833.33333333333337</v>
      </c>
    </row>
    <row r="191" spans="1:25" hidden="1" x14ac:dyDescent="0.3">
      <c r="A191" s="23">
        <v>9</v>
      </c>
      <c r="B191" s="23">
        <v>1</v>
      </c>
      <c r="C191" s="24" t="s">
        <v>1760</v>
      </c>
      <c r="D191" s="25" t="s">
        <v>1759</v>
      </c>
      <c r="E191" s="25" t="s">
        <v>119</v>
      </c>
      <c r="F191" s="25" t="s">
        <v>1766</v>
      </c>
      <c r="G191" s="26" t="s">
        <v>121</v>
      </c>
      <c r="H191" s="27" t="s">
        <v>128</v>
      </c>
      <c r="I191" s="19">
        <v>56301</v>
      </c>
      <c r="J191" s="55" t="str">
        <f>LEFT(Tabla32[[#This Row],[ObjGasto]],3)</f>
        <v>563</v>
      </c>
      <c r="K191" s="20">
        <v>2</v>
      </c>
      <c r="L191" s="28">
        <v>101</v>
      </c>
      <c r="M191" s="21">
        <v>10000</v>
      </c>
      <c r="N191" s="22">
        <f t="shared" si="13"/>
        <v>833.33333333333337</v>
      </c>
      <c r="O191" s="22">
        <f t="shared" si="13"/>
        <v>833.33333333333337</v>
      </c>
      <c r="P191" s="22">
        <f t="shared" si="13"/>
        <v>833.33333333333337</v>
      </c>
      <c r="Q191" s="22">
        <f t="shared" si="13"/>
        <v>833.33333333333337</v>
      </c>
      <c r="R191" s="22">
        <f t="shared" si="13"/>
        <v>833.33333333333337</v>
      </c>
      <c r="S191" s="22">
        <f t="shared" si="13"/>
        <v>833.33333333333337</v>
      </c>
      <c r="T191" s="22">
        <f t="shared" si="13"/>
        <v>833.33333333333337</v>
      </c>
      <c r="U191" s="22">
        <f t="shared" si="13"/>
        <v>833.33333333333337</v>
      </c>
      <c r="V191" s="22">
        <f t="shared" si="13"/>
        <v>833.33333333333337</v>
      </c>
      <c r="W191" s="22">
        <f t="shared" si="13"/>
        <v>833.33333333333337</v>
      </c>
      <c r="X191" s="22">
        <f t="shared" si="13"/>
        <v>833.33333333333337</v>
      </c>
      <c r="Y191" s="22">
        <f t="shared" si="13"/>
        <v>833.33333333333337</v>
      </c>
    </row>
    <row r="192" spans="1:25" hidden="1" x14ac:dyDescent="0.3">
      <c r="A192" s="164">
        <v>9</v>
      </c>
      <c r="B192" s="164">
        <v>1</v>
      </c>
      <c r="C192" s="24" t="s">
        <v>1760</v>
      </c>
      <c r="D192" s="25" t="s">
        <v>1759</v>
      </c>
      <c r="E192" s="25" t="s">
        <v>119</v>
      </c>
      <c r="F192" s="25" t="s">
        <v>1766</v>
      </c>
      <c r="G192" s="17" t="s">
        <v>121</v>
      </c>
      <c r="H192" s="18" t="s">
        <v>128</v>
      </c>
      <c r="I192" s="19">
        <v>11301</v>
      </c>
      <c r="J192" s="55" t="str">
        <f>LEFT(Tabla32[[#This Row],[ObjGasto]],3)</f>
        <v>113</v>
      </c>
      <c r="K192" s="20">
        <v>1</v>
      </c>
      <c r="L192" s="20">
        <v>101</v>
      </c>
      <c r="M192" s="21">
        <v>1450000</v>
      </c>
      <c r="N192" s="22">
        <f t="shared" si="13"/>
        <v>120833.33333333333</v>
      </c>
      <c r="O192" s="22">
        <f t="shared" si="13"/>
        <v>120833.33333333333</v>
      </c>
      <c r="P192" s="22">
        <f t="shared" si="13"/>
        <v>120833.33333333333</v>
      </c>
      <c r="Q192" s="22">
        <f t="shared" si="13"/>
        <v>120833.33333333333</v>
      </c>
      <c r="R192" s="22">
        <f t="shared" si="13"/>
        <v>120833.33333333333</v>
      </c>
      <c r="S192" s="22">
        <f t="shared" si="13"/>
        <v>120833.33333333333</v>
      </c>
      <c r="T192" s="22">
        <f t="shared" si="13"/>
        <v>120833.33333333333</v>
      </c>
      <c r="U192" s="22">
        <f t="shared" si="13"/>
        <v>120833.33333333333</v>
      </c>
      <c r="V192" s="22">
        <f t="shared" si="13"/>
        <v>120833.33333333333</v>
      </c>
      <c r="W192" s="22">
        <f t="shared" si="13"/>
        <v>120833.33333333333</v>
      </c>
      <c r="X192" s="22">
        <f t="shared" si="13"/>
        <v>120833.33333333333</v>
      </c>
      <c r="Y192" s="22">
        <f t="shared" si="13"/>
        <v>120833.33333333333</v>
      </c>
    </row>
    <row r="193" spans="1:25" hidden="1" x14ac:dyDescent="0.3">
      <c r="A193" s="164">
        <v>9</v>
      </c>
      <c r="B193" s="164">
        <v>1</v>
      </c>
      <c r="C193" s="24" t="s">
        <v>1760</v>
      </c>
      <c r="D193" s="25" t="s">
        <v>1759</v>
      </c>
      <c r="E193" s="25" t="s">
        <v>119</v>
      </c>
      <c r="F193" s="25" t="s">
        <v>1766</v>
      </c>
      <c r="G193" s="17" t="s">
        <v>121</v>
      </c>
      <c r="H193" s="18" t="s">
        <v>128</v>
      </c>
      <c r="I193" s="19">
        <v>11304</v>
      </c>
      <c r="J193" s="55" t="str">
        <f>LEFT(Tabla32[[#This Row],[ObjGasto]],3)</f>
        <v>113</v>
      </c>
      <c r="K193" s="20">
        <v>1</v>
      </c>
      <c r="L193" s="20">
        <v>101</v>
      </c>
      <c r="M193" s="21">
        <v>21000</v>
      </c>
      <c r="N193" s="22">
        <f t="shared" si="13"/>
        <v>1750</v>
      </c>
      <c r="O193" s="22">
        <f t="shared" si="13"/>
        <v>1750</v>
      </c>
      <c r="P193" s="22">
        <f t="shared" si="13"/>
        <v>1750</v>
      </c>
      <c r="Q193" s="22">
        <f t="shared" si="13"/>
        <v>1750</v>
      </c>
      <c r="R193" s="22">
        <f t="shared" si="13"/>
        <v>1750</v>
      </c>
      <c r="S193" s="22">
        <f t="shared" si="13"/>
        <v>1750</v>
      </c>
      <c r="T193" s="22">
        <f t="shared" si="13"/>
        <v>1750</v>
      </c>
      <c r="U193" s="22">
        <f t="shared" si="13"/>
        <v>1750</v>
      </c>
      <c r="V193" s="22">
        <f t="shared" si="13"/>
        <v>1750</v>
      </c>
      <c r="W193" s="22">
        <f t="shared" si="13"/>
        <v>1750</v>
      </c>
      <c r="X193" s="22">
        <f t="shared" si="13"/>
        <v>1750</v>
      </c>
      <c r="Y193" s="22">
        <f t="shared" si="13"/>
        <v>1750</v>
      </c>
    </row>
    <row r="194" spans="1:25" hidden="1" x14ac:dyDescent="0.3">
      <c r="A194" s="164">
        <v>9</v>
      </c>
      <c r="B194" s="164">
        <v>1</v>
      </c>
      <c r="C194" s="24" t="s">
        <v>1760</v>
      </c>
      <c r="D194" s="25" t="s">
        <v>1759</v>
      </c>
      <c r="E194" s="25" t="s">
        <v>119</v>
      </c>
      <c r="F194" s="25" t="s">
        <v>1766</v>
      </c>
      <c r="G194" s="17" t="s">
        <v>121</v>
      </c>
      <c r="H194" s="18" t="s">
        <v>128</v>
      </c>
      <c r="I194" s="19">
        <v>13204</v>
      </c>
      <c r="J194" s="55" t="str">
        <f>LEFT(Tabla32[[#This Row],[ObjGasto]],3)</f>
        <v>132</v>
      </c>
      <c r="K194" s="20">
        <v>1</v>
      </c>
      <c r="L194" s="20">
        <v>101</v>
      </c>
      <c r="M194" s="21">
        <v>35000</v>
      </c>
      <c r="N194" s="22"/>
      <c r="O194" s="22"/>
      <c r="P194" s="22"/>
      <c r="Q194" s="22"/>
      <c r="R194" s="22"/>
      <c r="S194" s="22">
        <f>Tabla32[[#This Row],[Anual]]/2</f>
        <v>17500</v>
      </c>
      <c r="T194" s="22"/>
      <c r="U194" s="22"/>
      <c r="V194" s="22"/>
      <c r="W194" s="22"/>
      <c r="X194" s="22"/>
      <c r="Y194" s="22">
        <f>Tabla32[[#This Row],[Anual]]/2</f>
        <v>17500</v>
      </c>
    </row>
    <row r="195" spans="1:25" hidden="1" x14ac:dyDescent="0.3">
      <c r="A195" s="164">
        <v>9</v>
      </c>
      <c r="B195" s="164">
        <v>1</v>
      </c>
      <c r="C195" s="24" t="s">
        <v>1760</v>
      </c>
      <c r="D195" s="25" t="s">
        <v>1759</v>
      </c>
      <c r="E195" s="25" t="s">
        <v>119</v>
      </c>
      <c r="F195" s="25" t="s">
        <v>1766</v>
      </c>
      <c r="G195" s="17" t="s">
        <v>121</v>
      </c>
      <c r="H195" s="18" t="s">
        <v>128</v>
      </c>
      <c r="I195" s="19">
        <v>13205</v>
      </c>
      <c r="J195" s="55" t="str">
        <f>LEFT(Tabla32[[#This Row],[ObjGasto]],3)</f>
        <v>132</v>
      </c>
      <c r="K195" s="20">
        <v>1</v>
      </c>
      <c r="L195" s="20">
        <v>101</v>
      </c>
      <c r="M195" s="21">
        <v>200000</v>
      </c>
      <c r="N195" s="22"/>
      <c r="O195" s="22"/>
      <c r="P195" s="22"/>
      <c r="Q195" s="22"/>
      <c r="R195" s="22"/>
      <c r="S195" s="22">
        <f>Tabla32[[#This Row],[Anual]]/2</f>
        <v>100000</v>
      </c>
      <c r="T195" s="22"/>
      <c r="U195" s="22"/>
      <c r="V195" s="22"/>
      <c r="W195" s="22"/>
      <c r="X195" s="22"/>
      <c r="Y195" s="22">
        <f>Tabla32[[#This Row],[Anual]]/2</f>
        <v>100000</v>
      </c>
    </row>
    <row r="196" spans="1:25" hidden="1" x14ac:dyDescent="0.3">
      <c r="A196" s="164">
        <v>9</v>
      </c>
      <c r="B196" s="164">
        <v>1</v>
      </c>
      <c r="C196" s="24" t="s">
        <v>1760</v>
      </c>
      <c r="D196" s="25" t="s">
        <v>1759</v>
      </c>
      <c r="E196" s="25" t="s">
        <v>119</v>
      </c>
      <c r="F196" s="25" t="s">
        <v>1766</v>
      </c>
      <c r="G196" s="17" t="s">
        <v>121</v>
      </c>
      <c r="H196" s="18" t="s">
        <v>128</v>
      </c>
      <c r="I196" s="19">
        <v>13301</v>
      </c>
      <c r="J196" s="55" t="str">
        <f>LEFT(Tabla32[[#This Row],[ObjGasto]],3)</f>
        <v>133</v>
      </c>
      <c r="K196" s="20">
        <v>1</v>
      </c>
      <c r="L196" s="20">
        <v>101</v>
      </c>
      <c r="M196" s="21">
        <v>40000</v>
      </c>
      <c r="N196" s="22">
        <f t="shared" ref="N196:Y211" si="14">$M196/12</f>
        <v>3333.3333333333335</v>
      </c>
      <c r="O196" s="22">
        <f t="shared" si="14"/>
        <v>3333.3333333333335</v>
      </c>
      <c r="P196" s="22">
        <f t="shared" si="14"/>
        <v>3333.3333333333335</v>
      </c>
      <c r="Q196" s="22">
        <f t="shared" si="14"/>
        <v>3333.3333333333335</v>
      </c>
      <c r="R196" s="22">
        <f t="shared" si="14"/>
        <v>3333.3333333333335</v>
      </c>
      <c r="S196" s="22">
        <f t="shared" si="14"/>
        <v>3333.3333333333335</v>
      </c>
      <c r="T196" s="22">
        <f t="shared" si="14"/>
        <v>3333.3333333333335</v>
      </c>
      <c r="U196" s="22">
        <f t="shared" si="14"/>
        <v>3333.3333333333335</v>
      </c>
      <c r="V196" s="22">
        <f t="shared" si="14"/>
        <v>3333.3333333333335</v>
      </c>
      <c r="W196" s="22">
        <f t="shared" si="14"/>
        <v>3333.3333333333335</v>
      </c>
      <c r="X196" s="22">
        <f t="shared" si="14"/>
        <v>3333.3333333333335</v>
      </c>
      <c r="Y196" s="22">
        <f t="shared" si="14"/>
        <v>3333.3333333333335</v>
      </c>
    </row>
    <row r="197" spans="1:25" hidden="1" x14ac:dyDescent="0.3">
      <c r="A197" s="164">
        <v>9</v>
      </c>
      <c r="B197" s="164">
        <v>1</v>
      </c>
      <c r="C197" s="24" t="s">
        <v>1760</v>
      </c>
      <c r="D197" s="25" t="s">
        <v>1759</v>
      </c>
      <c r="E197" s="25" t="s">
        <v>119</v>
      </c>
      <c r="F197" s="25" t="s">
        <v>1766</v>
      </c>
      <c r="G197" s="17" t="s">
        <v>121</v>
      </c>
      <c r="H197" s="18" t="s">
        <v>128</v>
      </c>
      <c r="I197" s="19">
        <v>21101</v>
      </c>
      <c r="J197" s="55" t="str">
        <f>LEFT(Tabla32[[#This Row],[ObjGasto]],3)</f>
        <v>211</v>
      </c>
      <c r="K197" s="20">
        <v>1</v>
      </c>
      <c r="L197" s="20">
        <v>101</v>
      </c>
      <c r="M197" s="21">
        <v>6500</v>
      </c>
      <c r="N197" s="22">
        <f t="shared" si="14"/>
        <v>541.66666666666663</v>
      </c>
      <c r="O197" s="22">
        <f t="shared" si="14"/>
        <v>541.66666666666663</v>
      </c>
      <c r="P197" s="22">
        <f t="shared" si="14"/>
        <v>541.66666666666663</v>
      </c>
      <c r="Q197" s="22">
        <f t="shared" si="14"/>
        <v>541.66666666666663</v>
      </c>
      <c r="R197" s="22">
        <f t="shared" si="14"/>
        <v>541.66666666666663</v>
      </c>
      <c r="S197" s="22">
        <f t="shared" si="14"/>
        <v>541.66666666666663</v>
      </c>
      <c r="T197" s="22">
        <f t="shared" si="14"/>
        <v>541.66666666666663</v>
      </c>
      <c r="U197" s="22">
        <f t="shared" si="14"/>
        <v>541.66666666666663</v>
      </c>
      <c r="V197" s="22">
        <f t="shared" si="14"/>
        <v>541.66666666666663</v>
      </c>
      <c r="W197" s="22">
        <f t="shared" si="14"/>
        <v>541.66666666666663</v>
      </c>
      <c r="X197" s="22">
        <f t="shared" si="14"/>
        <v>541.66666666666663</v>
      </c>
      <c r="Y197" s="22">
        <f t="shared" si="14"/>
        <v>541.66666666666663</v>
      </c>
    </row>
    <row r="198" spans="1:25" hidden="1" x14ac:dyDescent="0.3">
      <c r="A198" s="164">
        <v>9</v>
      </c>
      <c r="B198" s="164">
        <v>1</v>
      </c>
      <c r="C198" s="24" t="s">
        <v>1760</v>
      </c>
      <c r="D198" s="25" t="s">
        <v>1759</v>
      </c>
      <c r="E198" s="25" t="s">
        <v>119</v>
      </c>
      <c r="F198" s="25" t="s">
        <v>1766</v>
      </c>
      <c r="G198" s="17" t="s">
        <v>121</v>
      </c>
      <c r="H198" s="18" t="s">
        <v>128</v>
      </c>
      <c r="I198" s="19">
        <v>21201</v>
      </c>
      <c r="J198" s="55" t="str">
        <f>LEFT(Tabla32[[#This Row],[ObjGasto]],3)</f>
        <v>212</v>
      </c>
      <c r="K198" s="20">
        <v>1</v>
      </c>
      <c r="L198" s="20">
        <v>101</v>
      </c>
      <c r="M198" s="21">
        <v>11000</v>
      </c>
      <c r="N198" s="22">
        <f t="shared" si="14"/>
        <v>916.66666666666663</v>
      </c>
      <c r="O198" s="22">
        <f t="shared" si="14"/>
        <v>916.66666666666663</v>
      </c>
      <c r="P198" s="22">
        <f t="shared" si="14"/>
        <v>916.66666666666663</v>
      </c>
      <c r="Q198" s="22">
        <f t="shared" si="14"/>
        <v>916.66666666666663</v>
      </c>
      <c r="R198" s="22">
        <f t="shared" si="14"/>
        <v>916.66666666666663</v>
      </c>
      <c r="S198" s="22">
        <f t="shared" si="14"/>
        <v>916.66666666666663</v>
      </c>
      <c r="T198" s="22">
        <f t="shared" si="14"/>
        <v>916.66666666666663</v>
      </c>
      <c r="U198" s="22">
        <f t="shared" si="14"/>
        <v>916.66666666666663</v>
      </c>
      <c r="V198" s="22">
        <f t="shared" si="14"/>
        <v>916.66666666666663</v>
      </c>
      <c r="W198" s="22">
        <f t="shared" si="14"/>
        <v>916.66666666666663</v>
      </c>
      <c r="X198" s="22">
        <f t="shared" si="14"/>
        <v>916.66666666666663</v>
      </c>
      <c r="Y198" s="22">
        <f t="shared" si="14"/>
        <v>916.66666666666663</v>
      </c>
    </row>
    <row r="199" spans="1:25" hidden="1" x14ac:dyDescent="0.3">
      <c r="A199" s="164">
        <v>9</v>
      </c>
      <c r="B199" s="164">
        <v>1</v>
      </c>
      <c r="C199" s="24" t="s">
        <v>1760</v>
      </c>
      <c r="D199" s="25" t="s">
        <v>1759</v>
      </c>
      <c r="E199" s="25" t="s">
        <v>119</v>
      </c>
      <c r="F199" s="25" t="s">
        <v>1766</v>
      </c>
      <c r="G199" s="17" t="s">
        <v>121</v>
      </c>
      <c r="H199" s="18" t="s">
        <v>128</v>
      </c>
      <c r="I199" s="19">
        <v>21401</v>
      </c>
      <c r="J199" s="55" t="str">
        <f>LEFT(Tabla32[[#This Row],[ObjGasto]],3)</f>
        <v>214</v>
      </c>
      <c r="K199" s="20">
        <v>1</v>
      </c>
      <c r="L199" s="20">
        <v>101</v>
      </c>
      <c r="M199" s="21">
        <v>500</v>
      </c>
      <c r="N199" s="22">
        <f t="shared" si="14"/>
        <v>41.666666666666664</v>
      </c>
      <c r="O199" s="22">
        <f t="shared" si="14"/>
        <v>41.666666666666664</v>
      </c>
      <c r="P199" s="22">
        <f t="shared" si="14"/>
        <v>41.666666666666664</v>
      </c>
      <c r="Q199" s="22">
        <f t="shared" si="14"/>
        <v>41.666666666666664</v>
      </c>
      <c r="R199" s="22">
        <f t="shared" si="14"/>
        <v>41.666666666666664</v>
      </c>
      <c r="S199" s="22">
        <f t="shared" si="14"/>
        <v>41.666666666666664</v>
      </c>
      <c r="T199" s="22">
        <f t="shared" si="14"/>
        <v>41.666666666666664</v>
      </c>
      <c r="U199" s="22">
        <f t="shared" si="14"/>
        <v>41.666666666666664</v>
      </c>
      <c r="V199" s="22">
        <f t="shared" si="14"/>
        <v>41.666666666666664</v>
      </c>
      <c r="W199" s="22">
        <f t="shared" si="14"/>
        <v>41.666666666666664</v>
      </c>
      <c r="X199" s="22">
        <f t="shared" si="14"/>
        <v>41.666666666666664</v>
      </c>
      <c r="Y199" s="22">
        <f t="shared" si="14"/>
        <v>41.666666666666664</v>
      </c>
    </row>
    <row r="200" spans="1:25" hidden="1" x14ac:dyDescent="0.3">
      <c r="A200" s="164">
        <v>9</v>
      </c>
      <c r="B200" s="164">
        <v>1</v>
      </c>
      <c r="C200" s="24" t="s">
        <v>1760</v>
      </c>
      <c r="D200" s="25" t="s">
        <v>1759</v>
      </c>
      <c r="E200" s="25" t="s">
        <v>119</v>
      </c>
      <c r="F200" s="25" t="s">
        <v>1766</v>
      </c>
      <c r="G200" s="17" t="s">
        <v>121</v>
      </c>
      <c r="H200" s="18" t="s">
        <v>128</v>
      </c>
      <c r="I200" s="19">
        <v>21601</v>
      </c>
      <c r="J200" s="55" t="str">
        <f>LEFT(Tabla32[[#This Row],[ObjGasto]],3)</f>
        <v>216</v>
      </c>
      <c r="K200" s="20">
        <v>1</v>
      </c>
      <c r="L200" s="20">
        <v>101</v>
      </c>
      <c r="M200" s="21">
        <v>3500</v>
      </c>
      <c r="N200" s="22">
        <f t="shared" si="14"/>
        <v>291.66666666666669</v>
      </c>
      <c r="O200" s="22">
        <f t="shared" si="14"/>
        <v>291.66666666666669</v>
      </c>
      <c r="P200" s="22">
        <f t="shared" si="14"/>
        <v>291.66666666666669</v>
      </c>
      <c r="Q200" s="22">
        <f t="shared" si="14"/>
        <v>291.66666666666669</v>
      </c>
      <c r="R200" s="22">
        <f t="shared" si="14"/>
        <v>291.66666666666669</v>
      </c>
      <c r="S200" s="22">
        <f t="shared" si="14"/>
        <v>291.66666666666669</v>
      </c>
      <c r="T200" s="22">
        <f t="shared" si="14"/>
        <v>291.66666666666669</v>
      </c>
      <c r="U200" s="22">
        <f t="shared" si="14"/>
        <v>291.66666666666669</v>
      </c>
      <c r="V200" s="22">
        <f t="shared" si="14"/>
        <v>291.66666666666669</v>
      </c>
      <c r="W200" s="22">
        <f t="shared" si="14"/>
        <v>291.66666666666669</v>
      </c>
      <c r="X200" s="22">
        <f t="shared" si="14"/>
        <v>291.66666666666669</v>
      </c>
      <c r="Y200" s="22">
        <f t="shared" si="14"/>
        <v>291.66666666666669</v>
      </c>
    </row>
    <row r="201" spans="1:25" hidden="1" x14ac:dyDescent="0.3">
      <c r="A201" s="164">
        <v>9</v>
      </c>
      <c r="B201" s="164">
        <v>1</v>
      </c>
      <c r="C201" s="24" t="s">
        <v>1760</v>
      </c>
      <c r="D201" s="25" t="s">
        <v>1759</v>
      </c>
      <c r="E201" s="25" t="s">
        <v>119</v>
      </c>
      <c r="F201" s="25" t="s">
        <v>1766</v>
      </c>
      <c r="G201" s="17" t="s">
        <v>121</v>
      </c>
      <c r="H201" s="18" t="s">
        <v>128</v>
      </c>
      <c r="I201" s="19">
        <v>22106</v>
      </c>
      <c r="J201" s="55" t="str">
        <f>LEFT(Tabla32[[#This Row],[ObjGasto]],3)</f>
        <v>221</v>
      </c>
      <c r="K201" s="20">
        <v>1</v>
      </c>
      <c r="L201" s="20">
        <v>101</v>
      </c>
      <c r="M201" s="21">
        <v>5000</v>
      </c>
      <c r="N201" s="22">
        <f t="shared" si="14"/>
        <v>416.66666666666669</v>
      </c>
      <c r="O201" s="22">
        <f t="shared" si="14"/>
        <v>416.66666666666669</v>
      </c>
      <c r="P201" s="22">
        <f t="shared" si="14"/>
        <v>416.66666666666669</v>
      </c>
      <c r="Q201" s="22">
        <f t="shared" si="14"/>
        <v>416.66666666666669</v>
      </c>
      <c r="R201" s="22">
        <f t="shared" si="14"/>
        <v>416.66666666666669</v>
      </c>
      <c r="S201" s="22">
        <f t="shared" si="14"/>
        <v>416.66666666666669</v>
      </c>
      <c r="T201" s="22">
        <f t="shared" si="14"/>
        <v>416.66666666666669</v>
      </c>
      <c r="U201" s="22">
        <f t="shared" si="14"/>
        <v>416.66666666666669</v>
      </c>
      <c r="V201" s="22">
        <f t="shared" si="14"/>
        <v>416.66666666666669</v>
      </c>
      <c r="W201" s="22">
        <f t="shared" si="14"/>
        <v>416.66666666666669</v>
      </c>
      <c r="X201" s="22">
        <f t="shared" si="14"/>
        <v>416.66666666666669</v>
      </c>
      <c r="Y201" s="22">
        <f t="shared" si="14"/>
        <v>416.66666666666669</v>
      </c>
    </row>
    <row r="202" spans="1:25" hidden="1" x14ac:dyDescent="0.3">
      <c r="A202" s="164">
        <v>9</v>
      </c>
      <c r="B202" s="164">
        <v>1</v>
      </c>
      <c r="C202" s="24" t="s">
        <v>1760</v>
      </c>
      <c r="D202" s="25" t="s">
        <v>1759</v>
      </c>
      <c r="E202" s="25" t="s">
        <v>119</v>
      </c>
      <c r="F202" s="25" t="s">
        <v>1766</v>
      </c>
      <c r="G202" s="17" t="s">
        <v>121</v>
      </c>
      <c r="H202" s="18" t="s">
        <v>128</v>
      </c>
      <c r="I202" s="19">
        <v>22301</v>
      </c>
      <c r="J202" s="55" t="str">
        <f>LEFT(Tabla32[[#This Row],[ObjGasto]],3)</f>
        <v>223</v>
      </c>
      <c r="K202" s="20">
        <v>1</v>
      </c>
      <c r="L202" s="20">
        <v>101</v>
      </c>
      <c r="M202" s="21">
        <v>1000</v>
      </c>
      <c r="N202" s="22">
        <f t="shared" si="14"/>
        <v>83.333333333333329</v>
      </c>
      <c r="O202" s="22">
        <f t="shared" si="14"/>
        <v>83.333333333333329</v>
      </c>
      <c r="P202" s="22">
        <f t="shared" si="14"/>
        <v>83.333333333333329</v>
      </c>
      <c r="Q202" s="22">
        <f t="shared" si="14"/>
        <v>83.333333333333329</v>
      </c>
      <c r="R202" s="22">
        <f t="shared" si="14"/>
        <v>83.333333333333329</v>
      </c>
      <c r="S202" s="22">
        <f t="shared" si="14"/>
        <v>83.333333333333329</v>
      </c>
      <c r="T202" s="22">
        <f t="shared" si="14"/>
        <v>83.333333333333329</v>
      </c>
      <c r="U202" s="22">
        <f t="shared" si="14"/>
        <v>83.333333333333329</v>
      </c>
      <c r="V202" s="22">
        <f t="shared" si="14"/>
        <v>83.333333333333329</v>
      </c>
      <c r="W202" s="22">
        <f t="shared" si="14"/>
        <v>83.333333333333329</v>
      </c>
      <c r="X202" s="22">
        <f t="shared" si="14"/>
        <v>83.333333333333329</v>
      </c>
      <c r="Y202" s="22">
        <f t="shared" si="14"/>
        <v>83.333333333333329</v>
      </c>
    </row>
    <row r="203" spans="1:25" hidden="1" x14ac:dyDescent="0.3">
      <c r="A203" s="164">
        <v>9</v>
      </c>
      <c r="B203" s="164">
        <v>1</v>
      </c>
      <c r="C203" s="24" t="s">
        <v>1760</v>
      </c>
      <c r="D203" s="25" t="s">
        <v>1759</v>
      </c>
      <c r="E203" s="25" t="s">
        <v>119</v>
      </c>
      <c r="F203" s="25" t="s">
        <v>1766</v>
      </c>
      <c r="G203" s="17" t="s">
        <v>121</v>
      </c>
      <c r="H203" s="18" t="s">
        <v>128</v>
      </c>
      <c r="I203" s="19">
        <v>24101</v>
      </c>
      <c r="J203" s="55" t="str">
        <f>LEFT(Tabla32[[#This Row],[ObjGasto]],3)</f>
        <v>241</v>
      </c>
      <c r="K203" s="20">
        <v>1</v>
      </c>
      <c r="L203" s="20">
        <v>101</v>
      </c>
      <c r="M203" s="21">
        <v>5000</v>
      </c>
      <c r="N203" s="22">
        <f t="shared" si="14"/>
        <v>416.66666666666669</v>
      </c>
      <c r="O203" s="22">
        <f t="shared" si="14"/>
        <v>416.66666666666669</v>
      </c>
      <c r="P203" s="22">
        <f t="shared" si="14"/>
        <v>416.66666666666669</v>
      </c>
      <c r="Q203" s="22">
        <f t="shared" si="14"/>
        <v>416.66666666666669</v>
      </c>
      <c r="R203" s="22">
        <f t="shared" si="14"/>
        <v>416.66666666666669</v>
      </c>
      <c r="S203" s="22">
        <f t="shared" si="14"/>
        <v>416.66666666666669</v>
      </c>
      <c r="T203" s="22">
        <f t="shared" si="14"/>
        <v>416.66666666666669</v>
      </c>
      <c r="U203" s="22">
        <f t="shared" si="14"/>
        <v>416.66666666666669</v>
      </c>
      <c r="V203" s="22">
        <f t="shared" si="14"/>
        <v>416.66666666666669</v>
      </c>
      <c r="W203" s="22">
        <f t="shared" si="14"/>
        <v>416.66666666666669</v>
      </c>
      <c r="X203" s="22">
        <f t="shared" si="14"/>
        <v>416.66666666666669</v>
      </c>
      <c r="Y203" s="22">
        <f t="shared" si="14"/>
        <v>416.66666666666669</v>
      </c>
    </row>
    <row r="204" spans="1:25" hidden="1" x14ac:dyDescent="0.3">
      <c r="A204" s="164">
        <v>9</v>
      </c>
      <c r="B204" s="164">
        <v>1</v>
      </c>
      <c r="C204" s="24" t="s">
        <v>1760</v>
      </c>
      <c r="D204" s="25" t="s">
        <v>1759</v>
      </c>
      <c r="E204" s="25" t="s">
        <v>119</v>
      </c>
      <c r="F204" s="25" t="s">
        <v>1766</v>
      </c>
      <c r="G204" s="17" t="s">
        <v>121</v>
      </c>
      <c r="H204" s="18" t="s">
        <v>128</v>
      </c>
      <c r="I204" s="19">
        <v>24201</v>
      </c>
      <c r="J204" s="55" t="str">
        <f>LEFT(Tabla32[[#This Row],[ObjGasto]],3)</f>
        <v>242</v>
      </c>
      <c r="K204" s="20">
        <v>1</v>
      </c>
      <c r="L204" s="20">
        <v>101</v>
      </c>
      <c r="M204" s="21">
        <v>2000</v>
      </c>
      <c r="N204" s="22">
        <f t="shared" si="14"/>
        <v>166.66666666666666</v>
      </c>
      <c r="O204" s="22">
        <f t="shared" si="14"/>
        <v>166.66666666666666</v>
      </c>
      <c r="P204" s="22">
        <f t="shared" si="14"/>
        <v>166.66666666666666</v>
      </c>
      <c r="Q204" s="22">
        <f t="shared" si="14"/>
        <v>166.66666666666666</v>
      </c>
      <c r="R204" s="22">
        <f t="shared" si="14"/>
        <v>166.66666666666666</v>
      </c>
      <c r="S204" s="22">
        <f t="shared" si="14"/>
        <v>166.66666666666666</v>
      </c>
      <c r="T204" s="22">
        <f t="shared" si="14"/>
        <v>166.66666666666666</v>
      </c>
      <c r="U204" s="22">
        <f t="shared" si="14"/>
        <v>166.66666666666666</v>
      </c>
      <c r="V204" s="22">
        <f t="shared" si="14"/>
        <v>166.66666666666666</v>
      </c>
      <c r="W204" s="22">
        <f t="shared" si="14"/>
        <v>166.66666666666666</v>
      </c>
      <c r="X204" s="22">
        <f t="shared" si="14"/>
        <v>166.66666666666666</v>
      </c>
      <c r="Y204" s="22">
        <f t="shared" si="14"/>
        <v>166.66666666666666</v>
      </c>
    </row>
    <row r="205" spans="1:25" hidden="1" x14ac:dyDescent="0.3">
      <c r="A205" s="164">
        <v>9</v>
      </c>
      <c r="B205" s="164">
        <v>1</v>
      </c>
      <c r="C205" s="24" t="s">
        <v>1760</v>
      </c>
      <c r="D205" s="25" t="s">
        <v>1759</v>
      </c>
      <c r="E205" s="25" t="s">
        <v>119</v>
      </c>
      <c r="F205" s="25" t="s">
        <v>1766</v>
      </c>
      <c r="G205" s="17" t="s">
        <v>121</v>
      </c>
      <c r="H205" s="18" t="s">
        <v>128</v>
      </c>
      <c r="I205" s="19">
        <v>24301</v>
      </c>
      <c r="J205" s="55" t="str">
        <f>LEFT(Tabla32[[#This Row],[ObjGasto]],3)</f>
        <v>243</v>
      </c>
      <c r="K205" s="20">
        <v>1</v>
      </c>
      <c r="L205" s="20">
        <v>101</v>
      </c>
      <c r="M205" s="21">
        <v>1000</v>
      </c>
      <c r="N205" s="22">
        <f t="shared" si="14"/>
        <v>83.333333333333329</v>
      </c>
      <c r="O205" s="22">
        <f t="shared" si="14"/>
        <v>83.333333333333329</v>
      </c>
      <c r="P205" s="22">
        <f t="shared" si="14"/>
        <v>83.333333333333329</v>
      </c>
      <c r="Q205" s="22">
        <f t="shared" si="14"/>
        <v>83.333333333333329</v>
      </c>
      <c r="R205" s="22">
        <f t="shared" si="14"/>
        <v>83.333333333333329</v>
      </c>
      <c r="S205" s="22">
        <f t="shared" si="14"/>
        <v>83.333333333333329</v>
      </c>
      <c r="T205" s="22">
        <f t="shared" si="14"/>
        <v>83.333333333333329</v>
      </c>
      <c r="U205" s="22">
        <f t="shared" si="14"/>
        <v>83.333333333333329</v>
      </c>
      <c r="V205" s="22">
        <f t="shared" si="14"/>
        <v>83.333333333333329</v>
      </c>
      <c r="W205" s="22">
        <f t="shared" si="14"/>
        <v>83.333333333333329</v>
      </c>
      <c r="X205" s="22">
        <f t="shared" si="14"/>
        <v>83.333333333333329</v>
      </c>
      <c r="Y205" s="22">
        <f t="shared" si="14"/>
        <v>83.333333333333329</v>
      </c>
    </row>
    <row r="206" spans="1:25" hidden="1" x14ac:dyDescent="0.3">
      <c r="A206" s="164">
        <v>9</v>
      </c>
      <c r="B206" s="164">
        <v>1</v>
      </c>
      <c r="C206" s="24" t="s">
        <v>1760</v>
      </c>
      <c r="D206" s="25" t="s">
        <v>1759</v>
      </c>
      <c r="E206" s="25" t="s">
        <v>119</v>
      </c>
      <c r="F206" s="25" t="s">
        <v>1766</v>
      </c>
      <c r="G206" s="17" t="s">
        <v>121</v>
      </c>
      <c r="H206" s="18" t="s">
        <v>128</v>
      </c>
      <c r="I206" s="19">
        <v>24401</v>
      </c>
      <c r="J206" s="55" t="str">
        <f>LEFT(Tabla32[[#This Row],[ObjGasto]],3)</f>
        <v>244</v>
      </c>
      <c r="K206" s="20">
        <v>1</v>
      </c>
      <c r="L206" s="20">
        <v>101</v>
      </c>
      <c r="M206" s="21">
        <v>5000</v>
      </c>
      <c r="N206" s="22">
        <f t="shared" si="14"/>
        <v>416.66666666666669</v>
      </c>
      <c r="O206" s="22">
        <f t="shared" si="14"/>
        <v>416.66666666666669</v>
      </c>
      <c r="P206" s="22">
        <f t="shared" si="14"/>
        <v>416.66666666666669</v>
      </c>
      <c r="Q206" s="22">
        <f t="shared" si="14"/>
        <v>416.66666666666669</v>
      </c>
      <c r="R206" s="22">
        <f t="shared" si="14"/>
        <v>416.66666666666669</v>
      </c>
      <c r="S206" s="22">
        <f t="shared" si="14"/>
        <v>416.66666666666669</v>
      </c>
      <c r="T206" s="22">
        <f t="shared" si="14"/>
        <v>416.66666666666669</v>
      </c>
      <c r="U206" s="22">
        <f t="shared" si="14"/>
        <v>416.66666666666669</v>
      </c>
      <c r="V206" s="22">
        <f t="shared" si="14"/>
        <v>416.66666666666669</v>
      </c>
      <c r="W206" s="22">
        <f t="shared" si="14"/>
        <v>416.66666666666669</v>
      </c>
      <c r="X206" s="22">
        <f t="shared" si="14"/>
        <v>416.66666666666669</v>
      </c>
      <c r="Y206" s="22">
        <f t="shared" si="14"/>
        <v>416.66666666666669</v>
      </c>
    </row>
    <row r="207" spans="1:25" hidden="1" x14ac:dyDescent="0.3">
      <c r="A207" s="164">
        <v>9</v>
      </c>
      <c r="B207" s="164">
        <v>1</v>
      </c>
      <c r="C207" s="24" t="s">
        <v>1760</v>
      </c>
      <c r="D207" s="25" t="s">
        <v>1759</v>
      </c>
      <c r="E207" s="25" t="s">
        <v>119</v>
      </c>
      <c r="F207" s="25" t="s">
        <v>1766</v>
      </c>
      <c r="G207" s="17" t="s">
        <v>121</v>
      </c>
      <c r="H207" s="18" t="s">
        <v>128</v>
      </c>
      <c r="I207" s="19">
        <v>24601</v>
      </c>
      <c r="J207" s="55" t="str">
        <f>LEFT(Tabla32[[#This Row],[ObjGasto]],3)</f>
        <v>246</v>
      </c>
      <c r="K207" s="20">
        <v>1</v>
      </c>
      <c r="L207" s="20">
        <v>101</v>
      </c>
      <c r="M207" s="21">
        <v>50000</v>
      </c>
      <c r="N207" s="22">
        <f t="shared" si="14"/>
        <v>4166.666666666667</v>
      </c>
      <c r="O207" s="22">
        <f t="shared" si="14"/>
        <v>4166.666666666667</v>
      </c>
      <c r="P207" s="22">
        <f t="shared" si="14"/>
        <v>4166.666666666667</v>
      </c>
      <c r="Q207" s="22">
        <f t="shared" si="14"/>
        <v>4166.666666666667</v>
      </c>
      <c r="R207" s="22">
        <f t="shared" si="14"/>
        <v>4166.666666666667</v>
      </c>
      <c r="S207" s="22">
        <f t="shared" si="14"/>
        <v>4166.666666666667</v>
      </c>
      <c r="T207" s="22">
        <f t="shared" si="14"/>
        <v>4166.666666666667</v>
      </c>
      <c r="U207" s="22">
        <f t="shared" si="14"/>
        <v>4166.666666666667</v>
      </c>
      <c r="V207" s="22">
        <f t="shared" si="14"/>
        <v>4166.666666666667</v>
      </c>
      <c r="W207" s="22">
        <f t="shared" si="14"/>
        <v>4166.666666666667</v>
      </c>
      <c r="X207" s="22">
        <f t="shared" si="14"/>
        <v>4166.666666666667</v>
      </c>
      <c r="Y207" s="22">
        <f t="shared" si="14"/>
        <v>4166.666666666667</v>
      </c>
    </row>
    <row r="208" spans="1:25" hidden="1" x14ac:dyDescent="0.3">
      <c r="A208" s="164">
        <v>9</v>
      </c>
      <c r="B208" s="164">
        <v>1</v>
      </c>
      <c r="C208" s="24" t="s">
        <v>1760</v>
      </c>
      <c r="D208" s="25" t="s">
        <v>1759</v>
      </c>
      <c r="E208" s="25" t="s">
        <v>119</v>
      </c>
      <c r="F208" s="25" t="s">
        <v>1766</v>
      </c>
      <c r="G208" s="17" t="s">
        <v>121</v>
      </c>
      <c r="H208" s="18" t="s">
        <v>128</v>
      </c>
      <c r="I208" s="19">
        <v>24701</v>
      </c>
      <c r="J208" s="55" t="str">
        <f>LEFT(Tabla32[[#This Row],[ObjGasto]],3)</f>
        <v>247</v>
      </c>
      <c r="K208" s="20">
        <v>1</v>
      </c>
      <c r="L208" s="20">
        <v>101</v>
      </c>
      <c r="M208" s="21">
        <v>30000</v>
      </c>
      <c r="N208" s="22">
        <f t="shared" si="14"/>
        <v>2500</v>
      </c>
      <c r="O208" s="22">
        <f t="shared" si="14"/>
        <v>2500</v>
      </c>
      <c r="P208" s="22">
        <f t="shared" si="14"/>
        <v>2500</v>
      </c>
      <c r="Q208" s="22">
        <f t="shared" si="14"/>
        <v>2500</v>
      </c>
      <c r="R208" s="22">
        <f t="shared" si="14"/>
        <v>2500</v>
      </c>
      <c r="S208" s="22">
        <f t="shared" si="14"/>
        <v>2500</v>
      </c>
      <c r="T208" s="22">
        <f t="shared" si="14"/>
        <v>2500</v>
      </c>
      <c r="U208" s="22">
        <f t="shared" si="14"/>
        <v>2500</v>
      </c>
      <c r="V208" s="22">
        <f t="shared" si="14"/>
        <v>2500</v>
      </c>
      <c r="W208" s="22">
        <f t="shared" si="14"/>
        <v>2500</v>
      </c>
      <c r="X208" s="22">
        <f t="shared" si="14"/>
        <v>2500</v>
      </c>
      <c r="Y208" s="22">
        <f t="shared" si="14"/>
        <v>2500</v>
      </c>
    </row>
    <row r="209" spans="1:25" hidden="1" x14ac:dyDescent="0.3">
      <c r="A209" s="164">
        <v>9</v>
      </c>
      <c r="B209" s="164">
        <v>1</v>
      </c>
      <c r="C209" s="24" t="s">
        <v>1760</v>
      </c>
      <c r="D209" s="25" t="s">
        <v>1759</v>
      </c>
      <c r="E209" s="25" t="s">
        <v>119</v>
      </c>
      <c r="F209" s="25" t="s">
        <v>1766</v>
      </c>
      <c r="G209" s="17" t="s">
        <v>121</v>
      </c>
      <c r="H209" s="18" t="s">
        <v>128</v>
      </c>
      <c r="I209" s="19">
        <v>24801</v>
      </c>
      <c r="J209" s="55" t="str">
        <f>LEFT(Tabla32[[#This Row],[ObjGasto]],3)</f>
        <v>248</v>
      </c>
      <c r="K209" s="20">
        <v>1</v>
      </c>
      <c r="L209" s="20">
        <v>101</v>
      </c>
      <c r="M209" s="21">
        <v>500</v>
      </c>
      <c r="N209" s="22">
        <f t="shared" si="14"/>
        <v>41.666666666666664</v>
      </c>
      <c r="O209" s="22">
        <f t="shared" si="14"/>
        <v>41.666666666666664</v>
      </c>
      <c r="P209" s="22">
        <f t="shared" si="14"/>
        <v>41.666666666666664</v>
      </c>
      <c r="Q209" s="22">
        <f t="shared" si="14"/>
        <v>41.666666666666664</v>
      </c>
      <c r="R209" s="22">
        <f t="shared" si="14"/>
        <v>41.666666666666664</v>
      </c>
      <c r="S209" s="22">
        <f t="shared" si="14"/>
        <v>41.666666666666664</v>
      </c>
      <c r="T209" s="22">
        <f t="shared" si="14"/>
        <v>41.666666666666664</v>
      </c>
      <c r="U209" s="22">
        <f t="shared" si="14"/>
        <v>41.666666666666664</v>
      </c>
      <c r="V209" s="22">
        <f t="shared" si="14"/>
        <v>41.666666666666664</v>
      </c>
      <c r="W209" s="22">
        <f t="shared" si="14"/>
        <v>41.666666666666664</v>
      </c>
      <c r="X209" s="22">
        <f t="shared" si="14"/>
        <v>41.666666666666664</v>
      </c>
      <c r="Y209" s="22">
        <f t="shared" si="14"/>
        <v>41.666666666666664</v>
      </c>
    </row>
    <row r="210" spans="1:25" hidden="1" x14ac:dyDescent="0.3">
      <c r="A210" s="164">
        <v>9</v>
      </c>
      <c r="B210" s="164">
        <v>1</v>
      </c>
      <c r="C210" s="24" t="s">
        <v>1760</v>
      </c>
      <c r="D210" s="25" t="s">
        <v>1759</v>
      </c>
      <c r="E210" s="25" t="s">
        <v>119</v>
      </c>
      <c r="F210" s="25" t="s">
        <v>1766</v>
      </c>
      <c r="G210" s="17" t="s">
        <v>121</v>
      </c>
      <c r="H210" s="18" t="s">
        <v>128</v>
      </c>
      <c r="I210" s="19">
        <v>24901</v>
      </c>
      <c r="J210" s="55" t="str">
        <f>LEFT(Tabla32[[#This Row],[ObjGasto]],3)</f>
        <v>249</v>
      </c>
      <c r="K210" s="20">
        <v>1</v>
      </c>
      <c r="L210" s="20">
        <v>101</v>
      </c>
      <c r="M210" s="21">
        <v>161000</v>
      </c>
      <c r="N210" s="22">
        <f t="shared" si="14"/>
        <v>13416.666666666666</v>
      </c>
      <c r="O210" s="22">
        <f t="shared" si="14"/>
        <v>13416.666666666666</v>
      </c>
      <c r="P210" s="22">
        <f t="shared" si="14"/>
        <v>13416.666666666666</v>
      </c>
      <c r="Q210" s="22">
        <f t="shared" si="14"/>
        <v>13416.666666666666</v>
      </c>
      <c r="R210" s="22">
        <f t="shared" si="14"/>
        <v>13416.666666666666</v>
      </c>
      <c r="S210" s="22">
        <f t="shared" si="14"/>
        <v>13416.666666666666</v>
      </c>
      <c r="T210" s="22">
        <f t="shared" si="14"/>
        <v>13416.666666666666</v>
      </c>
      <c r="U210" s="22">
        <f t="shared" si="14"/>
        <v>13416.666666666666</v>
      </c>
      <c r="V210" s="22">
        <f t="shared" si="14"/>
        <v>13416.666666666666</v>
      </c>
      <c r="W210" s="22">
        <f t="shared" si="14"/>
        <v>13416.666666666666</v>
      </c>
      <c r="X210" s="22">
        <f t="shared" si="14"/>
        <v>13416.666666666666</v>
      </c>
      <c r="Y210" s="22">
        <f t="shared" si="14"/>
        <v>13416.666666666666</v>
      </c>
    </row>
    <row r="211" spans="1:25" hidden="1" x14ac:dyDescent="0.3">
      <c r="A211" s="164">
        <v>9</v>
      </c>
      <c r="B211" s="164">
        <v>1</v>
      </c>
      <c r="C211" s="24" t="s">
        <v>1760</v>
      </c>
      <c r="D211" s="25" t="s">
        <v>1759</v>
      </c>
      <c r="E211" s="25" t="s">
        <v>119</v>
      </c>
      <c r="F211" s="25" t="s">
        <v>1766</v>
      </c>
      <c r="G211" s="17" t="s">
        <v>121</v>
      </c>
      <c r="H211" s="18" t="s">
        <v>128</v>
      </c>
      <c r="I211" s="19">
        <v>25601</v>
      </c>
      <c r="J211" s="55" t="str">
        <f>LEFT(Tabla32[[#This Row],[ObjGasto]],3)</f>
        <v>256</v>
      </c>
      <c r="K211" s="20">
        <v>1</v>
      </c>
      <c r="L211" s="20">
        <v>101</v>
      </c>
      <c r="M211" s="21">
        <v>6000</v>
      </c>
      <c r="N211" s="22">
        <f t="shared" si="14"/>
        <v>500</v>
      </c>
      <c r="O211" s="22">
        <f t="shared" si="14"/>
        <v>500</v>
      </c>
      <c r="P211" s="22">
        <f t="shared" si="14"/>
        <v>500</v>
      </c>
      <c r="Q211" s="22">
        <f t="shared" si="14"/>
        <v>500</v>
      </c>
      <c r="R211" s="22">
        <f t="shared" si="14"/>
        <v>500</v>
      </c>
      <c r="S211" s="22">
        <f t="shared" si="14"/>
        <v>500</v>
      </c>
      <c r="T211" s="22">
        <f t="shared" si="14"/>
        <v>500</v>
      </c>
      <c r="U211" s="22">
        <f t="shared" si="14"/>
        <v>500</v>
      </c>
      <c r="V211" s="22">
        <f t="shared" si="14"/>
        <v>500</v>
      </c>
      <c r="W211" s="22">
        <f t="shared" si="14"/>
        <v>500</v>
      </c>
      <c r="X211" s="22">
        <f t="shared" si="14"/>
        <v>500</v>
      </c>
      <c r="Y211" s="22">
        <f t="shared" si="14"/>
        <v>500</v>
      </c>
    </row>
    <row r="212" spans="1:25" hidden="1" x14ac:dyDescent="0.3">
      <c r="A212" s="164">
        <v>9</v>
      </c>
      <c r="B212" s="164">
        <v>1</v>
      </c>
      <c r="C212" s="24" t="s">
        <v>1760</v>
      </c>
      <c r="D212" s="25" t="s">
        <v>1759</v>
      </c>
      <c r="E212" s="25" t="s">
        <v>119</v>
      </c>
      <c r="F212" s="25" t="s">
        <v>1766</v>
      </c>
      <c r="G212" s="17" t="s">
        <v>121</v>
      </c>
      <c r="H212" s="18" t="s">
        <v>128</v>
      </c>
      <c r="I212" s="19">
        <v>26102</v>
      </c>
      <c r="J212" s="55" t="str">
        <f>LEFT(Tabla32[[#This Row],[ObjGasto]],3)</f>
        <v>261</v>
      </c>
      <c r="K212" s="20">
        <v>1</v>
      </c>
      <c r="L212" s="20">
        <v>101</v>
      </c>
      <c r="M212" s="21">
        <v>285000</v>
      </c>
      <c r="N212" s="22">
        <f t="shared" ref="N212:Y227" si="15">$M212/12</f>
        <v>23750</v>
      </c>
      <c r="O212" s="22">
        <f t="shared" si="15"/>
        <v>23750</v>
      </c>
      <c r="P212" s="22">
        <f t="shared" si="15"/>
        <v>23750</v>
      </c>
      <c r="Q212" s="22">
        <f t="shared" si="15"/>
        <v>23750</v>
      </c>
      <c r="R212" s="22">
        <f t="shared" si="15"/>
        <v>23750</v>
      </c>
      <c r="S212" s="22">
        <f t="shared" si="15"/>
        <v>23750</v>
      </c>
      <c r="T212" s="22">
        <f t="shared" si="15"/>
        <v>23750</v>
      </c>
      <c r="U212" s="22">
        <f t="shared" si="15"/>
        <v>23750</v>
      </c>
      <c r="V212" s="22">
        <f t="shared" si="15"/>
        <v>23750</v>
      </c>
      <c r="W212" s="22">
        <f t="shared" si="15"/>
        <v>23750</v>
      </c>
      <c r="X212" s="22">
        <f t="shared" si="15"/>
        <v>23750</v>
      </c>
      <c r="Y212" s="22">
        <f t="shared" si="15"/>
        <v>23750</v>
      </c>
    </row>
    <row r="213" spans="1:25" hidden="1" x14ac:dyDescent="0.3">
      <c r="A213" s="164">
        <v>9</v>
      </c>
      <c r="B213" s="164">
        <v>1</v>
      </c>
      <c r="C213" s="24" t="s">
        <v>1760</v>
      </c>
      <c r="D213" s="25" t="s">
        <v>1759</v>
      </c>
      <c r="E213" s="25" t="s">
        <v>119</v>
      </c>
      <c r="F213" s="25" t="s">
        <v>1766</v>
      </c>
      <c r="G213" s="17" t="s">
        <v>121</v>
      </c>
      <c r="H213" s="18" t="s">
        <v>128</v>
      </c>
      <c r="I213" s="19">
        <v>27201</v>
      </c>
      <c r="J213" s="55" t="str">
        <f>LEFT(Tabla32[[#This Row],[ObjGasto]],3)</f>
        <v>272</v>
      </c>
      <c r="K213" s="20">
        <v>1</v>
      </c>
      <c r="L213" s="20">
        <v>101</v>
      </c>
      <c r="M213" s="21">
        <v>1000</v>
      </c>
      <c r="N213" s="22">
        <f t="shared" si="15"/>
        <v>83.333333333333329</v>
      </c>
      <c r="O213" s="22">
        <f t="shared" si="15"/>
        <v>83.333333333333329</v>
      </c>
      <c r="P213" s="22">
        <f t="shared" si="15"/>
        <v>83.333333333333329</v>
      </c>
      <c r="Q213" s="22">
        <f t="shared" si="15"/>
        <v>83.333333333333329</v>
      </c>
      <c r="R213" s="22">
        <f t="shared" si="15"/>
        <v>83.333333333333329</v>
      </c>
      <c r="S213" s="22">
        <f t="shared" si="15"/>
        <v>83.333333333333329</v>
      </c>
      <c r="T213" s="22">
        <f t="shared" si="15"/>
        <v>83.333333333333329</v>
      </c>
      <c r="U213" s="22">
        <f t="shared" si="15"/>
        <v>83.333333333333329</v>
      </c>
      <c r="V213" s="22">
        <f t="shared" si="15"/>
        <v>83.333333333333329</v>
      </c>
      <c r="W213" s="22">
        <f t="shared" si="15"/>
        <v>83.333333333333329</v>
      </c>
      <c r="X213" s="22">
        <f t="shared" si="15"/>
        <v>83.333333333333329</v>
      </c>
      <c r="Y213" s="22">
        <f t="shared" si="15"/>
        <v>83.333333333333329</v>
      </c>
    </row>
    <row r="214" spans="1:25" hidden="1" x14ac:dyDescent="0.3">
      <c r="A214" s="164">
        <v>9</v>
      </c>
      <c r="B214" s="164">
        <v>1</v>
      </c>
      <c r="C214" s="24" t="s">
        <v>1760</v>
      </c>
      <c r="D214" s="25" t="s">
        <v>1759</v>
      </c>
      <c r="E214" s="25" t="s">
        <v>119</v>
      </c>
      <c r="F214" s="25" t="s">
        <v>1766</v>
      </c>
      <c r="G214" s="17" t="s">
        <v>121</v>
      </c>
      <c r="H214" s="18" t="s">
        <v>128</v>
      </c>
      <c r="I214" s="19">
        <v>29101</v>
      </c>
      <c r="J214" s="55" t="str">
        <f>LEFT(Tabla32[[#This Row],[ObjGasto]],3)</f>
        <v>291</v>
      </c>
      <c r="K214" s="20">
        <v>1</v>
      </c>
      <c r="L214" s="20">
        <v>101</v>
      </c>
      <c r="M214" s="21">
        <v>25000</v>
      </c>
      <c r="N214" s="22">
        <f t="shared" si="15"/>
        <v>2083.3333333333335</v>
      </c>
      <c r="O214" s="22">
        <f t="shared" si="15"/>
        <v>2083.3333333333335</v>
      </c>
      <c r="P214" s="22">
        <f t="shared" si="15"/>
        <v>2083.3333333333335</v>
      </c>
      <c r="Q214" s="22">
        <f t="shared" si="15"/>
        <v>2083.3333333333335</v>
      </c>
      <c r="R214" s="22">
        <f t="shared" si="15"/>
        <v>2083.3333333333335</v>
      </c>
      <c r="S214" s="22">
        <f t="shared" si="15"/>
        <v>2083.3333333333335</v>
      </c>
      <c r="T214" s="22">
        <f t="shared" si="15"/>
        <v>2083.3333333333335</v>
      </c>
      <c r="U214" s="22">
        <f t="shared" si="15"/>
        <v>2083.3333333333335</v>
      </c>
      <c r="V214" s="22">
        <f t="shared" si="15"/>
        <v>2083.3333333333335</v>
      </c>
      <c r="W214" s="22">
        <f t="shared" si="15"/>
        <v>2083.3333333333335</v>
      </c>
      <c r="X214" s="22">
        <f t="shared" si="15"/>
        <v>2083.3333333333335</v>
      </c>
      <c r="Y214" s="22">
        <f t="shared" si="15"/>
        <v>2083.3333333333335</v>
      </c>
    </row>
    <row r="215" spans="1:25" hidden="1" x14ac:dyDescent="0.3">
      <c r="A215" s="164">
        <v>9</v>
      </c>
      <c r="B215" s="164">
        <v>1</v>
      </c>
      <c r="C215" s="24" t="s">
        <v>1760</v>
      </c>
      <c r="D215" s="25" t="s">
        <v>1759</v>
      </c>
      <c r="E215" s="25" t="s">
        <v>119</v>
      </c>
      <c r="F215" s="25" t="s">
        <v>1766</v>
      </c>
      <c r="G215" s="17" t="s">
        <v>121</v>
      </c>
      <c r="H215" s="18" t="s">
        <v>128</v>
      </c>
      <c r="I215" s="19">
        <v>29201</v>
      </c>
      <c r="J215" s="55" t="str">
        <f>LEFT(Tabla32[[#This Row],[ObjGasto]],3)</f>
        <v>292</v>
      </c>
      <c r="K215" s="20">
        <v>1</v>
      </c>
      <c r="L215" s="20">
        <v>101</v>
      </c>
      <c r="M215" s="21">
        <v>3500</v>
      </c>
      <c r="N215" s="22">
        <f t="shared" si="15"/>
        <v>291.66666666666669</v>
      </c>
      <c r="O215" s="22">
        <f t="shared" si="15"/>
        <v>291.66666666666669</v>
      </c>
      <c r="P215" s="22">
        <f t="shared" si="15"/>
        <v>291.66666666666669</v>
      </c>
      <c r="Q215" s="22">
        <f t="shared" si="15"/>
        <v>291.66666666666669</v>
      </c>
      <c r="R215" s="22">
        <f t="shared" si="15"/>
        <v>291.66666666666669</v>
      </c>
      <c r="S215" s="22">
        <f t="shared" si="15"/>
        <v>291.66666666666669</v>
      </c>
      <c r="T215" s="22">
        <f t="shared" si="15"/>
        <v>291.66666666666669</v>
      </c>
      <c r="U215" s="22">
        <f t="shared" si="15"/>
        <v>291.66666666666669</v>
      </c>
      <c r="V215" s="22">
        <f t="shared" si="15"/>
        <v>291.66666666666669</v>
      </c>
      <c r="W215" s="22">
        <f t="shared" si="15"/>
        <v>291.66666666666669</v>
      </c>
      <c r="X215" s="22">
        <f t="shared" si="15"/>
        <v>291.66666666666669</v>
      </c>
      <c r="Y215" s="22">
        <f t="shared" si="15"/>
        <v>291.66666666666669</v>
      </c>
    </row>
    <row r="216" spans="1:25" hidden="1" x14ac:dyDescent="0.3">
      <c r="A216" s="164">
        <v>9</v>
      </c>
      <c r="B216" s="164">
        <v>1</v>
      </c>
      <c r="C216" s="24" t="s">
        <v>1760</v>
      </c>
      <c r="D216" s="25" t="s">
        <v>1759</v>
      </c>
      <c r="E216" s="25" t="s">
        <v>119</v>
      </c>
      <c r="F216" s="25" t="s">
        <v>1766</v>
      </c>
      <c r="G216" s="17" t="s">
        <v>121</v>
      </c>
      <c r="H216" s="18" t="s">
        <v>128</v>
      </c>
      <c r="I216" s="19">
        <v>29301</v>
      </c>
      <c r="J216" s="55" t="str">
        <f>LEFT(Tabla32[[#This Row],[ObjGasto]],3)</f>
        <v>293</v>
      </c>
      <c r="K216" s="20">
        <v>1</v>
      </c>
      <c r="L216" s="20">
        <v>101</v>
      </c>
      <c r="M216" s="21">
        <v>1000</v>
      </c>
      <c r="N216" s="22">
        <f t="shared" si="15"/>
        <v>83.333333333333329</v>
      </c>
      <c r="O216" s="22">
        <f t="shared" si="15"/>
        <v>83.333333333333329</v>
      </c>
      <c r="P216" s="22">
        <f t="shared" si="15"/>
        <v>83.333333333333329</v>
      </c>
      <c r="Q216" s="22">
        <f t="shared" si="15"/>
        <v>83.333333333333329</v>
      </c>
      <c r="R216" s="22">
        <f t="shared" si="15"/>
        <v>83.333333333333329</v>
      </c>
      <c r="S216" s="22">
        <f t="shared" si="15"/>
        <v>83.333333333333329</v>
      </c>
      <c r="T216" s="22">
        <f t="shared" si="15"/>
        <v>83.333333333333329</v>
      </c>
      <c r="U216" s="22">
        <f t="shared" si="15"/>
        <v>83.333333333333329</v>
      </c>
      <c r="V216" s="22">
        <f t="shared" si="15"/>
        <v>83.333333333333329</v>
      </c>
      <c r="W216" s="22">
        <f t="shared" si="15"/>
        <v>83.333333333333329</v>
      </c>
      <c r="X216" s="22">
        <f t="shared" si="15"/>
        <v>83.333333333333329</v>
      </c>
      <c r="Y216" s="22">
        <f t="shared" si="15"/>
        <v>83.333333333333329</v>
      </c>
    </row>
    <row r="217" spans="1:25" hidden="1" x14ac:dyDescent="0.3">
      <c r="A217" s="164">
        <v>9</v>
      </c>
      <c r="B217" s="164">
        <v>1</v>
      </c>
      <c r="C217" s="24" t="s">
        <v>1760</v>
      </c>
      <c r="D217" s="25" t="s">
        <v>1759</v>
      </c>
      <c r="E217" s="25" t="s">
        <v>119</v>
      </c>
      <c r="F217" s="25" t="s">
        <v>1766</v>
      </c>
      <c r="G217" s="17" t="s">
        <v>121</v>
      </c>
      <c r="H217" s="18" t="s">
        <v>128</v>
      </c>
      <c r="I217" s="19">
        <v>29401</v>
      </c>
      <c r="J217" s="55" t="str">
        <f>LEFT(Tabla32[[#This Row],[ObjGasto]],3)</f>
        <v>294</v>
      </c>
      <c r="K217" s="20">
        <v>1</v>
      </c>
      <c r="L217" s="20">
        <v>101</v>
      </c>
      <c r="M217" s="21">
        <v>1000</v>
      </c>
      <c r="N217" s="22">
        <f t="shared" si="15"/>
        <v>83.333333333333329</v>
      </c>
      <c r="O217" s="22">
        <f t="shared" si="15"/>
        <v>83.333333333333329</v>
      </c>
      <c r="P217" s="22">
        <f t="shared" si="15"/>
        <v>83.333333333333329</v>
      </c>
      <c r="Q217" s="22">
        <f t="shared" si="15"/>
        <v>83.333333333333329</v>
      </c>
      <c r="R217" s="22">
        <f t="shared" si="15"/>
        <v>83.333333333333329</v>
      </c>
      <c r="S217" s="22">
        <f t="shared" si="15"/>
        <v>83.333333333333329</v>
      </c>
      <c r="T217" s="22">
        <f t="shared" si="15"/>
        <v>83.333333333333329</v>
      </c>
      <c r="U217" s="22">
        <f t="shared" si="15"/>
        <v>83.333333333333329</v>
      </c>
      <c r="V217" s="22">
        <f t="shared" si="15"/>
        <v>83.333333333333329</v>
      </c>
      <c r="W217" s="22">
        <f t="shared" si="15"/>
        <v>83.333333333333329</v>
      </c>
      <c r="X217" s="22">
        <f t="shared" si="15"/>
        <v>83.333333333333329</v>
      </c>
      <c r="Y217" s="22">
        <f t="shared" si="15"/>
        <v>83.333333333333329</v>
      </c>
    </row>
    <row r="218" spans="1:25" hidden="1" x14ac:dyDescent="0.3">
      <c r="A218" s="23">
        <v>9</v>
      </c>
      <c r="B218" s="23">
        <v>1</v>
      </c>
      <c r="C218" s="24" t="s">
        <v>1760</v>
      </c>
      <c r="D218" s="25" t="s">
        <v>1759</v>
      </c>
      <c r="E218" s="25" t="s">
        <v>119</v>
      </c>
      <c r="F218" s="25" t="s">
        <v>1766</v>
      </c>
      <c r="G218" s="26" t="s">
        <v>121</v>
      </c>
      <c r="H218" s="27" t="s">
        <v>128</v>
      </c>
      <c r="I218" s="19">
        <v>29601</v>
      </c>
      <c r="J218" s="55" t="str">
        <f>LEFT(Tabla32[[#This Row],[ObjGasto]],3)</f>
        <v>296</v>
      </c>
      <c r="K218" s="28">
        <v>1</v>
      </c>
      <c r="L218" s="28">
        <v>101</v>
      </c>
      <c r="M218" s="21">
        <v>105000</v>
      </c>
      <c r="N218" s="22">
        <f t="shared" si="15"/>
        <v>8750</v>
      </c>
      <c r="O218" s="22">
        <f t="shared" si="15"/>
        <v>8750</v>
      </c>
      <c r="P218" s="22">
        <f t="shared" si="15"/>
        <v>8750</v>
      </c>
      <c r="Q218" s="22">
        <f t="shared" si="15"/>
        <v>8750</v>
      </c>
      <c r="R218" s="22">
        <f t="shared" si="15"/>
        <v>8750</v>
      </c>
      <c r="S218" s="22">
        <f t="shared" si="15"/>
        <v>8750</v>
      </c>
      <c r="T218" s="22">
        <f t="shared" si="15"/>
        <v>8750</v>
      </c>
      <c r="U218" s="22">
        <f t="shared" si="15"/>
        <v>8750</v>
      </c>
      <c r="V218" s="22">
        <f t="shared" si="15"/>
        <v>8750</v>
      </c>
      <c r="W218" s="22">
        <f t="shared" si="15"/>
        <v>8750</v>
      </c>
      <c r="X218" s="22">
        <f t="shared" si="15"/>
        <v>8750</v>
      </c>
      <c r="Y218" s="22">
        <f t="shared" si="15"/>
        <v>8750</v>
      </c>
    </row>
    <row r="219" spans="1:25" hidden="1" x14ac:dyDescent="0.3">
      <c r="A219" s="23">
        <v>9</v>
      </c>
      <c r="B219" s="23">
        <v>1</v>
      </c>
      <c r="C219" s="24" t="s">
        <v>1760</v>
      </c>
      <c r="D219" s="25" t="s">
        <v>1759</v>
      </c>
      <c r="E219" s="25" t="s">
        <v>119</v>
      </c>
      <c r="F219" s="25" t="s">
        <v>1766</v>
      </c>
      <c r="G219" s="26" t="s">
        <v>121</v>
      </c>
      <c r="H219" s="27" t="s">
        <v>128</v>
      </c>
      <c r="I219" s="19">
        <v>29801</v>
      </c>
      <c r="J219" s="55" t="str">
        <f>LEFT(Tabla32[[#This Row],[ObjGasto]],3)</f>
        <v>298</v>
      </c>
      <c r="K219" s="28">
        <v>1</v>
      </c>
      <c r="L219" s="28">
        <v>101</v>
      </c>
      <c r="M219" s="21">
        <v>15000</v>
      </c>
      <c r="N219" s="22">
        <f t="shared" si="15"/>
        <v>1250</v>
      </c>
      <c r="O219" s="22">
        <f t="shared" si="15"/>
        <v>1250</v>
      </c>
      <c r="P219" s="22">
        <f t="shared" si="15"/>
        <v>1250</v>
      </c>
      <c r="Q219" s="22">
        <f t="shared" si="15"/>
        <v>1250</v>
      </c>
      <c r="R219" s="22">
        <f t="shared" si="15"/>
        <v>1250</v>
      </c>
      <c r="S219" s="22">
        <f t="shared" si="15"/>
        <v>1250</v>
      </c>
      <c r="T219" s="22">
        <f t="shared" si="15"/>
        <v>1250</v>
      </c>
      <c r="U219" s="22">
        <f t="shared" si="15"/>
        <v>1250</v>
      </c>
      <c r="V219" s="22">
        <f t="shared" si="15"/>
        <v>1250</v>
      </c>
      <c r="W219" s="22">
        <f t="shared" si="15"/>
        <v>1250</v>
      </c>
      <c r="X219" s="22">
        <f t="shared" si="15"/>
        <v>1250</v>
      </c>
      <c r="Y219" s="22">
        <f t="shared" si="15"/>
        <v>1250</v>
      </c>
    </row>
    <row r="220" spans="1:25" hidden="1" x14ac:dyDescent="0.3">
      <c r="A220" s="164">
        <v>10</v>
      </c>
      <c r="B220" s="164">
        <v>1</v>
      </c>
      <c r="C220" s="165" t="s">
        <v>117</v>
      </c>
      <c r="D220" s="166" t="s">
        <v>118</v>
      </c>
      <c r="E220" s="166" t="s">
        <v>119</v>
      </c>
      <c r="F220" s="17" t="s">
        <v>120</v>
      </c>
      <c r="G220" s="17" t="s">
        <v>121</v>
      </c>
      <c r="H220" s="18" t="s">
        <v>126</v>
      </c>
      <c r="I220" s="19">
        <v>35501</v>
      </c>
      <c r="J220" s="55" t="str">
        <f>LEFT(Tabla32[[#This Row],[ObjGasto]],3)</f>
        <v>355</v>
      </c>
      <c r="K220" s="20">
        <v>1</v>
      </c>
      <c r="L220" s="20">
        <v>101</v>
      </c>
      <c r="M220" s="22">
        <v>6000</v>
      </c>
      <c r="N220" s="22">
        <f t="shared" si="15"/>
        <v>500</v>
      </c>
      <c r="O220" s="22">
        <f t="shared" si="15"/>
        <v>500</v>
      </c>
      <c r="P220" s="22">
        <f t="shared" si="15"/>
        <v>500</v>
      </c>
      <c r="Q220" s="22">
        <f t="shared" si="15"/>
        <v>500</v>
      </c>
      <c r="R220" s="22">
        <f t="shared" si="15"/>
        <v>500</v>
      </c>
      <c r="S220" s="22">
        <f t="shared" si="15"/>
        <v>500</v>
      </c>
      <c r="T220" s="22">
        <f t="shared" si="15"/>
        <v>500</v>
      </c>
      <c r="U220" s="22">
        <f t="shared" si="15"/>
        <v>500</v>
      </c>
      <c r="V220" s="22">
        <f t="shared" si="15"/>
        <v>500</v>
      </c>
      <c r="W220" s="22">
        <f t="shared" si="15"/>
        <v>500</v>
      </c>
      <c r="X220" s="22">
        <f t="shared" si="15"/>
        <v>500</v>
      </c>
      <c r="Y220" s="22">
        <f t="shared" si="15"/>
        <v>500</v>
      </c>
    </row>
    <row r="221" spans="1:25" hidden="1" x14ac:dyDescent="0.3">
      <c r="A221" s="164">
        <v>14</v>
      </c>
      <c r="B221" s="164">
        <v>1</v>
      </c>
      <c r="C221" s="165" t="s">
        <v>117</v>
      </c>
      <c r="D221" s="166" t="s">
        <v>118</v>
      </c>
      <c r="E221" s="166" t="s">
        <v>119</v>
      </c>
      <c r="F221" s="17" t="s">
        <v>120</v>
      </c>
      <c r="G221" s="17" t="s">
        <v>121</v>
      </c>
      <c r="H221" s="18" t="s">
        <v>127</v>
      </c>
      <c r="I221" s="19">
        <v>35501</v>
      </c>
      <c r="J221" s="55" t="str">
        <f>LEFT(Tabla32[[#This Row],[ObjGasto]],3)</f>
        <v>355</v>
      </c>
      <c r="K221" s="169">
        <v>1</v>
      </c>
      <c r="L221" s="20">
        <v>101</v>
      </c>
      <c r="M221" s="21">
        <v>8000</v>
      </c>
      <c r="N221" s="22">
        <f t="shared" si="15"/>
        <v>666.66666666666663</v>
      </c>
      <c r="O221" s="22">
        <f t="shared" si="15"/>
        <v>666.66666666666663</v>
      </c>
      <c r="P221" s="22">
        <f t="shared" si="15"/>
        <v>666.66666666666663</v>
      </c>
      <c r="Q221" s="22">
        <f t="shared" si="15"/>
        <v>666.66666666666663</v>
      </c>
      <c r="R221" s="22">
        <f t="shared" si="15"/>
        <v>666.66666666666663</v>
      </c>
      <c r="S221" s="22">
        <f t="shared" si="15"/>
        <v>666.66666666666663</v>
      </c>
      <c r="T221" s="22">
        <f t="shared" si="15"/>
        <v>666.66666666666663</v>
      </c>
      <c r="U221" s="22">
        <f t="shared" si="15"/>
        <v>666.66666666666663</v>
      </c>
      <c r="V221" s="22">
        <f t="shared" si="15"/>
        <v>666.66666666666663</v>
      </c>
      <c r="W221" s="22">
        <f t="shared" si="15"/>
        <v>666.66666666666663</v>
      </c>
      <c r="X221" s="22">
        <f t="shared" si="15"/>
        <v>666.66666666666663</v>
      </c>
      <c r="Y221" s="22">
        <f t="shared" si="15"/>
        <v>666.66666666666663</v>
      </c>
    </row>
    <row r="222" spans="1:25" hidden="1" x14ac:dyDescent="0.3">
      <c r="A222" s="164">
        <v>19</v>
      </c>
      <c r="B222" s="164">
        <v>2</v>
      </c>
      <c r="C222" s="165" t="s">
        <v>1760</v>
      </c>
      <c r="D222" s="166" t="s">
        <v>119</v>
      </c>
      <c r="E222" s="166" t="s">
        <v>1759</v>
      </c>
      <c r="F222" s="140" t="s">
        <v>1767</v>
      </c>
      <c r="G222" s="17" t="s">
        <v>121</v>
      </c>
      <c r="H222" s="18" t="s">
        <v>122</v>
      </c>
      <c r="I222" s="19">
        <v>35501</v>
      </c>
      <c r="J222" s="55" t="str">
        <f>LEFT(Tabla32[[#This Row],[ObjGasto]],3)</f>
        <v>355</v>
      </c>
      <c r="K222" s="170">
        <v>1</v>
      </c>
      <c r="L222" s="20">
        <v>101</v>
      </c>
      <c r="M222" s="21">
        <v>10000</v>
      </c>
      <c r="N222" s="22">
        <f t="shared" si="15"/>
        <v>833.33333333333337</v>
      </c>
      <c r="O222" s="22">
        <f t="shared" si="15"/>
        <v>833.33333333333337</v>
      </c>
      <c r="P222" s="22">
        <f t="shared" si="15"/>
        <v>833.33333333333337</v>
      </c>
      <c r="Q222" s="22">
        <f t="shared" si="15"/>
        <v>833.33333333333337</v>
      </c>
      <c r="R222" s="22">
        <f t="shared" si="15"/>
        <v>833.33333333333337</v>
      </c>
      <c r="S222" s="22">
        <f t="shared" si="15"/>
        <v>833.33333333333337</v>
      </c>
      <c r="T222" s="22">
        <f t="shared" si="15"/>
        <v>833.33333333333337</v>
      </c>
      <c r="U222" s="22">
        <f t="shared" si="15"/>
        <v>833.33333333333337</v>
      </c>
      <c r="V222" s="22">
        <f t="shared" si="15"/>
        <v>833.33333333333337</v>
      </c>
      <c r="W222" s="22">
        <f t="shared" si="15"/>
        <v>833.33333333333337</v>
      </c>
      <c r="X222" s="22">
        <f t="shared" si="15"/>
        <v>833.33333333333337</v>
      </c>
      <c r="Y222" s="22">
        <f t="shared" si="15"/>
        <v>833.33333333333337</v>
      </c>
    </row>
    <row r="223" spans="1:25" hidden="1" x14ac:dyDescent="0.3">
      <c r="A223" s="164">
        <v>19</v>
      </c>
      <c r="B223" s="164">
        <v>1</v>
      </c>
      <c r="C223" s="165" t="s">
        <v>1760</v>
      </c>
      <c r="D223" s="166" t="s">
        <v>1761</v>
      </c>
      <c r="E223" s="166" t="s">
        <v>1763</v>
      </c>
      <c r="F223" s="140" t="s">
        <v>1764</v>
      </c>
      <c r="G223" s="17" t="s">
        <v>121</v>
      </c>
      <c r="H223" s="18" t="s">
        <v>124</v>
      </c>
      <c r="I223" s="19">
        <v>35501</v>
      </c>
      <c r="J223" s="55" t="str">
        <f>LEFT(Tabla32[[#This Row],[ObjGasto]],3)</f>
        <v>355</v>
      </c>
      <c r="K223" s="169">
        <v>1</v>
      </c>
      <c r="L223" s="20">
        <v>101</v>
      </c>
      <c r="M223" s="21">
        <v>2000</v>
      </c>
      <c r="N223" s="22">
        <f t="shared" si="15"/>
        <v>166.66666666666666</v>
      </c>
      <c r="O223" s="22">
        <f t="shared" si="15"/>
        <v>166.66666666666666</v>
      </c>
      <c r="P223" s="22">
        <f t="shared" si="15"/>
        <v>166.66666666666666</v>
      </c>
      <c r="Q223" s="22">
        <f t="shared" si="15"/>
        <v>166.66666666666666</v>
      </c>
      <c r="R223" s="22">
        <f t="shared" si="15"/>
        <v>166.66666666666666</v>
      </c>
      <c r="S223" s="22">
        <f t="shared" si="15"/>
        <v>166.66666666666666</v>
      </c>
      <c r="T223" s="22">
        <f t="shared" si="15"/>
        <v>166.66666666666666</v>
      </c>
      <c r="U223" s="22">
        <f t="shared" si="15"/>
        <v>166.66666666666666</v>
      </c>
      <c r="V223" s="22">
        <f t="shared" si="15"/>
        <v>166.66666666666666</v>
      </c>
      <c r="W223" s="22">
        <f t="shared" si="15"/>
        <v>166.66666666666666</v>
      </c>
      <c r="X223" s="22">
        <f t="shared" si="15"/>
        <v>166.66666666666666</v>
      </c>
      <c r="Y223" s="22">
        <f t="shared" si="15"/>
        <v>166.66666666666666</v>
      </c>
    </row>
    <row r="224" spans="1:25" hidden="1" x14ac:dyDescent="0.3">
      <c r="A224" s="29">
        <v>2</v>
      </c>
      <c r="B224" s="29">
        <v>1</v>
      </c>
      <c r="C224" s="30">
        <v>1</v>
      </c>
      <c r="D224" s="17" t="s">
        <v>118</v>
      </c>
      <c r="E224" s="17" t="s">
        <v>119</v>
      </c>
      <c r="F224" s="17" t="s">
        <v>120</v>
      </c>
      <c r="G224" s="17" t="s">
        <v>121</v>
      </c>
      <c r="H224" s="18" t="s">
        <v>126</v>
      </c>
      <c r="I224" s="19">
        <v>35701</v>
      </c>
      <c r="J224" s="55" t="str">
        <f>LEFT(Tabla32[[#This Row],[ObjGasto]],3)</f>
        <v>357</v>
      </c>
      <c r="K224" s="20">
        <v>1</v>
      </c>
      <c r="L224" s="17">
        <v>101</v>
      </c>
      <c r="M224" s="21">
        <v>1000</v>
      </c>
      <c r="N224" s="22">
        <f t="shared" si="15"/>
        <v>83.333333333333329</v>
      </c>
      <c r="O224" s="22">
        <f t="shared" si="15"/>
        <v>83.333333333333329</v>
      </c>
      <c r="P224" s="22">
        <f t="shared" si="15"/>
        <v>83.333333333333329</v>
      </c>
      <c r="Q224" s="22">
        <f t="shared" si="15"/>
        <v>83.333333333333329</v>
      </c>
      <c r="R224" s="22">
        <f t="shared" si="15"/>
        <v>83.333333333333329</v>
      </c>
      <c r="S224" s="22">
        <f t="shared" si="15"/>
        <v>83.333333333333329</v>
      </c>
      <c r="T224" s="22">
        <f t="shared" si="15"/>
        <v>83.333333333333329</v>
      </c>
      <c r="U224" s="22">
        <f t="shared" si="15"/>
        <v>83.333333333333329</v>
      </c>
      <c r="V224" s="22">
        <f t="shared" si="15"/>
        <v>83.333333333333329</v>
      </c>
      <c r="W224" s="22">
        <f t="shared" si="15"/>
        <v>83.333333333333329</v>
      </c>
      <c r="X224" s="22">
        <f t="shared" si="15"/>
        <v>83.333333333333329</v>
      </c>
      <c r="Y224" s="22">
        <f t="shared" si="15"/>
        <v>83.333333333333329</v>
      </c>
    </row>
    <row r="225" spans="1:25" hidden="1" x14ac:dyDescent="0.3">
      <c r="A225" s="23">
        <v>9</v>
      </c>
      <c r="B225" s="23">
        <v>1</v>
      </c>
      <c r="C225" s="24" t="s">
        <v>1760</v>
      </c>
      <c r="D225" s="25" t="s">
        <v>1759</v>
      </c>
      <c r="E225" s="25" t="s">
        <v>119</v>
      </c>
      <c r="F225" s="25" t="s">
        <v>1766</v>
      </c>
      <c r="G225" s="26" t="s">
        <v>121</v>
      </c>
      <c r="H225" s="27" t="s">
        <v>128</v>
      </c>
      <c r="I225" s="19">
        <v>56501</v>
      </c>
      <c r="J225" s="55" t="str">
        <f>LEFT(Tabla32[[#This Row],[ObjGasto]],3)</f>
        <v>565</v>
      </c>
      <c r="K225" s="20">
        <v>2</v>
      </c>
      <c r="L225" s="28">
        <v>101</v>
      </c>
      <c r="M225" s="21">
        <v>10000</v>
      </c>
      <c r="N225" s="22">
        <f t="shared" si="15"/>
        <v>833.33333333333337</v>
      </c>
      <c r="O225" s="22">
        <f t="shared" si="15"/>
        <v>833.33333333333337</v>
      </c>
      <c r="P225" s="22">
        <f t="shared" si="15"/>
        <v>833.33333333333337</v>
      </c>
      <c r="Q225" s="22">
        <f t="shared" si="15"/>
        <v>833.33333333333337</v>
      </c>
      <c r="R225" s="22">
        <f t="shared" si="15"/>
        <v>833.33333333333337</v>
      </c>
      <c r="S225" s="22">
        <f t="shared" si="15"/>
        <v>833.33333333333337</v>
      </c>
      <c r="T225" s="22">
        <f t="shared" si="15"/>
        <v>833.33333333333337</v>
      </c>
      <c r="U225" s="22">
        <f t="shared" si="15"/>
        <v>833.33333333333337</v>
      </c>
      <c r="V225" s="22">
        <f t="shared" si="15"/>
        <v>833.33333333333337</v>
      </c>
      <c r="W225" s="22">
        <f t="shared" si="15"/>
        <v>833.33333333333337</v>
      </c>
      <c r="X225" s="22">
        <f t="shared" si="15"/>
        <v>833.33333333333337</v>
      </c>
      <c r="Y225" s="22">
        <f t="shared" si="15"/>
        <v>833.33333333333337</v>
      </c>
    </row>
    <row r="226" spans="1:25" hidden="1" x14ac:dyDescent="0.3">
      <c r="A226" s="23">
        <v>9</v>
      </c>
      <c r="B226" s="23">
        <v>1</v>
      </c>
      <c r="C226" s="24" t="s">
        <v>1760</v>
      </c>
      <c r="D226" s="25" t="s">
        <v>1759</v>
      </c>
      <c r="E226" s="25" t="s">
        <v>119</v>
      </c>
      <c r="F226" s="25" t="s">
        <v>1766</v>
      </c>
      <c r="G226" s="26" t="s">
        <v>121</v>
      </c>
      <c r="H226" s="27" t="s">
        <v>128</v>
      </c>
      <c r="I226" s="19">
        <v>56701</v>
      </c>
      <c r="J226" s="55" t="str">
        <f>LEFT(Tabla32[[#This Row],[ObjGasto]],3)</f>
        <v>567</v>
      </c>
      <c r="K226" s="20">
        <v>2</v>
      </c>
      <c r="L226" s="28">
        <v>101</v>
      </c>
      <c r="M226" s="21">
        <v>10000</v>
      </c>
      <c r="N226" s="22">
        <f t="shared" si="15"/>
        <v>833.33333333333337</v>
      </c>
      <c r="O226" s="22">
        <f t="shared" si="15"/>
        <v>833.33333333333337</v>
      </c>
      <c r="P226" s="22">
        <f t="shared" si="15"/>
        <v>833.33333333333337</v>
      </c>
      <c r="Q226" s="22">
        <f t="shared" si="15"/>
        <v>833.33333333333337</v>
      </c>
      <c r="R226" s="22">
        <f t="shared" si="15"/>
        <v>833.33333333333337</v>
      </c>
      <c r="S226" s="22">
        <f t="shared" si="15"/>
        <v>833.33333333333337</v>
      </c>
      <c r="T226" s="22">
        <f t="shared" si="15"/>
        <v>833.33333333333337</v>
      </c>
      <c r="U226" s="22">
        <f t="shared" si="15"/>
        <v>833.33333333333337</v>
      </c>
      <c r="V226" s="22">
        <f t="shared" si="15"/>
        <v>833.33333333333337</v>
      </c>
      <c r="W226" s="22">
        <f t="shared" si="15"/>
        <v>833.33333333333337</v>
      </c>
      <c r="X226" s="22">
        <f t="shared" si="15"/>
        <v>833.33333333333337</v>
      </c>
      <c r="Y226" s="22">
        <f t="shared" si="15"/>
        <v>833.33333333333337</v>
      </c>
    </row>
    <row r="227" spans="1:25" hidden="1" x14ac:dyDescent="0.3">
      <c r="A227" s="23">
        <v>9</v>
      </c>
      <c r="B227" s="23">
        <v>1</v>
      </c>
      <c r="C227" s="24" t="s">
        <v>1760</v>
      </c>
      <c r="D227" s="25" t="s">
        <v>1759</v>
      </c>
      <c r="E227" s="25" t="s">
        <v>119</v>
      </c>
      <c r="F227" s="25" t="s">
        <v>1766</v>
      </c>
      <c r="G227" s="26" t="s">
        <v>121</v>
      </c>
      <c r="H227" s="27" t="s">
        <v>128</v>
      </c>
      <c r="I227" s="19">
        <v>61401</v>
      </c>
      <c r="J227" s="55" t="str">
        <f>LEFT(Tabla32[[#This Row],[ObjGasto]],3)</f>
        <v>614</v>
      </c>
      <c r="K227" s="20">
        <v>2</v>
      </c>
      <c r="L227" s="28">
        <v>101</v>
      </c>
      <c r="M227" s="21">
        <v>200000</v>
      </c>
      <c r="N227" s="22">
        <f t="shared" si="15"/>
        <v>16666.666666666668</v>
      </c>
      <c r="O227" s="22">
        <f t="shared" si="15"/>
        <v>16666.666666666668</v>
      </c>
      <c r="P227" s="22">
        <f t="shared" si="15"/>
        <v>16666.666666666668</v>
      </c>
      <c r="Q227" s="22">
        <f t="shared" si="15"/>
        <v>16666.666666666668</v>
      </c>
      <c r="R227" s="22">
        <f t="shared" si="15"/>
        <v>16666.666666666668</v>
      </c>
      <c r="S227" s="22">
        <f t="shared" si="15"/>
        <v>16666.666666666668</v>
      </c>
      <c r="T227" s="22">
        <f t="shared" si="15"/>
        <v>16666.666666666668</v>
      </c>
      <c r="U227" s="22">
        <f t="shared" si="15"/>
        <v>16666.666666666668</v>
      </c>
      <c r="V227" s="22">
        <f t="shared" si="15"/>
        <v>16666.666666666668</v>
      </c>
      <c r="W227" s="22">
        <f t="shared" si="15"/>
        <v>16666.666666666668</v>
      </c>
      <c r="X227" s="22">
        <f t="shared" si="15"/>
        <v>16666.666666666668</v>
      </c>
      <c r="Y227" s="22">
        <f t="shared" si="15"/>
        <v>16666.666666666668</v>
      </c>
    </row>
    <row r="228" spans="1:25" hidden="1" x14ac:dyDescent="0.3">
      <c r="A228" s="23">
        <v>9</v>
      </c>
      <c r="B228" s="23">
        <v>1</v>
      </c>
      <c r="C228" s="24" t="s">
        <v>1760</v>
      </c>
      <c r="D228" s="25" t="s">
        <v>1759</v>
      </c>
      <c r="E228" s="25" t="s">
        <v>119</v>
      </c>
      <c r="F228" s="25" t="s">
        <v>1766</v>
      </c>
      <c r="G228" s="26" t="s">
        <v>121</v>
      </c>
      <c r="H228" s="27" t="s">
        <v>128</v>
      </c>
      <c r="I228" s="19">
        <v>62403</v>
      </c>
      <c r="J228" s="55" t="str">
        <f>LEFT(Tabla32[[#This Row],[ObjGasto]],3)</f>
        <v>624</v>
      </c>
      <c r="K228" s="20">
        <v>2</v>
      </c>
      <c r="L228" s="28">
        <v>101</v>
      </c>
      <c r="M228" s="21">
        <v>372599.640000001</v>
      </c>
      <c r="N228" s="22">
        <f t="shared" ref="N228:Y228" si="16">$M228/12</f>
        <v>31049.970000000085</v>
      </c>
      <c r="O228" s="22">
        <f t="shared" si="16"/>
        <v>31049.970000000085</v>
      </c>
      <c r="P228" s="22">
        <f t="shared" si="16"/>
        <v>31049.970000000085</v>
      </c>
      <c r="Q228" s="22">
        <f t="shared" si="16"/>
        <v>31049.970000000085</v>
      </c>
      <c r="R228" s="22">
        <f t="shared" si="16"/>
        <v>31049.970000000085</v>
      </c>
      <c r="S228" s="22">
        <f t="shared" si="16"/>
        <v>31049.970000000085</v>
      </c>
      <c r="T228" s="22">
        <f t="shared" si="16"/>
        <v>31049.970000000085</v>
      </c>
      <c r="U228" s="22">
        <f t="shared" si="16"/>
        <v>31049.970000000085</v>
      </c>
      <c r="V228" s="22">
        <f t="shared" si="16"/>
        <v>31049.970000000085</v>
      </c>
      <c r="W228" s="22">
        <f t="shared" si="16"/>
        <v>31049.970000000085</v>
      </c>
      <c r="X228" s="22">
        <f t="shared" si="16"/>
        <v>31049.970000000085</v>
      </c>
      <c r="Y228" s="22">
        <f t="shared" si="16"/>
        <v>31049.970000000085</v>
      </c>
    </row>
    <row r="229" spans="1:25" hidden="1" x14ac:dyDescent="0.3">
      <c r="A229" s="164">
        <v>10</v>
      </c>
      <c r="B229" s="164">
        <v>1</v>
      </c>
      <c r="C229" s="165" t="s">
        <v>117</v>
      </c>
      <c r="D229" s="166" t="s">
        <v>118</v>
      </c>
      <c r="E229" s="166" t="s">
        <v>119</v>
      </c>
      <c r="F229" s="17" t="s">
        <v>120</v>
      </c>
      <c r="G229" s="17" t="s">
        <v>121</v>
      </c>
      <c r="H229" s="18" t="s">
        <v>126</v>
      </c>
      <c r="I229" s="19">
        <v>13205</v>
      </c>
      <c r="J229" s="55" t="str">
        <f>LEFT(Tabla32[[#This Row],[ObjGasto]],3)</f>
        <v>132</v>
      </c>
      <c r="K229" s="20">
        <v>1</v>
      </c>
      <c r="L229" s="20">
        <v>101</v>
      </c>
      <c r="M229" s="22">
        <v>15000</v>
      </c>
      <c r="N229" s="22"/>
      <c r="O229" s="22"/>
      <c r="P229" s="22"/>
      <c r="Q229" s="22"/>
      <c r="R229" s="22"/>
      <c r="S229" s="22">
        <f>Tabla32[[#This Row],[Anual]]/2</f>
        <v>7500</v>
      </c>
      <c r="T229" s="22"/>
      <c r="U229" s="22"/>
      <c r="V229" s="22"/>
      <c r="W229" s="22"/>
      <c r="X229" s="22"/>
      <c r="Y229" s="22">
        <f>Tabla32[[#This Row],[Anual]]/2</f>
        <v>7500</v>
      </c>
    </row>
    <row r="230" spans="1:25" hidden="1" x14ac:dyDescent="0.3">
      <c r="A230" s="164">
        <v>10</v>
      </c>
      <c r="B230" s="164">
        <v>1</v>
      </c>
      <c r="C230" s="165" t="s">
        <v>117</v>
      </c>
      <c r="D230" s="166" t="s">
        <v>118</v>
      </c>
      <c r="E230" s="166" t="s">
        <v>119</v>
      </c>
      <c r="F230" s="17" t="s">
        <v>120</v>
      </c>
      <c r="G230" s="17" t="s">
        <v>121</v>
      </c>
      <c r="H230" s="18" t="s">
        <v>126</v>
      </c>
      <c r="I230" s="19">
        <v>13301</v>
      </c>
      <c r="J230" s="55" t="str">
        <f>LEFT(Tabla32[[#This Row],[ObjGasto]],3)</f>
        <v>133</v>
      </c>
      <c r="K230" s="20">
        <v>1</v>
      </c>
      <c r="L230" s="20">
        <v>101</v>
      </c>
      <c r="M230" s="22">
        <v>1000</v>
      </c>
      <c r="N230" s="22">
        <f t="shared" ref="N230:Y238" si="17">$M230/12</f>
        <v>83.333333333333329</v>
      </c>
      <c r="O230" s="22">
        <f t="shared" si="17"/>
        <v>83.333333333333329</v>
      </c>
      <c r="P230" s="22">
        <f t="shared" si="17"/>
        <v>83.333333333333329</v>
      </c>
      <c r="Q230" s="22">
        <f t="shared" si="17"/>
        <v>83.333333333333329</v>
      </c>
      <c r="R230" s="22">
        <f t="shared" si="17"/>
        <v>83.333333333333329</v>
      </c>
      <c r="S230" s="22">
        <f t="shared" si="17"/>
        <v>83.333333333333329</v>
      </c>
      <c r="T230" s="22">
        <f t="shared" si="17"/>
        <v>83.333333333333329</v>
      </c>
      <c r="U230" s="22">
        <f t="shared" si="17"/>
        <v>83.333333333333329</v>
      </c>
      <c r="V230" s="22">
        <f t="shared" si="17"/>
        <v>83.333333333333329</v>
      </c>
      <c r="W230" s="22">
        <f t="shared" si="17"/>
        <v>83.333333333333329</v>
      </c>
      <c r="X230" s="22">
        <f t="shared" si="17"/>
        <v>83.333333333333329</v>
      </c>
      <c r="Y230" s="22">
        <f t="shared" si="17"/>
        <v>83.333333333333329</v>
      </c>
    </row>
    <row r="231" spans="1:25" hidden="1" x14ac:dyDescent="0.3">
      <c r="A231" s="164">
        <v>10</v>
      </c>
      <c r="B231" s="164">
        <v>1</v>
      </c>
      <c r="C231" s="165" t="s">
        <v>117</v>
      </c>
      <c r="D231" s="166" t="s">
        <v>118</v>
      </c>
      <c r="E231" s="166" t="s">
        <v>119</v>
      </c>
      <c r="F231" s="17" t="s">
        <v>120</v>
      </c>
      <c r="G231" s="17" t="s">
        <v>121</v>
      </c>
      <c r="H231" s="18" t="s">
        <v>126</v>
      </c>
      <c r="I231" s="19">
        <v>21101</v>
      </c>
      <c r="J231" s="55" t="str">
        <f>LEFT(Tabla32[[#This Row],[ObjGasto]],3)</f>
        <v>211</v>
      </c>
      <c r="K231" s="20">
        <v>1</v>
      </c>
      <c r="L231" s="20">
        <v>101</v>
      </c>
      <c r="M231" s="22">
        <v>1000</v>
      </c>
      <c r="N231" s="22">
        <f t="shared" si="17"/>
        <v>83.333333333333329</v>
      </c>
      <c r="O231" s="22">
        <f t="shared" si="17"/>
        <v>83.333333333333329</v>
      </c>
      <c r="P231" s="22">
        <f t="shared" si="17"/>
        <v>83.333333333333329</v>
      </c>
      <c r="Q231" s="22">
        <f t="shared" si="17"/>
        <v>83.333333333333329</v>
      </c>
      <c r="R231" s="22">
        <f t="shared" si="17"/>
        <v>83.333333333333329</v>
      </c>
      <c r="S231" s="22">
        <f t="shared" si="17"/>
        <v>83.333333333333329</v>
      </c>
      <c r="T231" s="22">
        <f t="shared" si="17"/>
        <v>83.333333333333329</v>
      </c>
      <c r="U231" s="22">
        <f t="shared" si="17"/>
        <v>83.333333333333329</v>
      </c>
      <c r="V231" s="22">
        <f t="shared" si="17"/>
        <v>83.333333333333329</v>
      </c>
      <c r="W231" s="22">
        <f t="shared" si="17"/>
        <v>83.333333333333329</v>
      </c>
      <c r="X231" s="22">
        <f t="shared" si="17"/>
        <v>83.333333333333329</v>
      </c>
      <c r="Y231" s="22">
        <f t="shared" si="17"/>
        <v>83.333333333333329</v>
      </c>
    </row>
    <row r="232" spans="1:25" hidden="1" x14ac:dyDescent="0.3">
      <c r="A232" s="164">
        <v>10</v>
      </c>
      <c r="B232" s="164">
        <v>1</v>
      </c>
      <c r="C232" s="165" t="s">
        <v>117</v>
      </c>
      <c r="D232" s="166" t="s">
        <v>118</v>
      </c>
      <c r="E232" s="166" t="s">
        <v>119</v>
      </c>
      <c r="F232" s="17" t="s">
        <v>120</v>
      </c>
      <c r="G232" s="17" t="s">
        <v>121</v>
      </c>
      <c r="H232" s="18" t="s">
        <v>126</v>
      </c>
      <c r="I232" s="19">
        <v>26102</v>
      </c>
      <c r="J232" s="55" t="str">
        <f>LEFT(Tabla32[[#This Row],[ObjGasto]],3)</f>
        <v>261</v>
      </c>
      <c r="K232" s="20">
        <v>1</v>
      </c>
      <c r="L232" s="20">
        <v>101</v>
      </c>
      <c r="M232" s="22">
        <v>15000</v>
      </c>
      <c r="N232" s="22">
        <f t="shared" si="17"/>
        <v>1250</v>
      </c>
      <c r="O232" s="22">
        <f t="shared" si="17"/>
        <v>1250</v>
      </c>
      <c r="P232" s="22">
        <f t="shared" si="17"/>
        <v>1250</v>
      </c>
      <c r="Q232" s="22">
        <f t="shared" si="17"/>
        <v>1250</v>
      </c>
      <c r="R232" s="22">
        <f t="shared" si="17"/>
        <v>1250</v>
      </c>
      <c r="S232" s="22">
        <f t="shared" si="17"/>
        <v>1250</v>
      </c>
      <c r="T232" s="22">
        <f t="shared" si="17"/>
        <v>1250</v>
      </c>
      <c r="U232" s="22">
        <f t="shared" si="17"/>
        <v>1250</v>
      </c>
      <c r="V232" s="22">
        <f t="shared" si="17"/>
        <v>1250</v>
      </c>
      <c r="W232" s="22">
        <f t="shared" si="17"/>
        <v>1250</v>
      </c>
      <c r="X232" s="22">
        <f t="shared" si="17"/>
        <v>1250</v>
      </c>
      <c r="Y232" s="22">
        <f t="shared" si="17"/>
        <v>1250</v>
      </c>
    </row>
    <row r="233" spans="1:25" hidden="1" x14ac:dyDescent="0.3">
      <c r="A233" s="164">
        <v>10</v>
      </c>
      <c r="B233" s="164">
        <v>1</v>
      </c>
      <c r="C233" s="165" t="s">
        <v>117</v>
      </c>
      <c r="D233" s="166" t="s">
        <v>118</v>
      </c>
      <c r="E233" s="166" t="s">
        <v>119</v>
      </c>
      <c r="F233" s="17" t="s">
        <v>120</v>
      </c>
      <c r="G233" s="17" t="s">
        <v>121</v>
      </c>
      <c r="H233" s="18" t="s">
        <v>126</v>
      </c>
      <c r="I233" s="19">
        <v>29601</v>
      </c>
      <c r="J233" s="55" t="str">
        <f>LEFT(Tabla32[[#This Row],[ObjGasto]],3)</f>
        <v>296</v>
      </c>
      <c r="K233" s="20">
        <v>1</v>
      </c>
      <c r="L233" s="20">
        <v>101</v>
      </c>
      <c r="M233" s="22">
        <v>5000</v>
      </c>
      <c r="N233" s="22">
        <f t="shared" si="17"/>
        <v>416.66666666666669</v>
      </c>
      <c r="O233" s="22">
        <f t="shared" si="17"/>
        <v>416.66666666666669</v>
      </c>
      <c r="P233" s="22">
        <f t="shared" si="17"/>
        <v>416.66666666666669</v>
      </c>
      <c r="Q233" s="22">
        <f t="shared" si="17"/>
        <v>416.66666666666669</v>
      </c>
      <c r="R233" s="22">
        <f t="shared" si="17"/>
        <v>416.66666666666669</v>
      </c>
      <c r="S233" s="22">
        <f t="shared" si="17"/>
        <v>416.66666666666669</v>
      </c>
      <c r="T233" s="22">
        <f t="shared" si="17"/>
        <v>416.66666666666669</v>
      </c>
      <c r="U233" s="22">
        <f t="shared" si="17"/>
        <v>416.66666666666669</v>
      </c>
      <c r="V233" s="22">
        <f t="shared" si="17"/>
        <v>416.66666666666669</v>
      </c>
      <c r="W233" s="22">
        <f t="shared" si="17"/>
        <v>416.66666666666669</v>
      </c>
      <c r="X233" s="22">
        <f t="shared" si="17"/>
        <v>416.66666666666669</v>
      </c>
      <c r="Y233" s="22">
        <f t="shared" si="17"/>
        <v>416.66666666666669</v>
      </c>
    </row>
    <row r="234" spans="1:25" hidden="1" x14ac:dyDescent="0.3">
      <c r="A234" s="164">
        <v>5</v>
      </c>
      <c r="B234" s="164">
        <v>1</v>
      </c>
      <c r="C234" s="165" t="s">
        <v>117</v>
      </c>
      <c r="D234" s="166" t="s">
        <v>1768</v>
      </c>
      <c r="E234" s="166" t="s">
        <v>119</v>
      </c>
      <c r="F234" s="140" t="s">
        <v>1769</v>
      </c>
      <c r="G234" s="17" t="s">
        <v>121</v>
      </c>
      <c r="H234" s="18" t="s">
        <v>125</v>
      </c>
      <c r="I234" s="167">
        <v>35701</v>
      </c>
      <c r="J234" s="168" t="str">
        <f>LEFT(Tabla32[[#This Row],[ObjGasto]],3)</f>
        <v>357</v>
      </c>
      <c r="K234" s="169">
        <v>1</v>
      </c>
      <c r="L234" s="20">
        <v>502</v>
      </c>
      <c r="M234" s="22">
        <v>3500</v>
      </c>
      <c r="N234" s="22">
        <f t="shared" si="17"/>
        <v>291.66666666666669</v>
      </c>
      <c r="O234" s="22">
        <f t="shared" si="17"/>
        <v>291.66666666666669</v>
      </c>
      <c r="P234" s="22">
        <f t="shared" si="17"/>
        <v>291.66666666666669</v>
      </c>
      <c r="Q234" s="22">
        <f t="shared" si="17"/>
        <v>291.66666666666669</v>
      </c>
      <c r="R234" s="22">
        <f t="shared" si="17"/>
        <v>291.66666666666669</v>
      </c>
      <c r="S234" s="22">
        <f t="shared" si="17"/>
        <v>291.66666666666669</v>
      </c>
      <c r="T234" s="22">
        <f t="shared" si="17"/>
        <v>291.66666666666669</v>
      </c>
      <c r="U234" s="22">
        <f t="shared" si="17"/>
        <v>291.66666666666669</v>
      </c>
      <c r="V234" s="22">
        <f t="shared" si="17"/>
        <v>291.66666666666669</v>
      </c>
      <c r="W234" s="22">
        <f t="shared" si="17"/>
        <v>291.66666666666669</v>
      </c>
      <c r="X234" s="22">
        <f t="shared" si="17"/>
        <v>291.66666666666669</v>
      </c>
      <c r="Y234" s="22">
        <f t="shared" si="17"/>
        <v>291.66666666666669</v>
      </c>
    </row>
    <row r="235" spans="1:25" hidden="1" x14ac:dyDescent="0.3">
      <c r="A235" s="164">
        <v>5</v>
      </c>
      <c r="B235" s="164">
        <v>1</v>
      </c>
      <c r="C235" s="165" t="s">
        <v>117</v>
      </c>
      <c r="D235" s="166" t="s">
        <v>1768</v>
      </c>
      <c r="E235" s="166" t="s">
        <v>119</v>
      </c>
      <c r="F235" s="140" t="s">
        <v>1769</v>
      </c>
      <c r="G235" s="17" t="s">
        <v>121</v>
      </c>
      <c r="H235" s="18" t="s">
        <v>125</v>
      </c>
      <c r="I235" s="167">
        <v>35703</v>
      </c>
      <c r="J235" s="168" t="str">
        <f>LEFT(Tabla32[[#This Row],[ObjGasto]],3)</f>
        <v>357</v>
      </c>
      <c r="K235" s="169">
        <v>1</v>
      </c>
      <c r="L235" s="20">
        <v>502</v>
      </c>
      <c r="M235" s="22">
        <v>7000</v>
      </c>
      <c r="N235" s="22">
        <f t="shared" si="17"/>
        <v>583.33333333333337</v>
      </c>
      <c r="O235" s="22">
        <f t="shared" si="17"/>
        <v>583.33333333333337</v>
      </c>
      <c r="P235" s="22">
        <f t="shared" si="17"/>
        <v>583.33333333333337</v>
      </c>
      <c r="Q235" s="22">
        <f t="shared" si="17"/>
        <v>583.33333333333337</v>
      </c>
      <c r="R235" s="22">
        <f t="shared" si="17"/>
        <v>583.33333333333337</v>
      </c>
      <c r="S235" s="22">
        <f t="shared" si="17"/>
        <v>583.33333333333337</v>
      </c>
      <c r="T235" s="22">
        <f t="shared" si="17"/>
        <v>583.33333333333337</v>
      </c>
      <c r="U235" s="22">
        <f t="shared" si="17"/>
        <v>583.33333333333337</v>
      </c>
      <c r="V235" s="22">
        <f t="shared" si="17"/>
        <v>583.33333333333337</v>
      </c>
      <c r="W235" s="22">
        <f t="shared" si="17"/>
        <v>583.33333333333337</v>
      </c>
      <c r="X235" s="22">
        <f t="shared" si="17"/>
        <v>583.33333333333337</v>
      </c>
      <c r="Y235" s="22">
        <f t="shared" si="17"/>
        <v>583.33333333333337</v>
      </c>
    </row>
    <row r="236" spans="1:25" hidden="1" x14ac:dyDescent="0.3">
      <c r="A236" s="164">
        <v>10</v>
      </c>
      <c r="B236" s="164">
        <v>1</v>
      </c>
      <c r="C236" s="165" t="s">
        <v>117</v>
      </c>
      <c r="D236" s="166" t="s">
        <v>118</v>
      </c>
      <c r="E236" s="166" t="s">
        <v>119</v>
      </c>
      <c r="F236" s="17" t="s">
        <v>120</v>
      </c>
      <c r="G236" s="17" t="s">
        <v>121</v>
      </c>
      <c r="H236" s="18" t="s">
        <v>126</v>
      </c>
      <c r="I236" s="19">
        <v>44101</v>
      </c>
      <c r="J236" s="55" t="str">
        <f>LEFT(Tabla32[[#This Row],[ObjGasto]],3)</f>
        <v>441</v>
      </c>
      <c r="K236" s="20">
        <v>1</v>
      </c>
      <c r="L236" s="20">
        <v>101</v>
      </c>
      <c r="M236" s="22">
        <v>6000</v>
      </c>
      <c r="N236" s="22">
        <f t="shared" si="17"/>
        <v>500</v>
      </c>
      <c r="O236" s="22">
        <f t="shared" si="17"/>
        <v>500</v>
      </c>
      <c r="P236" s="22">
        <f t="shared" si="17"/>
        <v>500</v>
      </c>
      <c r="Q236" s="22">
        <f t="shared" si="17"/>
        <v>500</v>
      </c>
      <c r="R236" s="22">
        <f t="shared" si="17"/>
        <v>500</v>
      </c>
      <c r="S236" s="22">
        <f t="shared" si="17"/>
        <v>500</v>
      </c>
      <c r="T236" s="22">
        <f t="shared" si="17"/>
        <v>500</v>
      </c>
      <c r="U236" s="22">
        <f t="shared" si="17"/>
        <v>500</v>
      </c>
      <c r="V236" s="22">
        <f t="shared" si="17"/>
        <v>500</v>
      </c>
      <c r="W236" s="22">
        <f t="shared" si="17"/>
        <v>500</v>
      </c>
      <c r="X236" s="22">
        <f t="shared" si="17"/>
        <v>500</v>
      </c>
      <c r="Y236" s="22">
        <f t="shared" si="17"/>
        <v>500</v>
      </c>
    </row>
    <row r="237" spans="1:25" hidden="1" x14ac:dyDescent="0.3">
      <c r="A237" s="164">
        <v>10</v>
      </c>
      <c r="B237" s="164">
        <v>1</v>
      </c>
      <c r="C237" s="165" t="s">
        <v>117</v>
      </c>
      <c r="D237" s="166" t="s">
        <v>118</v>
      </c>
      <c r="E237" s="166" t="s">
        <v>119</v>
      </c>
      <c r="F237" s="17" t="s">
        <v>120</v>
      </c>
      <c r="G237" s="17" t="s">
        <v>121</v>
      </c>
      <c r="H237" s="18" t="s">
        <v>126</v>
      </c>
      <c r="I237" s="19">
        <v>11301</v>
      </c>
      <c r="J237" s="55" t="str">
        <f>LEFT(Tabla32[[#This Row],[ObjGasto]],3)</f>
        <v>113</v>
      </c>
      <c r="K237" s="20">
        <v>1</v>
      </c>
      <c r="L237" s="20">
        <v>101</v>
      </c>
      <c r="M237" s="22">
        <v>125000</v>
      </c>
      <c r="N237" s="22">
        <f t="shared" si="17"/>
        <v>10416.666666666666</v>
      </c>
      <c r="O237" s="22">
        <f t="shared" si="17"/>
        <v>10416.666666666666</v>
      </c>
      <c r="P237" s="22">
        <f t="shared" si="17"/>
        <v>10416.666666666666</v>
      </c>
      <c r="Q237" s="22">
        <f t="shared" si="17"/>
        <v>10416.666666666666</v>
      </c>
      <c r="R237" s="22">
        <f t="shared" si="17"/>
        <v>10416.666666666666</v>
      </c>
      <c r="S237" s="22">
        <f t="shared" si="17"/>
        <v>10416.666666666666</v>
      </c>
      <c r="T237" s="22">
        <f t="shared" si="17"/>
        <v>10416.666666666666</v>
      </c>
      <c r="U237" s="22">
        <f t="shared" si="17"/>
        <v>10416.666666666666</v>
      </c>
      <c r="V237" s="22">
        <f t="shared" si="17"/>
        <v>10416.666666666666</v>
      </c>
      <c r="W237" s="22">
        <f t="shared" si="17"/>
        <v>10416.666666666666</v>
      </c>
      <c r="X237" s="22">
        <f t="shared" si="17"/>
        <v>10416.666666666666</v>
      </c>
      <c r="Y237" s="22">
        <f t="shared" si="17"/>
        <v>10416.666666666666</v>
      </c>
    </row>
    <row r="238" spans="1:25" hidden="1" x14ac:dyDescent="0.3">
      <c r="A238" s="164">
        <v>10</v>
      </c>
      <c r="B238" s="164">
        <v>1</v>
      </c>
      <c r="C238" s="165" t="s">
        <v>117</v>
      </c>
      <c r="D238" s="166" t="s">
        <v>118</v>
      </c>
      <c r="E238" s="166" t="s">
        <v>119</v>
      </c>
      <c r="F238" s="17" t="s">
        <v>120</v>
      </c>
      <c r="G238" s="17" t="s">
        <v>121</v>
      </c>
      <c r="H238" s="18" t="s">
        <v>126</v>
      </c>
      <c r="I238" s="19">
        <v>11304</v>
      </c>
      <c r="J238" s="55" t="str">
        <f>LEFT(Tabla32[[#This Row],[ObjGasto]],3)</f>
        <v>113</v>
      </c>
      <c r="K238" s="20">
        <v>1</v>
      </c>
      <c r="L238" s="20">
        <v>101</v>
      </c>
      <c r="M238" s="22">
        <v>2500</v>
      </c>
      <c r="N238" s="22">
        <f t="shared" si="17"/>
        <v>208.33333333333334</v>
      </c>
      <c r="O238" s="22">
        <f t="shared" si="17"/>
        <v>208.33333333333334</v>
      </c>
      <c r="P238" s="22">
        <f t="shared" si="17"/>
        <v>208.33333333333334</v>
      </c>
      <c r="Q238" s="22">
        <f t="shared" si="17"/>
        <v>208.33333333333334</v>
      </c>
      <c r="R238" s="22">
        <f t="shared" si="17"/>
        <v>208.33333333333334</v>
      </c>
      <c r="S238" s="22">
        <f t="shared" si="17"/>
        <v>208.33333333333334</v>
      </c>
      <c r="T238" s="22">
        <f t="shared" si="17"/>
        <v>208.33333333333334</v>
      </c>
      <c r="U238" s="22">
        <f t="shared" si="17"/>
        <v>208.33333333333334</v>
      </c>
      <c r="V238" s="22">
        <f t="shared" si="17"/>
        <v>208.33333333333334</v>
      </c>
      <c r="W238" s="22">
        <f t="shared" si="17"/>
        <v>208.33333333333334</v>
      </c>
      <c r="X238" s="22">
        <f t="shared" si="17"/>
        <v>208.33333333333334</v>
      </c>
      <c r="Y238" s="22">
        <f t="shared" si="17"/>
        <v>208.33333333333334</v>
      </c>
    </row>
    <row r="239" spans="1:25" hidden="1" x14ac:dyDescent="0.3">
      <c r="A239" s="164">
        <v>10</v>
      </c>
      <c r="B239" s="164">
        <v>1</v>
      </c>
      <c r="C239" s="165" t="s">
        <v>117</v>
      </c>
      <c r="D239" s="166" t="s">
        <v>118</v>
      </c>
      <c r="E239" s="166" t="s">
        <v>119</v>
      </c>
      <c r="F239" s="17" t="s">
        <v>120</v>
      </c>
      <c r="G239" s="17" t="s">
        <v>121</v>
      </c>
      <c r="H239" s="18" t="s">
        <v>126</v>
      </c>
      <c r="I239" s="19">
        <v>13204</v>
      </c>
      <c r="J239" s="55" t="str">
        <f>LEFT(Tabla32[[#This Row],[ObjGasto]],3)</f>
        <v>132</v>
      </c>
      <c r="K239" s="20">
        <v>1</v>
      </c>
      <c r="L239" s="20">
        <v>101</v>
      </c>
      <c r="M239" s="22">
        <v>3000</v>
      </c>
      <c r="N239" s="22"/>
      <c r="O239" s="22"/>
      <c r="P239" s="22"/>
      <c r="Q239" s="22"/>
      <c r="R239" s="22"/>
      <c r="S239" s="22">
        <f>Tabla32[[#This Row],[Anual]]/2</f>
        <v>1500</v>
      </c>
      <c r="T239" s="22"/>
      <c r="U239" s="22"/>
      <c r="V239" s="22"/>
      <c r="W239" s="22"/>
      <c r="X239" s="22"/>
      <c r="Y239" s="22">
        <f>Tabla32[[#This Row],[Anual]]/2</f>
        <v>1500</v>
      </c>
    </row>
    <row r="240" spans="1:25" hidden="1" x14ac:dyDescent="0.3">
      <c r="A240" s="23">
        <v>13</v>
      </c>
      <c r="B240" s="23">
        <v>1</v>
      </c>
      <c r="C240" s="24" t="s">
        <v>1760</v>
      </c>
      <c r="D240" s="25" t="s">
        <v>1761</v>
      </c>
      <c r="E240" s="25" t="s">
        <v>1765</v>
      </c>
      <c r="F240" s="25" t="s">
        <v>1764</v>
      </c>
      <c r="G240" s="26" t="s">
        <v>121</v>
      </c>
      <c r="H240" s="27" t="s">
        <v>123</v>
      </c>
      <c r="I240" s="19">
        <v>11301</v>
      </c>
      <c r="J240" s="55" t="str">
        <f>LEFT(Tabla32[[#This Row],[ObjGasto]],3)</f>
        <v>113</v>
      </c>
      <c r="K240" s="28">
        <v>1</v>
      </c>
      <c r="L240" s="28">
        <v>101</v>
      </c>
      <c r="M240" s="21">
        <v>116000</v>
      </c>
      <c r="N240" s="22">
        <f t="shared" ref="N240:Y241" si="18">$M240/12</f>
        <v>9666.6666666666661</v>
      </c>
      <c r="O240" s="22">
        <f t="shared" si="18"/>
        <v>9666.6666666666661</v>
      </c>
      <c r="P240" s="22">
        <f t="shared" si="18"/>
        <v>9666.6666666666661</v>
      </c>
      <c r="Q240" s="22">
        <f t="shared" si="18"/>
        <v>9666.6666666666661</v>
      </c>
      <c r="R240" s="22">
        <f t="shared" si="18"/>
        <v>9666.6666666666661</v>
      </c>
      <c r="S240" s="22">
        <f t="shared" si="18"/>
        <v>9666.6666666666661</v>
      </c>
      <c r="T240" s="22">
        <f t="shared" si="18"/>
        <v>9666.6666666666661</v>
      </c>
      <c r="U240" s="22">
        <f t="shared" si="18"/>
        <v>9666.6666666666661</v>
      </c>
      <c r="V240" s="22">
        <f t="shared" si="18"/>
        <v>9666.6666666666661</v>
      </c>
      <c r="W240" s="22">
        <f t="shared" si="18"/>
        <v>9666.6666666666661</v>
      </c>
      <c r="X240" s="22">
        <f t="shared" si="18"/>
        <v>9666.6666666666661</v>
      </c>
      <c r="Y240" s="22">
        <f t="shared" si="18"/>
        <v>9666.6666666666661</v>
      </c>
    </row>
    <row r="241" spans="1:25" hidden="1" x14ac:dyDescent="0.3">
      <c r="A241" s="164">
        <v>13</v>
      </c>
      <c r="B241" s="164">
        <v>1</v>
      </c>
      <c r="C241" s="24" t="s">
        <v>1760</v>
      </c>
      <c r="D241" s="25" t="s">
        <v>1761</v>
      </c>
      <c r="E241" s="25" t="s">
        <v>1765</v>
      </c>
      <c r="F241" s="25" t="s">
        <v>1764</v>
      </c>
      <c r="G241" s="17" t="s">
        <v>121</v>
      </c>
      <c r="H241" s="18" t="s">
        <v>123</v>
      </c>
      <c r="I241" s="19">
        <v>11304</v>
      </c>
      <c r="J241" s="55" t="str">
        <f>LEFT(Tabla32[[#This Row],[ObjGasto]],3)</f>
        <v>113</v>
      </c>
      <c r="K241" s="20">
        <v>1</v>
      </c>
      <c r="L241" s="20">
        <v>101</v>
      </c>
      <c r="M241" s="21">
        <v>1000</v>
      </c>
      <c r="N241" s="22">
        <f t="shared" si="18"/>
        <v>83.333333333333329</v>
      </c>
      <c r="O241" s="22">
        <f t="shared" si="18"/>
        <v>83.333333333333329</v>
      </c>
      <c r="P241" s="22">
        <f t="shared" si="18"/>
        <v>83.333333333333329</v>
      </c>
      <c r="Q241" s="22">
        <f t="shared" si="18"/>
        <v>83.333333333333329</v>
      </c>
      <c r="R241" s="22">
        <f t="shared" si="18"/>
        <v>83.333333333333329</v>
      </c>
      <c r="S241" s="22">
        <f t="shared" si="18"/>
        <v>83.333333333333329</v>
      </c>
      <c r="T241" s="22">
        <f t="shared" si="18"/>
        <v>83.333333333333329</v>
      </c>
      <c r="U241" s="22">
        <f t="shared" si="18"/>
        <v>83.333333333333329</v>
      </c>
      <c r="V241" s="22">
        <f t="shared" si="18"/>
        <v>83.333333333333329</v>
      </c>
      <c r="W241" s="22">
        <f t="shared" si="18"/>
        <v>83.333333333333329</v>
      </c>
      <c r="X241" s="22">
        <f t="shared" si="18"/>
        <v>83.333333333333329</v>
      </c>
      <c r="Y241" s="22">
        <f t="shared" si="18"/>
        <v>83.333333333333329</v>
      </c>
    </row>
    <row r="242" spans="1:25" hidden="1" x14ac:dyDescent="0.3">
      <c r="A242" s="23">
        <v>13</v>
      </c>
      <c r="B242" s="23">
        <v>1</v>
      </c>
      <c r="C242" s="24" t="s">
        <v>1760</v>
      </c>
      <c r="D242" s="25" t="s">
        <v>1761</v>
      </c>
      <c r="E242" s="25" t="s">
        <v>1765</v>
      </c>
      <c r="F242" s="25" t="s">
        <v>1764</v>
      </c>
      <c r="G242" s="26" t="s">
        <v>121</v>
      </c>
      <c r="H242" s="27" t="s">
        <v>123</v>
      </c>
      <c r="I242" s="19">
        <v>13204</v>
      </c>
      <c r="J242" s="55" t="str">
        <f>LEFT(Tabla32[[#This Row],[ObjGasto]],3)</f>
        <v>132</v>
      </c>
      <c r="K242" s="28">
        <v>1</v>
      </c>
      <c r="L242" s="28">
        <v>101</v>
      </c>
      <c r="M242" s="21">
        <v>6000</v>
      </c>
      <c r="N242" s="22"/>
      <c r="O242" s="22"/>
      <c r="P242" s="22"/>
      <c r="Q242" s="22"/>
      <c r="R242" s="22"/>
      <c r="S242" s="22">
        <f>Tabla32[[#This Row],[Anual]]/2</f>
        <v>3000</v>
      </c>
      <c r="T242" s="22"/>
      <c r="U242" s="22"/>
      <c r="V242" s="22"/>
      <c r="W242" s="22"/>
      <c r="X242" s="22"/>
      <c r="Y242" s="22">
        <f>Tabla32[[#This Row],[Anual]]/2</f>
        <v>3000</v>
      </c>
    </row>
    <row r="243" spans="1:25" hidden="1" x14ac:dyDescent="0.3">
      <c r="A243" s="164">
        <v>13</v>
      </c>
      <c r="B243" s="164">
        <v>1</v>
      </c>
      <c r="C243" s="24" t="s">
        <v>1760</v>
      </c>
      <c r="D243" s="25" t="s">
        <v>1761</v>
      </c>
      <c r="E243" s="25" t="s">
        <v>1765</v>
      </c>
      <c r="F243" s="25" t="s">
        <v>1764</v>
      </c>
      <c r="G243" s="17" t="s">
        <v>121</v>
      </c>
      <c r="H243" s="18" t="s">
        <v>123</v>
      </c>
      <c r="I243" s="19">
        <v>13205</v>
      </c>
      <c r="J243" s="55" t="str">
        <f>LEFT(Tabla32[[#This Row],[ObjGasto]],3)</f>
        <v>132</v>
      </c>
      <c r="K243" s="20">
        <v>1</v>
      </c>
      <c r="L243" s="20">
        <v>101</v>
      </c>
      <c r="M243" s="21">
        <v>28920</v>
      </c>
      <c r="N243" s="22"/>
      <c r="O243" s="22"/>
      <c r="P243" s="22"/>
      <c r="Q243" s="22"/>
      <c r="R243" s="22"/>
      <c r="S243" s="22">
        <f>Tabla32[[#This Row],[Anual]]/2</f>
        <v>14460</v>
      </c>
      <c r="T243" s="22"/>
      <c r="U243" s="22"/>
      <c r="V243" s="22"/>
      <c r="W243" s="22"/>
      <c r="X243" s="22"/>
      <c r="Y243" s="22">
        <f>Tabla32[[#This Row],[Anual]]/2</f>
        <v>14460</v>
      </c>
    </row>
    <row r="244" spans="1:25" hidden="1" x14ac:dyDescent="0.3">
      <c r="A244" s="164">
        <v>13</v>
      </c>
      <c r="B244" s="164">
        <v>1</v>
      </c>
      <c r="C244" s="24" t="s">
        <v>1760</v>
      </c>
      <c r="D244" s="25" t="s">
        <v>1761</v>
      </c>
      <c r="E244" s="25" t="s">
        <v>1765</v>
      </c>
      <c r="F244" s="25" t="s">
        <v>1764</v>
      </c>
      <c r="G244" s="17" t="s">
        <v>121</v>
      </c>
      <c r="H244" s="18" t="s">
        <v>123</v>
      </c>
      <c r="I244" s="19">
        <v>13301</v>
      </c>
      <c r="J244" s="55" t="str">
        <f>LEFT(Tabla32[[#This Row],[ObjGasto]],3)</f>
        <v>133</v>
      </c>
      <c r="K244" s="20">
        <v>1</v>
      </c>
      <c r="L244" s="20">
        <v>101</v>
      </c>
      <c r="M244" s="21">
        <v>1000</v>
      </c>
      <c r="N244" s="22">
        <f t="shared" ref="N244:Y259" si="19">$M244/12</f>
        <v>83.333333333333329</v>
      </c>
      <c r="O244" s="22">
        <f t="shared" si="19"/>
        <v>83.333333333333329</v>
      </c>
      <c r="P244" s="22">
        <f t="shared" si="19"/>
        <v>83.333333333333329</v>
      </c>
      <c r="Q244" s="22">
        <f t="shared" si="19"/>
        <v>83.333333333333329</v>
      </c>
      <c r="R244" s="22">
        <f t="shared" si="19"/>
        <v>83.333333333333329</v>
      </c>
      <c r="S244" s="22">
        <f t="shared" si="19"/>
        <v>83.333333333333329</v>
      </c>
      <c r="T244" s="22">
        <f t="shared" si="19"/>
        <v>83.333333333333329</v>
      </c>
      <c r="U244" s="22">
        <f t="shared" si="19"/>
        <v>83.333333333333329</v>
      </c>
      <c r="V244" s="22">
        <f t="shared" si="19"/>
        <v>83.333333333333329</v>
      </c>
      <c r="W244" s="22">
        <f t="shared" si="19"/>
        <v>83.333333333333329</v>
      </c>
      <c r="X244" s="22">
        <f t="shared" si="19"/>
        <v>83.333333333333329</v>
      </c>
      <c r="Y244" s="22">
        <f t="shared" si="19"/>
        <v>83.333333333333329</v>
      </c>
    </row>
    <row r="245" spans="1:25" hidden="1" x14ac:dyDescent="0.3">
      <c r="A245" s="164">
        <v>13</v>
      </c>
      <c r="B245" s="164">
        <v>1</v>
      </c>
      <c r="C245" s="24" t="s">
        <v>1760</v>
      </c>
      <c r="D245" s="25" t="s">
        <v>1761</v>
      </c>
      <c r="E245" s="25" t="s">
        <v>1765</v>
      </c>
      <c r="F245" s="25" t="s">
        <v>1764</v>
      </c>
      <c r="G245" s="17" t="s">
        <v>121</v>
      </c>
      <c r="H245" s="18" t="s">
        <v>123</v>
      </c>
      <c r="I245" s="19">
        <v>21101</v>
      </c>
      <c r="J245" s="55" t="str">
        <f>LEFT(Tabla32[[#This Row],[ObjGasto]],3)</f>
        <v>211</v>
      </c>
      <c r="K245" s="20">
        <v>1</v>
      </c>
      <c r="L245" s="20">
        <v>101</v>
      </c>
      <c r="M245" s="21">
        <v>6000</v>
      </c>
      <c r="N245" s="22">
        <f t="shared" si="19"/>
        <v>500</v>
      </c>
      <c r="O245" s="22">
        <f t="shared" si="19"/>
        <v>500</v>
      </c>
      <c r="P245" s="22">
        <f t="shared" si="19"/>
        <v>500</v>
      </c>
      <c r="Q245" s="22">
        <f t="shared" si="19"/>
        <v>500</v>
      </c>
      <c r="R245" s="22">
        <f t="shared" si="19"/>
        <v>500</v>
      </c>
      <c r="S245" s="22">
        <f t="shared" si="19"/>
        <v>500</v>
      </c>
      <c r="T245" s="22">
        <f t="shared" si="19"/>
        <v>500</v>
      </c>
      <c r="U245" s="22">
        <f t="shared" si="19"/>
        <v>500</v>
      </c>
      <c r="V245" s="22">
        <f t="shared" si="19"/>
        <v>500</v>
      </c>
      <c r="W245" s="22">
        <f t="shared" si="19"/>
        <v>500</v>
      </c>
      <c r="X245" s="22">
        <f t="shared" si="19"/>
        <v>500</v>
      </c>
      <c r="Y245" s="22">
        <f t="shared" si="19"/>
        <v>500</v>
      </c>
    </row>
    <row r="246" spans="1:25" hidden="1" x14ac:dyDescent="0.3">
      <c r="A246" s="164">
        <v>13</v>
      </c>
      <c r="B246" s="164">
        <v>1</v>
      </c>
      <c r="C246" s="24" t="s">
        <v>1760</v>
      </c>
      <c r="D246" s="25" t="s">
        <v>1761</v>
      </c>
      <c r="E246" s="25" t="s">
        <v>1765</v>
      </c>
      <c r="F246" s="25" t="s">
        <v>1764</v>
      </c>
      <c r="G246" s="17" t="s">
        <v>121</v>
      </c>
      <c r="H246" s="18" t="s">
        <v>123</v>
      </c>
      <c r="I246" s="19">
        <v>21601</v>
      </c>
      <c r="J246" s="55" t="str">
        <f>LEFT(Tabla32[[#This Row],[ObjGasto]],3)</f>
        <v>216</v>
      </c>
      <c r="K246" s="20">
        <v>1</v>
      </c>
      <c r="L246" s="20">
        <v>101</v>
      </c>
      <c r="M246" s="21">
        <v>3000</v>
      </c>
      <c r="N246" s="22">
        <f t="shared" si="19"/>
        <v>250</v>
      </c>
      <c r="O246" s="22">
        <f t="shared" si="19"/>
        <v>250</v>
      </c>
      <c r="P246" s="22">
        <f t="shared" si="19"/>
        <v>250</v>
      </c>
      <c r="Q246" s="22">
        <f t="shared" si="19"/>
        <v>250</v>
      </c>
      <c r="R246" s="22">
        <f t="shared" si="19"/>
        <v>250</v>
      </c>
      <c r="S246" s="22">
        <f t="shared" si="19"/>
        <v>250</v>
      </c>
      <c r="T246" s="22">
        <f t="shared" si="19"/>
        <v>250</v>
      </c>
      <c r="U246" s="22">
        <f t="shared" si="19"/>
        <v>250</v>
      </c>
      <c r="V246" s="22">
        <f t="shared" si="19"/>
        <v>250</v>
      </c>
      <c r="W246" s="22">
        <f t="shared" si="19"/>
        <v>250</v>
      </c>
      <c r="X246" s="22">
        <f t="shared" si="19"/>
        <v>250</v>
      </c>
      <c r="Y246" s="22">
        <f t="shared" si="19"/>
        <v>250</v>
      </c>
    </row>
    <row r="247" spans="1:25" hidden="1" x14ac:dyDescent="0.3">
      <c r="A247" s="164">
        <v>13</v>
      </c>
      <c r="B247" s="164">
        <v>1</v>
      </c>
      <c r="C247" s="24" t="s">
        <v>1760</v>
      </c>
      <c r="D247" s="25" t="s">
        <v>1761</v>
      </c>
      <c r="E247" s="25" t="s">
        <v>1765</v>
      </c>
      <c r="F247" s="25" t="s">
        <v>1764</v>
      </c>
      <c r="G247" s="17" t="s">
        <v>121</v>
      </c>
      <c r="H247" s="18" t="s">
        <v>123</v>
      </c>
      <c r="I247" s="19">
        <v>26102</v>
      </c>
      <c r="J247" s="55" t="str">
        <f>LEFT(Tabla32[[#This Row],[ObjGasto]],3)</f>
        <v>261</v>
      </c>
      <c r="K247" s="20">
        <v>1</v>
      </c>
      <c r="L247" s="20">
        <v>101</v>
      </c>
      <c r="M247" s="21">
        <v>3000</v>
      </c>
      <c r="N247" s="22">
        <f t="shared" si="19"/>
        <v>250</v>
      </c>
      <c r="O247" s="22">
        <f t="shared" si="19"/>
        <v>250</v>
      </c>
      <c r="P247" s="22">
        <f t="shared" si="19"/>
        <v>250</v>
      </c>
      <c r="Q247" s="22">
        <f t="shared" si="19"/>
        <v>250</v>
      </c>
      <c r="R247" s="22">
        <f t="shared" si="19"/>
        <v>250</v>
      </c>
      <c r="S247" s="22">
        <f t="shared" si="19"/>
        <v>250</v>
      </c>
      <c r="T247" s="22">
        <f t="shared" si="19"/>
        <v>250</v>
      </c>
      <c r="U247" s="22">
        <f t="shared" si="19"/>
        <v>250</v>
      </c>
      <c r="V247" s="22">
        <f t="shared" si="19"/>
        <v>250</v>
      </c>
      <c r="W247" s="22">
        <f t="shared" si="19"/>
        <v>250</v>
      </c>
      <c r="X247" s="22">
        <f t="shared" si="19"/>
        <v>250</v>
      </c>
      <c r="Y247" s="22">
        <f t="shared" si="19"/>
        <v>250</v>
      </c>
    </row>
    <row r="248" spans="1:25" hidden="1" x14ac:dyDescent="0.3">
      <c r="A248" s="164">
        <v>13</v>
      </c>
      <c r="B248" s="164">
        <v>1</v>
      </c>
      <c r="C248" s="24" t="s">
        <v>1760</v>
      </c>
      <c r="D248" s="25" t="s">
        <v>1761</v>
      </c>
      <c r="E248" s="25" t="s">
        <v>1765</v>
      </c>
      <c r="F248" s="25" t="s">
        <v>1764</v>
      </c>
      <c r="G248" s="17" t="s">
        <v>121</v>
      </c>
      <c r="H248" s="18" t="s">
        <v>123</v>
      </c>
      <c r="I248" s="19">
        <v>29601</v>
      </c>
      <c r="J248" s="55" t="str">
        <f>LEFT(Tabla32[[#This Row],[ObjGasto]],3)</f>
        <v>296</v>
      </c>
      <c r="K248" s="20">
        <v>1</v>
      </c>
      <c r="L248" s="20">
        <v>101</v>
      </c>
      <c r="M248" s="21">
        <v>3000</v>
      </c>
      <c r="N248" s="22">
        <f t="shared" si="19"/>
        <v>250</v>
      </c>
      <c r="O248" s="22">
        <f t="shared" si="19"/>
        <v>250</v>
      </c>
      <c r="P248" s="22">
        <f t="shared" si="19"/>
        <v>250</v>
      </c>
      <c r="Q248" s="22">
        <f t="shared" si="19"/>
        <v>250</v>
      </c>
      <c r="R248" s="22">
        <f t="shared" si="19"/>
        <v>250</v>
      </c>
      <c r="S248" s="22">
        <f t="shared" si="19"/>
        <v>250</v>
      </c>
      <c r="T248" s="22">
        <f t="shared" si="19"/>
        <v>250</v>
      </c>
      <c r="U248" s="22">
        <f t="shared" si="19"/>
        <v>250</v>
      </c>
      <c r="V248" s="22">
        <f t="shared" si="19"/>
        <v>250</v>
      </c>
      <c r="W248" s="22">
        <f t="shared" si="19"/>
        <v>250</v>
      </c>
      <c r="X248" s="22">
        <f t="shared" si="19"/>
        <v>250</v>
      </c>
      <c r="Y248" s="22">
        <f t="shared" si="19"/>
        <v>250</v>
      </c>
    </row>
    <row r="249" spans="1:25" hidden="1" x14ac:dyDescent="0.3">
      <c r="A249" s="164">
        <v>8</v>
      </c>
      <c r="B249" s="164">
        <v>1</v>
      </c>
      <c r="C249" s="165" t="s">
        <v>1760</v>
      </c>
      <c r="D249" s="166" t="s">
        <v>119</v>
      </c>
      <c r="E249" s="166" t="s">
        <v>1761</v>
      </c>
      <c r="F249" s="140" t="s">
        <v>1762</v>
      </c>
      <c r="G249" s="17" t="s">
        <v>121</v>
      </c>
      <c r="H249" s="18" t="s">
        <v>131</v>
      </c>
      <c r="I249" s="19">
        <v>35701</v>
      </c>
      <c r="J249" s="55" t="str">
        <f>LEFT(Tabla32[[#This Row],[ObjGasto]],3)</f>
        <v>357</v>
      </c>
      <c r="K249" s="28">
        <v>1</v>
      </c>
      <c r="L249" s="28">
        <v>101</v>
      </c>
      <c r="M249" s="21">
        <v>6000</v>
      </c>
      <c r="N249" s="22">
        <f t="shared" si="19"/>
        <v>500</v>
      </c>
      <c r="O249" s="22">
        <f t="shared" si="19"/>
        <v>500</v>
      </c>
      <c r="P249" s="22">
        <f t="shared" si="19"/>
        <v>500</v>
      </c>
      <c r="Q249" s="22">
        <f t="shared" si="19"/>
        <v>500</v>
      </c>
      <c r="R249" s="22">
        <f t="shared" si="19"/>
        <v>500</v>
      </c>
      <c r="S249" s="22">
        <f t="shared" si="19"/>
        <v>500</v>
      </c>
      <c r="T249" s="22">
        <f t="shared" si="19"/>
        <v>500</v>
      </c>
      <c r="U249" s="22">
        <f t="shared" si="19"/>
        <v>500</v>
      </c>
      <c r="V249" s="22">
        <f t="shared" si="19"/>
        <v>500</v>
      </c>
      <c r="W249" s="22">
        <f t="shared" si="19"/>
        <v>500</v>
      </c>
      <c r="X249" s="22">
        <f t="shared" si="19"/>
        <v>500</v>
      </c>
      <c r="Y249" s="22">
        <f t="shared" si="19"/>
        <v>500</v>
      </c>
    </row>
    <row r="250" spans="1:25" hidden="1" x14ac:dyDescent="0.3">
      <c r="A250" s="23">
        <v>9</v>
      </c>
      <c r="B250" s="23">
        <v>1</v>
      </c>
      <c r="C250" s="24" t="s">
        <v>1760</v>
      </c>
      <c r="D250" s="25" t="s">
        <v>1759</v>
      </c>
      <c r="E250" s="25" t="s">
        <v>119</v>
      </c>
      <c r="F250" s="25" t="s">
        <v>1766</v>
      </c>
      <c r="G250" s="26" t="s">
        <v>121</v>
      </c>
      <c r="H250" s="27" t="s">
        <v>128</v>
      </c>
      <c r="I250" s="19">
        <v>35701</v>
      </c>
      <c r="J250" s="55" t="str">
        <f>LEFT(Tabla32[[#This Row],[ObjGasto]],3)</f>
        <v>357</v>
      </c>
      <c r="K250" s="20">
        <v>1</v>
      </c>
      <c r="L250" s="28">
        <v>101</v>
      </c>
      <c r="M250" s="21">
        <v>6000</v>
      </c>
      <c r="N250" s="22">
        <f t="shared" si="19"/>
        <v>500</v>
      </c>
      <c r="O250" s="22">
        <f t="shared" si="19"/>
        <v>500</v>
      </c>
      <c r="P250" s="22">
        <f t="shared" si="19"/>
        <v>500</v>
      </c>
      <c r="Q250" s="22">
        <f t="shared" si="19"/>
        <v>500</v>
      </c>
      <c r="R250" s="22">
        <f t="shared" si="19"/>
        <v>500</v>
      </c>
      <c r="S250" s="22">
        <f t="shared" si="19"/>
        <v>500</v>
      </c>
      <c r="T250" s="22">
        <f t="shared" si="19"/>
        <v>500</v>
      </c>
      <c r="U250" s="22">
        <f t="shared" si="19"/>
        <v>500</v>
      </c>
      <c r="V250" s="22">
        <f t="shared" si="19"/>
        <v>500</v>
      </c>
      <c r="W250" s="22">
        <f t="shared" si="19"/>
        <v>500</v>
      </c>
      <c r="X250" s="22">
        <f t="shared" si="19"/>
        <v>500</v>
      </c>
      <c r="Y250" s="22">
        <f t="shared" si="19"/>
        <v>500</v>
      </c>
    </row>
    <row r="251" spans="1:25" hidden="1" x14ac:dyDescent="0.3">
      <c r="A251" s="164">
        <v>10</v>
      </c>
      <c r="B251" s="164">
        <v>1</v>
      </c>
      <c r="C251" s="165" t="s">
        <v>117</v>
      </c>
      <c r="D251" s="166" t="s">
        <v>118</v>
      </c>
      <c r="E251" s="166" t="s">
        <v>119</v>
      </c>
      <c r="F251" s="17" t="s">
        <v>120</v>
      </c>
      <c r="G251" s="17" t="s">
        <v>121</v>
      </c>
      <c r="H251" s="18" t="s">
        <v>126</v>
      </c>
      <c r="I251" s="19">
        <v>35701</v>
      </c>
      <c r="J251" s="55" t="str">
        <f>LEFT(Tabla32[[#This Row],[ObjGasto]],3)</f>
        <v>357</v>
      </c>
      <c r="K251" s="20">
        <v>1</v>
      </c>
      <c r="L251" s="20">
        <v>101</v>
      </c>
      <c r="M251" s="22">
        <v>6000</v>
      </c>
      <c r="N251" s="22">
        <f t="shared" si="19"/>
        <v>500</v>
      </c>
      <c r="O251" s="22">
        <f t="shared" si="19"/>
        <v>500</v>
      </c>
      <c r="P251" s="22">
        <f t="shared" si="19"/>
        <v>500</v>
      </c>
      <c r="Q251" s="22">
        <f t="shared" si="19"/>
        <v>500</v>
      </c>
      <c r="R251" s="22">
        <f t="shared" si="19"/>
        <v>500</v>
      </c>
      <c r="S251" s="22">
        <f t="shared" si="19"/>
        <v>500</v>
      </c>
      <c r="T251" s="22">
        <f t="shared" si="19"/>
        <v>500</v>
      </c>
      <c r="U251" s="22">
        <f t="shared" si="19"/>
        <v>500</v>
      </c>
      <c r="V251" s="22">
        <f t="shared" si="19"/>
        <v>500</v>
      </c>
      <c r="W251" s="22">
        <f t="shared" si="19"/>
        <v>500</v>
      </c>
      <c r="X251" s="22">
        <f t="shared" si="19"/>
        <v>500</v>
      </c>
      <c r="Y251" s="22">
        <f t="shared" si="19"/>
        <v>500</v>
      </c>
    </row>
    <row r="252" spans="1:25" hidden="1" x14ac:dyDescent="0.3">
      <c r="A252" s="164">
        <v>13</v>
      </c>
      <c r="B252" s="164">
        <v>1</v>
      </c>
      <c r="C252" s="24" t="s">
        <v>1760</v>
      </c>
      <c r="D252" s="25" t="s">
        <v>1761</v>
      </c>
      <c r="E252" s="25" t="s">
        <v>1765</v>
      </c>
      <c r="F252" s="25" t="s">
        <v>1764</v>
      </c>
      <c r="G252" s="17" t="s">
        <v>121</v>
      </c>
      <c r="H252" s="18" t="s">
        <v>123</v>
      </c>
      <c r="I252" s="19">
        <v>35701</v>
      </c>
      <c r="J252" s="55" t="str">
        <f>LEFT(Tabla32[[#This Row],[ObjGasto]],3)</f>
        <v>357</v>
      </c>
      <c r="K252" s="20">
        <v>1</v>
      </c>
      <c r="L252" s="20">
        <v>101</v>
      </c>
      <c r="M252" s="21">
        <v>1500</v>
      </c>
      <c r="N252" s="22">
        <f t="shared" si="19"/>
        <v>125</v>
      </c>
      <c r="O252" s="22">
        <f t="shared" si="19"/>
        <v>125</v>
      </c>
      <c r="P252" s="22">
        <f t="shared" si="19"/>
        <v>125</v>
      </c>
      <c r="Q252" s="22">
        <f t="shared" si="19"/>
        <v>125</v>
      </c>
      <c r="R252" s="22">
        <f t="shared" si="19"/>
        <v>125</v>
      </c>
      <c r="S252" s="22">
        <f t="shared" si="19"/>
        <v>125</v>
      </c>
      <c r="T252" s="22">
        <f t="shared" si="19"/>
        <v>125</v>
      </c>
      <c r="U252" s="22">
        <f t="shared" si="19"/>
        <v>125</v>
      </c>
      <c r="V252" s="22">
        <f t="shared" si="19"/>
        <v>125</v>
      </c>
      <c r="W252" s="22">
        <f t="shared" si="19"/>
        <v>125</v>
      </c>
      <c r="X252" s="22">
        <f t="shared" si="19"/>
        <v>125</v>
      </c>
      <c r="Y252" s="22">
        <f t="shared" si="19"/>
        <v>125</v>
      </c>
    </row>
    <row r="253" spans="1:25" hidden="1" x14ac:dyDescent="0.3">
      <c r="A253" s="164">
        <v>13</v>
      </c>
      <c r="B253" s="164">
        <v>1</v>
      </c>
      <c r="C253" s="24" t="s">
        <v>1760</v>
      </c>
      <c r="D253" s="25" t="s">
        <v>1761</v>
      </c>
      <c r="E253" s="25" t="s">
        <v>1765</v>
      </c>
      <c r="F253" s="25" t="s">
        <v>1764</v>
      </c>
      <c r="G253" s="17" t="s">
        <v>121</v>
      </c>
      <c r="H253" s="18" t="s">
        <v>123</v>
      </c>
      <c r="I253" s="19">
        <v>52101</v>
      </c>
      <c r="J253" s="55" t="str">
        <f>LEFT(Tabla32[[#This Row],[ObjGasto]],3)</f>
        <v>521</v>
      </c>
      <c r="K253" s="20">
        <v>2</v>
      </c>
      <c r="L253" s="20">
        <v>101</v>
      </c>
      <c r="M253" s="21">
        <v>6000</v>
      </c>
      <c r="N253" s="22">
        <f t="shared" si="19"/>
        <v>500</v>
      </c>
      <c r="O253" s="22">
        <f t="shared" si="19"/>
        <v>500</v>
      </c>
      <c r="P253" s="22">
        <f t="shared" si="19"/>
        <v>500</v>
      </c>
      <c r="Q253" s="22">
        <f t="shared" si="19"/>
        <v>500</v>
      </c>
      <c r="R253" s="22">
        <f t="shared" si="19"/>
        <v>500</v>
      </c>
      <c r="S253" s="22">
        <f t="shared" si="19"/>
        <v>500</v>
      </c>
      <c r="T253" s="22">
        <f t="shared" si="19"/>
        <v>500</v>
      </c>
      <c r="U253" s="22">
        <f t="shared" si="19"/>
        <v>500</v>
      </c>
      <c r="V253" s="22">
        <f t="shared" si="19"/>
        <v>500</v>
      </c>
      <c r="W253" s="22">
        <f t="shared" si="19"/>
        <v>500</v>
      </c>
      <c r="X253" s="22">
        <f t="shared" si="19"/>
        <v>500</v>
      </c>
      <c r="Y253" s="22">
        <f t="shared" si="19"/>
        <v>500</v>
      </c>
    </row>
    <row r="254" spans="1:25" hidden="1" x14ac:dyDescent="0.3">
      <c r="A254" s="164">
        <v>13</v>
      </c>
      <c r="B254" s="164">
        <v>1</v>
      </c>
      <c r="C254" s="24" t="s">
        <v>1760</v>
      </c>
      <c r="D254" s="25" t="s">
        <v>1761</v>
      </c>
      <c r="E254" s="25" t="s">
        <v>1765</v>
      </c>
      <c r="F254" s="25" t="s">
        <v>1764</v>
      </c>
      <c r="G254" s="17" t="s">
        <v>121</v>
      </c>
      <c r="H254" s="18" t="s">
        <v>123</v>
      </c>
      <c r="I254" s="19">
        <v>61101</v>
      </c>
      <c r="J254" s="55" t="str">
        <f>LEFT(Tabla32[[#This Row],[ObjGasto]],3)</f>
        <v>611</v>
      </c>
      <c r="K254" s="20">
        <v>2</v>
      </c>
      <c r="L254" s="20">
        <v>501</v>
      </c>
      <c r="M254" s="21">
        <v>1300000</v>
      </c>
      <c r="N254" s="22">
        <f t="shared" si="19"/>
        <v>108333.33333333333</v>
      </c>
      <c r="O254" s="22">
        <f t="shared" si="19"/>
        <v>108333.33333333333</v>
      </c>
      <c r="P254" s="22">
        <f t="shared" si="19"/>
        <v>108333.33333333333</v>
      </c>
      <c r="Q254" s="22">
        <f t="shared" si="19"/>
        <v>108333.33333333333</v>
      </c>
      <c r="R254" s="22">
        <f t="shared" si="19"/>
        <v>108333.33333333333</v>
      </c>
      <c r="S254" s="22">
        <f t="shared" si="19"/>
        <v>108333.33333333333</v>
      </c>
      <c r="T254" s="22">
        <f t="shared" si="19"/>
        <v>108333.33333333333</v>
      </c>
      <c r="U254" s="22">
        <f t="shared" si="19"/>
        <v>108333.33333333333</v>
      </c>
      <c r="V254" s="22">
        <f t="shared" si="19"/>
        <v>108333.33333333333</v>
      </c>
      <c r="W254" s="22">
        <f t="shared" si="19"/>
        <v>108333.33333333333</v>
      </c>
      <c r="X254" s="22">
        <f t="shared" si="19"/>
        <v>108333.33333333333</v>
      </c>
      <c r="Y254" s="22">
        <f t="shared" si="19"/>
        <v>108333.33333333333</v>
      </c>
    </row>
    <row r="255" spans="1:25" hidden="1" x14ac:dyDescent="0.3">
      <c r="A255" s="164">
        <v>13</v>
      </c>
      <c r="B255" s="164">
        <v>1</v>
      </c>
      <c r="C255" s="24" t="s">
        <v>1760</v>
      </c>
      <c r="D255" s="25" t="s">
        <v>1761</v>
      </c>
      <c r="E255" s="25" t="s">
        <v>1765</v>
      </c>
      <c r="F255" s="25" t="s">
        <v>1764</v>
      </c>
      <c r="G255" s="17" t="s">
        <v>121</v>
      </c>
      <c r="H255" s="18" t="s">
        <v>123</v>
      </c>
      <c r="I255" s="19">
        <v>61401</v>
      </c>
      <c r="J255" s="55" t="str">
        <f>LEFT(Tabla32[[#This Row],[ObjGasto]],3)</f>
        <v>614</v>
      </c>
      <c r="K255" s="20">
        <v>2</v>
      </c>
      <c r="L255" s="20">
        <v>101</v>
      </c>
      <c r="M255" s="21">
        <v>100000</v>
      </c>
      <c r="N255" s="22">
        <f t="shared" si="19"/>
        <v>8333.3333333333339</v>
      </c>
      <c r="O255" s="22">
        <f t="shared" si="19"/>
        <v>8333.3333333333339</v>
      </c>
      <c r="P255" s="22">
        <f t="shared" si="19"/>
        <v>8333.3333333333339</v>
      </c>
      <c r="Q255" s="22">
        <f t="shared" si="19"/>
        <v>8333.3333333333339</v>
      </c>
      <c r="R255" s="22">
        <f t="shared" si="19"/>
        <v>8333.3333333333339</v>
      </c>
      <c r="S255" s="22">
        <f t="shared" si="19"/>
        <v>8333.3333333333339</v>
      </c>
      <c r="T255" s="22">
        <f t="shared" si="19"/>
        <v>8333.3333333333339</v>
      </c>
      <c r="U255" s="22">
        <f t="shared" si="19"/>
        <v>8333.3333333333339</v>
      </c>
      <c r="V255" s="22">
        <f t="shared" si="19"/>
        <v>8333.3333333333339</v>
      </c>
      <c r="W255" s="22">
        <f t="shared" si="19"/>
        <v>8333.3333333333339</v>
      </c>
      <c r="X255" s="22">
        <f t="shared" si="19"/>
        <v>8333.3333333333339</v>
      </c>
      <c r="Y255" s="22">
        <f t="shared" si="19"/>
        <v>8333.3333333333339</v>
      </c>
    </row>
    <row r="256" spans="1:25" hidden="1" x14ac:dyDescent="0.3">
      <c r="A256" s="164">
        <v>13</v>
      </c>
      <c r="B256" s="164">
        <v>1</v>
      </c>
      <c r="C256" s="24" t="s">
        <v>1760</v>
      </c>
      <c r="D256" s="25" t="s">
        <v>1761</v>
      </c>
      <c r="E256" s="25" t="s">
        <v>1765</v>
      </c>
      <c r="F256" s="25" t="s">
        <v>1764</v>
      </c>
      <c r="G256" s="17" t="s">
        <v>121</v>
      </c>
      <c r="H256" s="18" t="s">
        <v>123</v>
      </c>
      <c r="I256" s="19">
        <v>62101</v>
      </c>
      <c r="J256" s="55" t="str">
        <f>LEFT(Tabla32[[#This Row],[ObjGasto]],3)</f>
        <v>621</v>
      </c>
      <c r="K256" s="20">
        <v>2</v>
      </c>
      <c r="L256" s="20">
        <v>101</v>
      </c>
      <c r="M256" s="21">
        <v>1000</v>
      </c>
      <c r="N256" s="22">
        <f t="shared" si="19"/>
        <v>83.333333333333329</v>
      </c>
      <c r="O256" s="22">
        <f t="shared" si="19"/>
        <v>83.333333333333329</v>
      </c>
      <c r="P256" s="22">
        <f t="shared" si="19"/>
        <v>83.333333333333329</v>
      </c>
      <c r="Q256" s="22">
        <f t="shared" si="19"/>
        <v>83.333333333333329</v>
      </c>
      <c r="R256" s="22">
        <f t="shared" si="19"/>
        <v>83.333333333333329</v>
      </c>
      <c r="S256" s="22">
        <f t="shared" si="19"/>
        <v>83.333333333333329</v>
      </c>
      <c r="T256" s="22">
        <f t="shared" si="19"/>
        <v>83.333333333333329</v>
      </c>
      <c r="U256" s="22">
        <f t="shared" si="19"/>
        <v>83.333333333333329</v>
      </c>
      <c r="V256" s="22">
        <f t="shared" si="19"/>
        <v>83.333333333333329</v>
      </c>
      <c r="W256" s="22">
        <f t="shared" si="19"/>
        <v>83.333333333333329</v>
      </c>
      <c r="X256" s="22">
        <f t="shared" si="19"/>
        <v>83.333333333333329</v>
      </c>
      <c r="Y256" s="22">
        <f t="shared" si="19"/>
        <v>83.333333333333329</v>
      </c>
    </row>
    <row r="257" spans="1:25" hidden="1" x14ac:dyDescent="0.3">
      <c r="A257" s="164">
        <v>14</v>
      </c>
      <c r="B257" s="164">
        <v>1</v>
      </c>
      <c r="C257" s="165" t="s">
        <v>117</v>
      </c>
      <c r="D257" s="166" t="s">
        <v>118</v>
      </c>
      <c r="E257" s="166" t="s">
        <v>119</v>
      </c>
      <c r="F257" s="17" t="s">
        <v>120</v>
      </c>
      <c r="G257" s="17" t="s">
        <v>121</v>
      </c>
      <c r="H257" s="18" t="s">
        <v>127</v>
      </c>
      <c r="I257" s="19">
        <v>21201</v>
      </c>
      <c r="J257" s="55" t="str">
        <f>LEFT(Tabla32[[#This Row],[ObjGasto]],3)</f>
        <v>212</v>
      </c>
      <c r="K257" s="20">
        <v>1</v>
      </c>
      <c r="L257" s="20">
        <v>101</v>
      </c>
      <c r="M257" s="21">
        <v>15000</v>
      </c>
      <c r="N257" s="22">
        <f t="shared" si="19"/>
        <v>1250</v>
      </c>
      <c r="O257" s="22">
        <f t="shared" si="19"/>
        <v>1250</v>
      </c>
      <c r="P257" s="22">
        <f t="shared" si="19"/>
        <v>1250</v>
      </c>
      <c r="Q257" s="22">
        <f t="shared" si="19"/>
        <v>1250</v>
      </c>
      <c r="R257" s="22">
        <f t="shared" si="19"/>
        <v>1250</v>
      </c>
      <c r="S257" s="22">
        <f t="shared" si="19"/>
        <v>1250</v>
      </c>
      <c r="T257" s="22">
        <f t="shared" si="19"/>
        <v>1250</v>
      </c>
      <c r="U257" s="22">
        <f t="shared" si="19"/>
        <v>1250</v>
      </c>
      <c r="V257" s="22">
        <f t="shared" si="19"/>
        <v>1250</v>
      </c>
      <c r="W257" s="22">
        <f t="shared" si="19"/>
        <v>1250</v>
      </c>
      <c r="X257" s="22">
        <f t="shared" si="19"/>
        <v>1250</v>
      </c>
      <c r="Y257" s="22">
        <f t="shared" si="19"/>
        <v>1250</v>
      </c>
    </row>
    <row r="258" spans="1:25" hidden="1" x14ac:dyDescent="0.3">
      <c r="A258" s="164">
        <v>14</v>
      </c>
      <c r="B258" s="164">
        <v>1</v>
      </c>
      <c r="C258" s="165" t="s">
        <v>117</v>
      </c>
      <c r="D258" s="166" t="s">
        <v>118</v>
      </c>
      <c r="E258" s="166" t="s">
        <v>119</v>
      </c>
      <c r="F258" s="17" t="s">
        <v>120</v>
      </c>
      <c r="G258" s="17" t="s">
        <v>121</v>
      </c>
      <c r="H258" s="18" t="s">
        <v>127</v>
      </c>
      <c r="I258" s="19">
        <v>21401</v>
      </c>
      <c r="J258" s="55" t="str">
        <f>LEFT(Tabla32[[#This Row],[ObjGasto]],3)</f>
        <v>214</v>
      </c>
      <c r="K258" s="20">
        <v>1</v>
      </c>
      <c r="L258" s="20">
        <v>101</v>
      </c>
      <c r="M258" s="21">
        <v>1000</v>
      </c>
      <c r="N258" s="22">
        <f t="shared" si="19"/>
        <v>83.333333333333329</v>
      </c>
      <c r="O258" s="22">
        <f t="shared" si="19"/>
        <v>83.333333333333329</v>
      </c>
      <c r="P258" s="22">
        <f t="shared" si="19"/>
        <v>83.333333333333329</v>
      </c>
      <c r="Q258" s="22">
        <f t="shared" si="19"/>
        <v>83.333333333333329</v>
      </c>
      <c r="R258" s="22">
        <f t="shared" si="19"/>
        <v>83.333333333333329</v>
      </c>
      <c r="S258" s="22">
        <f t="shared" si="19"/>
        <v>83.333333333333329</v>
      </c>
      <c r="T258" s="22">
        <f t="shared" si="19"/>
        <v>83.333333333333329</v>
      </c>
      <c r="U258" s="22">
        <f t="shared" si="19"/>
        <v>83.333333333333329</v>
      </c>
      <c r="V258" s="22">
        <f t="shared" si="19"/>
        <v>83.333333333333329</v>
      </c>
      <c r="W258" s="22">
        <f t="shared" si="19"/>
        <v>83.333333333333329</v>
      </c>
      <c r="X258" s="22">
        <f t="shared" si="19"/>
        <v>83.333333333333329</v>
      </c>
      <c r="Y258" s="22">
        <f t="shared" si="19"/>
        <v>83.333333333333329</v>
      </c>
    </row>
    <row r="259" spans="1:25" hidden="1" x14ac:dyDescent="0.3">
      <c r="A259" s="164">
        <v>14</v>
      </c>
      <c r="B259" s="164">
        <v>1</v>
      </c>
      <c r="C259" s="165" t="s">
        <v>117</v>
      </c>
      <c r="D259" s="166" t="s">
        <v>118</v>
      </c>
      <c r="E259" s="166" t="s">
        <v>119</v>
      </c>
      <c r="F259" s="17" t="s">
        <v>120</v>
      </c>
      <c r="G259" s="17" t="s">
        <v>121</v>
      </c>
      <c r="H259" s="18" t="s">
        <v>127</v>
      </c>
      <c r="I259" s="19">
        <v>24501</v>
      </c>
      <c r="J259" s="55" t="str">
        <f>LEFT(Tabla32[[#This Row],[ObjGasto]],3)</f>
        <v>245</v>
      </c>
      <c r="K259" s="20">
        <v>1</v>
      </c>
      <c r="L259" s="20">
        <v>101</v>
      </c>
      <c r="M259" s="21">
        <v>2000</v>
      </c>
      <c r="N259" s="22">
        <f t="shared" si="19"/>
        <v>166.66666666666666</v>
      </c>
      <c r="O259" s="22">
        <f t="shared" si="19"/>
        <v>166.66666666666666</v>
      </c>
      <c r="P259" s="22">
        <f t="shared" si="19"/>
        <v>166.66666666666666</v>
      </c>
      <c r="Q259" s="22">
        <f t="shared" si="19"/>
        <v>166.66666666666666</v>
      </c>
      <c r="R259" s="22">
        <f t="shared" si="19"/>
        <v>166.66666666666666</v>
      </c>
      <c r="S259" s="22">
        <f t="shared" si="19"/>
        <v>166.66666666666666</v>
      </c>
      <c r="T259" s="22">
        <f t="shared" si="19"/>
        <v>166.66666666666666</v>
      </c>
      <c r="U259" s="22">
        <f t="shared" si="19"/>
        <v>166.66666666666666</v>
      </c>
      <c r="V259" s="22">
        <f t="shared" si="19"/>
        <v>166.66666666666666</v>
      </c>
      <c r="W259" s="22">
        <f t="shared" si="19"/>
        <v>166.66666666666666</v>
      </c>
      <c r="X259" s="22">
        <f t="shared" si="19"/>
        <v>166.66666666666666</v>
      </c>
      <c r="Y259" s="22">
        <f t="shared" si="19"/>
        <v>166.66666666666666</v>
      </c>
    </row>
    <row r="260" spans="1:25" hidden="1" x14ac:dyDescent="0.3">
      <c r="A260" s="164">
        <v>14</v>
      </c>
      <c r="B260" s="164">
        <v>1</v>
      </c>
      <c r="C260" s="165" t="s">
        <v>117</v>
      </c>
      <c r="D260" s="166" t="s">
        <v>118</v>
      </c>
      <c r="E260" s="166" t="s">
        <v>119</v>
      </c>
      <c r="F260" s="17" t="s">
        <v>120</v>
      </c>
      <c r="G260" s="17" t="s">
        <v>121</v>
      </c>
      <c r="H260" s="18" t="s">
        <v>127</v>
      </c>
      <c r="I260" s="19">
        <v>51101</v>
      </c>
      <c r="J260" s="55" t="str">
        <f>LEFT(Tabla32[[#This Row],[ObjGasto]],3)</f>
        <v>511</v>
      </c>
      <c r="K260" s="169">
        <v>2</v>
      </c>
      <c r="L260" s="20">
        <v>101</v>
      </c>
      <c r="M260" s="21">
        <v>25000</v>
      </c>
      <c r="N260" s="22">
        <f t="shared" ref="N260:Y265" si="20">$M260/12</f>
        <v>2083.3333333333335</v>
      </c>
      <c r="O260" s="22">
        <f t="shared" si="20"/>
        <v>2083.3333333333335</v>
      </c>
      <c r="P260" s="22">
        <f t="shared" si="20"/>
        <v>2083.3333333333335</v>
      </c>
      <c r="Q260" s="22">
        <f t="shared" si="20"/>
        <v>2083.3333333333335</v>
      </c>
      <c r="R260" s="22">
        <f t="shared" si="20"/>
        <v>2083.3333333333335</v>
      </c>
      <c r="S260" s="22">
        <f t="shared" si="20"/>
        <v>2083.3333333333335</v>
      </c>
      <c r="T260" s="22">
        <f t="shared" si="20"/>
        <v>2083.3333333333335</v>
      </c>
      <c r="U260" s="22">
        <f t="shared" si="20"/>
        <v>2083.3333333333335</v>
      </c>
      <c r="V260" s="22">
        <f t="shared" si="20"/>
        <v>2083.3333333333335</v>
      </c>
      <c r="W260" s="22">
        <f t="shared" si="20"/>
        <v>2083.3333333333335</v>
      </c>
      <c r="X260" s="22">
        <f t="shared" si="20"/>
        <v>2083.3333333333335</v>
      </c>
      <c r="Y260" s="22">
        <f t="shared" si="20"/>
        <v>2083.3333333333335</v>
      </c>
    </row>
    <row r="261" spans="1:25" hidden="1" x14ac:dyDescent="0.3">
      <c r="A261" s="164">
        <v>14</v>
      </c>
      <c r="B261" s="164">
        <v>1</v>
      </c>
      <c r="C261" s="165" t="s">
        <v>117</v>
      </c>
      <c r="D261" s="166" t="s">
        <v>118</v>
      </c>
      <c r="E261" s="166" t="s">
        <v>119</v>
      </c>
      <c r="F261" s="17" t="s">
        <v>120</v>
      </c>
      <c r="G261" s="17" t="s">
        <v>121</v>
      </c>
      <c r="H261" s="18" t="s">
        <v>127</v>
      </c>
      <c r="I261" s="19">
        <v>51501</v>
      </c>
      <c r="J261" s="55" t="str">
        <f>LEFT(Tabla32[[#This Row],[ObjGasto]],3)</f>
        <v>515</v>
      </c>
      <c r="K261" s="169">
        <v>2</v>
      </c>
      <c r="L261" s="20">
        <v>101</v>
      </c>
      <c r="M261" s="21">
        <v>15000</v>
      </c>
      <c r="N261" s="22">
        <f t="shared" si="20"/>
        <v>1250</v>
      </c>
      <c r="O261" s="22">
        <f t="shared" si="20"/>
        <v>1250</v>
      </c>
      <c r="P261" s="22">
        <f t="shared" si="20"/>
        <v>1250</v>
      </c>
      <c r="Q261" s="22">
        <f t="shared" si="20"/>
        <v>1250</v>
      </c>
      <c r="R261" s="22">
        <f t="shared" si="20"/>
        <v>1250</v>
      </c>
      <c r="S261" s="22">
        <f t="shared" si="20"/>
        <v>1250</v>
      </c>
      <c r="T261" s="22">
        <f t="shared" si="20"/>
        <v>1250</v>
      </c>
      <c r="U261" s="22">
        <f t="shared" si="20"/>
        <v>1250</v>
      </c>
      <c r="V261" s="22">
        <f t="shared" si="20"/>
        <v>1250</v>
      </c>
      <c r="W261" s="22">
        <f t="shared" si="20"/>
        <v>1250</v>
      </c>
      <c r="X261" s="22">
        <f t="shared" si="20"/>
        <v>1250</v>
      </c>
      <c r="Y261" s="22">
        <f t="shared" si="20"/>
        <v>1250</v>
      </c>
    </row>
    <row r="262" spans="1:25" hidden="1" x14ac:dyDescent="0.3">
      <c r="A262" s="164">
        <v>14</v>
      </c>
      <c r="B262" s="164">
        <v>1</v>
      </c>
      <c r="C262" s="165" t="s">
        <v>117</v>
      </c>
      <c r="D262" s="166" t="s">
        <v>118</v>
      </c>
      <c r="E262" s="166" t="s">
        <v>119</v>
      </c>
      <c r="F262" s="17" t="s">
        <v>120</v>
      </c>
      <c r="G262" s="17" t="s">
        <v>121</v>
      </c>
      <c r="H262" s="18" t="s">
        <v>127</v>
      </c>
      <c r="I262" s="19">
        <v>51901</v>
      </c>
      <c r="J262" s="55" t="str">
        <f>LEFT(Tabla32[[#This Row],[ObjGasto]],3)</f>
        <v>519</v>
      </c>
      <c r="K262" s="169">
        <v>2</v>
      </c>
      <c r="L262" s="20">
        <v>101</v>
      </c>
      <c r="M262" s="21">
        <v>15000</v>
      </c>
      <c r="N262" s="22">
        <f t="shared" si="20"/>
        <v>1250</v>
      </c>
      <c r="O262" s="22">
        <f t="shared" si="20"/>
        <v>1250</v>
      </c>
      <c r="P262" s="22">
        <f t="shared" si="20"/>
        <v>1250</v>
      </c>
      <c r="Q262" s="22">
        <f t="shared" si="20"/>
        <v>1250</v>
      </c>
      <c r="R262" s="22">
        <f t="shared" si="20"/>
        <v>1250</v>
      </c>
      <c r="S262" s="22">
        <f t="shared" si="20"/>
        <v>1250</v>
      </c>
      <c r="T262" s="22">
        <f t="shared" si="20"/>
        <v>1250</v>
      </c>
      <c r="U262" s="22">
        <f t="shared" si="20"/>
        <v>1250</v>
      </c>
      <c r="V262" s="22">
        <f t="shared" si="20"/>
        <v>1250</v>
      </c>
      <c r="W262" s="22">
        <f t="shared" si="20"/>
        <v>1250</v>
      </c>
      <c r="X262" s="22">
        <f t="shared" si="20"/>
        <v>1250</v>
      </c>
      <c r="Y262" s="22">
        <f t="shared" si="20"/>
        <v>1250</v>
      </c>
    </row>
    <row r="263" spans="1:25" hidden="1" x14ac:dyDescent="0.3">
      <c r="A263" s="164">
        <v>14</v>
      </c>
      <c r="B263" s="164">
        <v>1</v>
      </c>
      <c r="C263" s="165" t="s">
        <v>117</v>
      </c>
      <c r="D263" s="166" t="s">
        <v>118</v>
      </c>
      <c r="E263" s="166" t="s">
        <v>119</v>
      </c>
      <c r="F263" s="17" t="s">
        <v>120</v>
      </c>
      <c r="G263" s="17" t="s">
        <v>121</v>
      </c>
      <c r="H263" s="18" t="s">
        <v>127</v>
      </c>
      <c r="I263" s="19">
        <v>11301</v>
      </c>
      <c r="J263" s="55" t="str">
        <f>LEFT(Tabla32[[#This Row],[ObjGasto]],3)</f>
        <v>113</v>
      </c>
      <c r="K263" s="169">
        <v>1</v>
      </c>
      <c r="L263" s="20">
        <v>101</v>
      </c>
      <c r="M263" s="21">
        <v>1080000</v>
      </c>
      <c r="N263" s="22">
        <f t="shared" si="20"/>
        <v>90000</v>
      </c>
      <c r="O263" s="22">
        <f t="shared" si="20"/>
        <v>90000</v>
      </c>
      <c r="P263" s="22">
        <f t="shared" si="20"/>
        <v>90000</v>
      </c>
      <c r="Q263" s="22">
        <f t="shared" si="20"/>
        <v>90000</v>
      </c>
      <c r="R263" s="22">
        <f t="shared" si="20"/>
        <v>90000</v>
      </c>
      <c r="S263" s="22">
        <f t="shared" si="20"/>
        <v>90000</v>
      </c>
      <c r="T263" s="22">
        <f t="shared" si="20"/>
        <v>90000</v>
      </c>
      <c r="U263" s="22">
        <f t="shared" si="20"/>
        <v>90000</v>
      </c>
      <c r="V263" s="22">
        <f t="shared" si="20"/>
        <v>90000</v>
      </c>
      <c r="W263" s="22">
        <f t="shared" si="20"/>
        <v>90000</v>
      </c>
      <c r="X263" s="22">
        <f t="shared" si="20"/>
        <v>90000</v>
      </c>
      <c r="Y263" s="22">
        <f t="shared" si="20"/>
        <v>90000</v>
      </c>
    </row>
    <row r="264" spans="1:25" hidden="1" x14ac:dyDescent="0.3">
      <c r="A264" s="164">
        <v>14</v>
      </c>
      <c r="B264" s="164">
        <v>1</v>
      </c>
      <c r="C264" s="165" t="s">
        <v>117</v>
      </c>
      <c r="D264" s="166" t="s">
        <v>118</v>
      </c>
      <c r="E264" s="166" t="s">
        <v>119</v>
      </c>
      <c r="F264" s="17" t="s">
        <v>120</v>
      </c>
      <c r="G264" s="17" t="s">
        <v>121</v>
      </c>
      <c r="H264" s="18" t="s">
        <v>127</v>
      </c>
      <c r="I264" s="19">
        <v>11304</v>
      </c>
      <c r="J264" s="55" t="str">
        <f>LEFT(Tabla32[[#This Row],[ObjGasto]],3)</f>
        <v>113</v>
      </c>
      <c r="K264" s="169">
        <v>1</v>
      </c>
      <c r="L264" s="20">
        <v>101</v>
      </c>
      <c r="M264" s="21">
        <v>2000</v>
      </c>
      <c r="N264" s="22">
        <f t="shared" si="20"/>
        <v>166.66666666666666</v>
      </c>
      <c r="O264" s="22">
        <f t="shared" si="20"/>
        <v>166.66666666666666</v>
      </c>
      <c r="P264" s="22">
        <f t="shared" si="20"/>
        <v>166.66666666666666</v>
      </c>
      <c r="Q264" s="22">
        <f t="shared" si="20"/>
        <v>166.66666666666666</v>
      </c>
      <c r="R264" s="22">
        <f t="shared" si="20"/>
        <v>166.66666666666666</v>
      </c>
      <c r="S264" s="22">
        <f t="shared" si="20"/>
        <v>166.66666666666666</v>
      </c>
      <c r="T264" s="22">
        <f t="shared" si="20"/>
        <v>166.66666666666666</v>
      </c>
      <c r="U264" s="22">
        <f t="shared" si="20"/>
        <v>166.66666666666666</v>
      </c>
      <c r="V264" s="22">
        <f t="shared" si="20"/>
        <v>166.66666666666666</v>
      </c>
      <c r="W264" s="22">
        <f t="shared" si="20"/>
        <v>166.66666666666666</v>
      </c>
      <c r="X264" s="22">
        <f t="shared" si="20"/>
        <v>166.66666666666666</v>
      </c>
      <c r="Y264" s="22">
        <f t="shared" si="20"/>
        <v>166.66666666666666</v>
      </c>
    </row>
    <row r="265" spans="1:25" hidden="1" x14ac:dyDescent="0.3">
      <c r="A265" s="164">
        <v>14</v>
      </c>
      <c r="B265" s="164">
        <v>1</v>
      </c>
      <c r="C265" s="165" t="s">
        <v>117</v>
      </c>
      <c r="D265" s="166" t="s">
        <v>118</v>
      </c>
      <c r="E265" s="166" t="s">
        <v>119</v>
      </c>
      <c r="F265" s="17" t="s">
        <v>120</v>
      </c>
      <c r="G265" s="17" t="s">
        <v>121</v>
      </c>
      <c r="H265" s="18" t="s">
        <v>127</v>
      </c>
      <c r="I265" s="19">
        <v>11306</v>
      </c>
      <c r="J265" s="55" t="str">
        <f>LEFT(Tabla32[[#This Row],[ObjGasto]],3)</f>
        <v>113</v>
      </c>
      <c r="K265" s="169">
        <v>1</v>
      </c>
      <c r="L265" s="20">
        <v>101</v>
      </c>
      <c r="M265" s="21">
        <v>6000</v>
      </c>
      <c r="N265" s="22">
        <f t="shared" si="20"/>
        <v>500</v>
      </c>
      <c r="O265" s="22">
        <f t="shared" si="20"/>
        <v>500</v>
      </c>
      <c r="P265" s="22">
        <f t="shared" si="20"/>
        <v>500</v>
      </c>
      <c r="Q265" s="22">
        <f t="shared" si="20"/>
        <v>500</v>
      </c>
      <c r="R265" s="22">
        <f t="shared" si="20"/>
        <v>500</v>
      </c>
      <c r="S265" s="22">
        <f t="shared" si="20"/>
        <v>500</v>
      </c>
      <c r="T265" s="22">
        <f t="shared" si="20"/>
        <v>500</v>
      </c>
      <c r="U265" s="22">
        <f t="shared" si="20"/>
        <v>500</v>
      </c>
      <c r="V265" s="22">
        <f t="shared" si="20"/>
        <v>500</v>
      </c>
      <c r="W265" s="22">
        <f t="shared" si="20"/>
        <v>500</v>
      </c>
      <c r="X265" s="22">
        <f t="shared" si="20"/>
        <v>500</v>
      </c>
      <c r="Y265" s="22">
        <f t="shared" si="20"/>
        <v>500</v>
      </c>
    </row>
    <row r="266" spans="1:25" hidden="1" x14ac:dyDescent="0.3">
      <c r="A266" s="164">
        <v>14</v>
      </c>
      <c r="B266" s="164">
        <v>1</v>
      </c>
      <c r="C266" s="165" t="s">
        <v>117</v>
      </c>
      <c r="D266" s="166" t="s">
        <v>118</v>
      </c>
      <c r="E266" s="166" t="s">
        <v>119</v>
      </c>
      <c r="F266" s="17" t="s">
        <v>120</v>
      </c>
      <c r="G266" s="17" t="s">
        <v>121</v>
      </c>
      <c r="H266" s="18" t="s">
        <v>127</v>
      </c>
      <c r="I266" s="19">
        <v>13204</v>
      </c>
      <c r="J266" s="55" t="str">
        <f>LEFT(Tabla32[[#This Row],[ObjGasto]],3)</f>
        <v>132</v>
      </c>
      <c r="K266" s="169">
        <v>1</v>
      </c>
      <c r="L266" s="20">
        <v>101</v>
      </c>
      <c r="M266" s="21">
        <v>50000</v>
      </c>
      <c r="N266" s="22"/>
      <c r="O266" s="22"/>
      <c r="P266" s="22"/>
      <c r="Q266" s="22"/>
      <c r="R266" s="22"/>
      <c r="S266" s="22">
        <f>Tabla32[[#This Row],[Anual]]/2</f>
        <v>25000</v>
      </c>
      <c r="T266" s="22"/>
      <c r="U266" s="22"/>
      <c r="V266" s="22"/>
      <c r="W266" s="22"/>
      <c r="X266" s="22"/>
      <c r="Y266" s="22">
        <f>Tabla32[[#This Row],[Anual]]/2</f>
        <v>25000</v>
      </c>
    </row>
    <row r="267" spans="1:25" hidden="1" x14ac:dyDescent="0.3">
      <c r="A267" s="164">
        <v>14</v>
      </c>
      <c r="B267" s="164">
        <v>1</v>
      </c>
      <c r="C267" s="165" t="s">
        <v>117</v>
      </c>
      <c r="D267" s="166" t="s">
        <v>118</v>
      </c>
      <c r="E267" s="166" t="s">
        <v>119</v>
      </c>
      <c r="F267" s="17" t="s">
        <v>120</v>
      </c>
      <c r="G267" s="17" t="s">
        <v>121</v>
      </c>
      <c r="H267" s="18" t="s">
        <v>127</v>
      </c>
      <c r="I267" s="19">
        <v>13205</v>
      </c>
      <c r="J267" s="55" t="str">
        <f>LEFT(Tabla32[[#This Row],[ObjGasto]],3)</f>
        <v>132</v>
      </c>
      <c r="K267" s="169">
        <v>1</v>
      </c>
      <c r="L267" s="20">
        <v>101</v>
      </c>
      <c r="M267" s="21">
        <v>70000</v>
      </c>
      <c r="N267" s="22"/>
      <c r="O267" s="22"/>
      <c r="P267" s="22"/>
      <c r="Q267" s="22"/>
      <c r="R267" s="22"/>
      <c r="S267" s="22">
        <f>Tabla32[[#This Row],[Anual]]/2</f>
        <v>35000</v>
      </c>
      <c r="T267" s="22"/>
      <c r="U267" s="22"/>
      <c r="V267" s="22"/>
      <c r="W267" s="22"/>
      <c r="X267" s="22"/>
      <c r="Y267" s="22">
        <f>Tabla32[[#This Row],[Anual]]/2</f>
        <v>35000</v>
      </c>
    </row>
    <row r="268" spans="1:25" hidden="1" x14ac:dyDescent="0.3">
      <c r="A268" s="164">
        <v>14</v>
      </c>
      <c r="B268" s="164">
        <v>1</v>
      </c>
      <c r="C268" s="165" t="s">
        <v>117</v>
      </c>
      <c r="D268" s="166" t="s">
        <v>118</v>
      </c>
      <c r="E268" s="166" t="s">
        <v>119</v>
      </c>
      <c r="F268" s="17" t="s">
        <v>120</v>
      </c>
      <c r="G268" s="17" t="s">
        <v>121</v>
      </c>
      <c r="H268" s="18" t="s">
        <v>127</v>
      </c>
      <c r="I268" s="19">
        <v>13301</v>
      </c>
      <c r="J268" s="55" t="str">
        <f>LEFT(Tabla32[[#This Row],[ObjGasto]],3)</f>
        <v>133</v>
      </c>
      <c r="K268" s="169">
        <v>1</v>
      </c>
      <c r="L268" s="20">
        <v>101</v>
      </c>
      <c r="M268" s="21">
        <v>150000</v>
      </c>
      <c r="N268" s="22">
        <f t="shared" ref="N268:Y283" si="21">$M268/12</f>
        <v>12500</v>
      </c>
      <c r="O268" s="22">
        <f t="shared" si="21"/>
        <v>12500</v>
      </c>
      <c r="P268" s="22">
        <f t="shared" si="21"/>
        <v>12500</v>
      </c>
      <c r="Q268" s="22">
        <f t="shared" si="21"/>
        <v>12500</v>
      </c>
      <c r="R268" s="22">
        <f t="shared" si="21"/>
        <v>12500</v>
      </c>
      <c r="S268" s="22">
        <f t="shared" si="21"/>
        <v>12500</v>
      </c>
      <c r="T268" s="22">
        <f t="shared" si="21"/>
        <v>12500</v>
      </c>
      <c r="U268" s="22">
        <f t="shared" si="21"/>
        <v>12500</v>
      </c>
      <c r="V268" s="22">
        <f t="shared" si="21"/>
        <v>12500</v>
      </c>
      <c r="W268" s="22">
        <f t="shared" si="21"/>
        <v>12500</v>
      </c>
      <c r="X268" s="22">
        <f t="shared" si="21"/>
        <v>12500</v>
      </c>
      <c r="Y268" s="22">
        <f t="shared" si="21"/>
        <v>12500</v>
      </c>
    </row>
    <row r="269" spans="1:25" hidden="1" x14ac:dyDescent="0.3">
      <c r="A269" s="164">
        <v>14</v>
      </c>
      <c r="B269" s="164">
        <v>1</v>
      </c>
      <c r="C269" s="165" t="s">
        <v>117</v>
      </c>
      <c r="D269" s="166" t="s">
        <v>118</v>
      </c>
      <c r="E269" s="166" t="s">
        <v>119</v>
      </c>
      <c r="F269" s="17" t="s">
        <v>120</v>
      </c>
      <c r="G269" s="17" t="s">
        <v>121</v>
      </c>
      <c r="H269" s="18" t="s">
        <v>127</v>
      </c>
      <c r="I269" s="19">
        <v>21101</v>
      </c>
      <c r="J269" s="55" t="str">
        <f>LEFT(Tabla32[[#This Row],[ObjGasto]],3)</f>
        <v>211</v>
      </c>
      <c r="K269" s="169">
        <v>1</v>
      </c>
      <c r="L269" s="20">
        <v>101</v>
      </c>
      <c r="M269" s="21">
        <v>75000</v>
      </c>
      <c r="N269" s="22">
        <f t="shared" si="21"/>
        <v>6250</v>
      </c>
      <c r="O269" s="22">
        <f t="shared" si="21"/>
        <v>6250</v>
      </c>
      <c r="P269" s="22">
        <f t="shared" si="21"/>
        <v>6250</v>
      </c>
      <c r="Q269" s="22">
        <f t="shared" si="21"/>
        <v>6250</v>
      </c>
      <c r="R269" s="22">
        <f t="shared" si="21"/>
        <v>6250</v>
      </c>
      <c r="S269" s="22">
        <f t="shared" si="21"/>
        <v>6250</v>
      </c>
      <c r="T269" s="22">
        <f t="shared" si="21"/>
        <v>6250</v>
      </c>
      <c r="U269" s="22">
        <f t="shared" si="21"/>
        <v>6250</v>
      </c>
      <c r="V269" s="22">
        <f t="shared" si="21"/>
        <v>6250</v>
      </c>
      <c r="W269" s="22">
        <f t="shared" si="21"/>
        <v>6250</v>
      </c>
      <c r="X269" s="22">
        <f t="shared" si="21"/>
        <v>6250</v>
      </c>
      <c r="Y269" s="22">
        <f t="shared" si="21"/>
        <v>6250</v>
      </c>
    </row>
    <row r="270" spans="1:25" hidden="1" x14ac:dyDescent="0.3">
      <c r="A270" s="164">
        <v>14</v>
      </c>
      <c r="B270" s="164">
        <v>1</v>
      </c>
      <c r="C270" s="165" t="s">
        <v>117</v>
      </c>
      <c r="D270" s="166" t="s">
        <v>118</v>
      </c>
      <c r="E270" s="166" t="s">
        <v>119</v>
      </c>
      <c r="F270" s="17" t="s">
        <v>120</v>
      </c>
      <c r="G270" s="17" t="s">
        <v>121</v>
      </c>
      <c r="H270" s="18" t="s">
        <v>127</v>
      </c>
      <c r="I270" s="19">
        <v>21501</v>
      </c>
      <c r="J270" s="55" t="str">
        <f>LEFT(Tabla32[[#This Row],[ObjGasto]],3)</f>
        <v>215</v>
      </c>
      <c r="K270" s="169">
        <v>1</v>
      </c>
      <c r="L270" s="20">
        <v>101</v>
      </c>
      <c r="M270" s="21">
        <v>7000</v>
      </c>
      <c r="N270" s="22">
        <f t="shared" si="21"/>
        <v>583.33333333333337</v>
      </c>
      <c r="O270" s="22">
        <f t="shared" si="21"/>
        <v>583.33333333333337</v>
      </c>
      <c r="P270" s="22">
        <f t="shared" si="21"/>
        <v>583.33333333333337</v>
      </c>
      <c r="Q270" s="22">
        <f t="shared" si="21"/>
        <v>583.33333333333337</v>
      </c>
      <c r="R270" s="22">
        <f t="shared" si="21"/>
        <v>583.33333333333337</v>
      </c>
      <c r="S270" s="22">
        <f t="shared" si="21"/>
        <v>583.33333333333337</v>
      </c>
      <c r="T270" s="22">
        <f t="shared" si="21"/>
        <v>583.33333333333337</v>
      </c>
      <c r="U270" s="22">
        <f t="shared" si="21"/>
        <v>583.33333333333337</v>
      </c>
      <c r="V270" s="22">
        <f t="shared" si="21"/>
        <v>583.33333333333337</v>
      </c>
      <c r="W270" s="22">
        <f t="shared" si="21"/>
        <v>583.33333333333337</v>
      </c>
      <c r="X270" s="22">
        <f t="shared" si="21"/>
        <v>583.33333333333337</v>
      </c>
      <c r="Y270" s="22">
        <f t="shared" si="21"/>
        <v>583.33333333333337</v>
      </c>
    </row>
    <row r="271" spans="1:25" hidden="1" x14ac:dyDescent="0.3">
      <c r="A271" s="164">
        <v>14</v>
      </c>
      <c r="B271" s="164">
        <v>1</v>
      </c>
      <c r="C271" s="165" t="s">
        <v>117</v>
      </c>
      <c r="D271" s="166" t="s">
        <v>118</v>
      </c>
      <c r="E271" s="166" t="s">
        <v>119</v>
      </c>
      <c r="F271" s="17" t="s">
        <v>120</v>
      </c>
      <c r="G271" s="17" t="s">
        <v>121</v>
      </c>
      <c r="H271" s="18" t="s">
        <v>127</v>
      </c>
      <c r="I271" s="19">
        <v>21601</v>
      </c>
      <c r="J271" s="55" t="str">
        <f>LEFT(Tabla32[[#This Row],[ObjGasto]],3)</f>
        <v>216</v>
      </c>
      <c r="K271" s="169">
        <v>1</v>
      </c>
      <c r="L271" s="20">
        <v>101</v>
      </c>
      <c r="M271" s="21">
        <v>6000</v>
      </c>
      <c r="N271" s="22">
        <f t="shared" si="21"/>
        <v>500</v>
      </c>
      <c r="O271" s="22">
        <f t="shared" si="21"/>
        <v>500</v>
      </c>
      <c r="P271" s="22">
        <f t="shared" si="21"/>
        <v>500</v>
      </c>
      <c r="Q271" s="22">
        <f t="shared" si="21"/>
        <v>500</v>
      </c>
      <c r="R271" s="22">
        <f t="shared" si="21"/>
        <v>500</v>
      </c>
      <c r="S271" s="22">
        <f t="shared" si="21"/>
        <v>500</v>
      </c>
      <c r="T271" s="22">
        <f t="shared" si="21"/>
        <v>500</v>
      </c>
      <c r="U271" s="22">
        <f t="shared" si="21"/>
        <v>500</v>
      </c>
      <c r="V271" s="22">
        <f t="shared" si="21"/>
        <v>500</v>
      </c>
      <c r="W271" s="22">
        <f t="shared" si="21"/>
        <v>500</v>
      </c>
      <c r="X271" s="22">
        <f t="shared" si="21"/>
        <v>500</v>
      </c>
      <c r="Y271" s="22">
        <f t="shared" si="21"/>
        <v>500</v>
      </c>
    </row>
    <row r="272" spans="1:25" hidden="1" x14ac:dyDescent="0.3">
      <c r="A272" s="164">
        <v>14</v>
      </c>
      <c r="B272" s="164">
        <v>1</v>
      </c>
      <c r="C272" s="165" t="s">
        <v>117</v>
      </c>
      <c r="D272" s="166" t="s">
        <v>118</v>
      </c>
      <c r="E272" s="166" t="s">
        <v>119</v>
      </c>
      <c r="F272" s="17" t="s">
        <v>120</v>
      </c>
      <c r="G272" s="17" t="s">
        <v>121</v>
      </c>
      <c r="H272" s="18" t="s">
        <v>127</v>
      </c>
      <c r="I272" s="19">
        <v>22106</v>
      </c>
      <c r="J272" s="55" t="str">
        <f>LEFT(Tabla32[[#This Row],[ObjGasto]],3)</f>
        <v>221</v>
      </c>
      <c r="K272" s="169">
        <v>1</v>
      </c>
      <c r="L272" s="20">
        <v>101</v>
      </c>
      <c r="M272" s="21">
        <v>25000</v>
      </c>
      <c r="N272" s="22">
        <f t="shared" si="21"/>
        <v>2083.3333333333335</v>
      </c>
      <c r="O272" s="22">
        <f t="shared" si="21"/>
        <v>2083.3333333333335</v>
      </c>
      <c r="P272" s="22">
        <f t="shared" si="21"/>
        <v>2083.3333333333335</v>
      </c>
      <c r="Q272" s="22">
        <f t="shared" si="21"/>
        <v>2083.3333333333335</v>
      </c>
      <c r="R272" s="22">
        <f t="shared" si="21"/>
        <v>2083.3333333333335</v>
      </c>
      <c r="S272" s="22">
        <f t="shared" si="21"/>
        <v>2083.3333333333335</v>
      </c>
      <c r="T272" s="22">
        <f t="shared" si="21"/>
        <v>2083.3333333333335</v>
      </c>
      <c r="U272" s="22">
        <f t="shared" si="21"/>
        <v>2083.3333333333335</v>
      </c>
      <c r="V272" s="22">
        <f t="shared" si="21"/>
        <v>2083.3333333333335</v>
      </c>
      <c r="W272" s="22">
        <f t="shared" si="21"/>
        <v>2083.3333333333335</v>
      </c>
      <c r="X272" s="22">
        <f t="shared" si="21"/>
        <v>2083.3333333333335</v>
      </c>
      <c r="Y272" s="22">
        <f t="shared" si="21"/>
        <v>2083.3333333333335</v>
      </c>
    </row>
    <row r="273" spans="1:25" hidden="1" x14ac:dyDescent="0.3">
      <c r="A273" s="164">
        <v>14</v>
      </c>
      <c r="B273" s="164">
        <v>1</v>
      </c>
      <c r="C273" s="165" t="s">
        <v>117</v>
      </c>
      <c r="D273" s="166" t="s">
        <v>118</v>
      </c>
      <c r="E273" s="166" t="s">
        <v>119</v>
      </c>
      <c r="F273" s="17" t="s">
        <v>120</v>
      </c>
      <c r="G273" s="17" t="s">
        <v>121</v>
      </c>
      <c r="H273" s="18" t="s">
        <v>127</v>
      </c>
      <c r="I273" s="19">
        <v>24601</v>
      </c>
      <c r="J273" s="55" t="str">
        <f>LEFT(Tabla32[[#This Row],[ObjGasto]],3)</f>
        <v>246</v>
      </c>
      <c r="K273" s="169">
        <v>1</v>
      </c>
      <c r="L273" s="20">
        <v>101</v>
      </c>
      <c r="M273" s="21">
        <v>2500</v>
      </c>
      <c r="N273" s="22">
        <f t="shared" si="21"/>
        <v>208.33333333333334</v>
      </c>
      <c r="O273" s="22">
        <f t="shared" si="21"/>
        <v>208.33333333333334</v>
      </c>
      <c r="P273" s="22">
        <f t="shared" si="21"/>
        <v>208.33333333333334</v>
      </c>
      <c r="Q273" s="22">
        <f t="shared" si="21"/>
        <v>208.33333333333334</v>
      </c>
      <c r="R273" s="22">
        <f t="shared" si="21"/>
        <v>208.33333333333334</v>
      </c>
      <c r="S273" s="22">
        <f t="shared" si="21"/>
        <v>208.33333333333334</v>
      </c>
      <c r="T273" s="22">
        <f t="shared" si="21"/>
        <v>208.33333333333334</v>
      </c>
      <c r="U273" s="22">
        <f t="shared" si="21"/>
        <v>208.33333333333334</v>
      </c>
      <c r="V273" s="22">
        <f t="shared" si="21"/>
        <v>208.33333333333334</v>
      </c>
      <c r="W273" s="22">
        <f t="shared" si="21"/>
        <v>208.33333333333334</v>
      </c>
      <c r="X273" s="22">
        <f t="shared" si="21"/>
        <v>208.33333333333334</v>
      </c>
      <c r="Y273" s="22">
        <f t="shared" si="21"/>
        <v>208.33333333333334</v>
      </c>
    </row>
    <row r="274" spans="1:25" hidden="1" x14ac:dyDescent="0.3">
      <c r="A274" s="164">
        <v>14</v>
      </c>
      <c r="B274" s="164">
        <v>1</v>
      </c>
      <c r="C274" s="165" t="s">
        <v>117</v>
      </c>
      <c r="D274" s="166" t="s">
        <v>118</v>
      </c>
      <c r="E274" s="166" t="s">
        <v>119</v>
      </c>
      <c r="F274" s="17" t="s">
        <v>120</v>
      </c>
      <c r="G274" s="17" t="s">
        <v>121</v>
      </c>
      <c r="H274" s="18" t="s">
        <v>127</v>
      </c>
      <c r="I274" s="19">
        <v>24801</v>
      </c>
      <c r="J274" s="55" t="str">
        <f>LEFT(Tabla32[[#This Row],[ObjGasto]],3)</f>
        <v>248</v>
      </c>
      <c r="K274" s="169">
        <v>1</v>
      </c>
      <c r="L274" s="20">
        <v>101</v>
      </c>
      <c r="M274" s="21">
        <v>2500</v>
      </c>
      <c r="N274" s="22">
        <f t="shared" si="21"/>
        <v>208.33333333333334</v>
      </c>
      <c r="O274" s="22">
        <f t="shared" si="21"/>
        <v>208.33333333333334</v>
      </c>
      <c r="P274" s="22">
        <f t="shared" si="21"/>
        <v>208.33333333333334</v>
      </c>
      <c r="Q274" s="22">
        <f t="shared" si="21"/>
        <v>208.33333333333334</v>
      </c>
      <c r="R274" s="22">
        <f t="shared" si="21"/>
        <v>208.33333333333334</v>
      </c>
      <c r="S274" s="22">
        <f t="shared" si="21"/>
        <v>208.33333333333334</v>
      </c>
      <c r="T274" s="22">
        <f t="shared" si="21"/>
        <v>208.33333333333334</v>
      </c>
      <c r="U274" s="22">
        <f t="shared" si="21"/>
        <v>208.33333333333334</v>
      </c>
      <c r="V274" s="22">
        <f t="shared" si="21"/>
        <v>208.33333333333334</v>
      </c>
      <c r="W274" s="22">
        <f t="shared" si="21"/>
        <v>208.33333333333334</v>
      </c>
      <c r="X274" s="22">
        <f t="shared" si="21"/>
        <v>208.33333333333334</v>
      </c>
      <c r="Y274" s="22">
        <f t="shared" si="21"/>
        <v>208.33333333333334</v>
      </c>
    </row>
    <row r="275" spans="1:25" hidden="1" x14ac:dyDescent="0.3">
      <c r="A275" s="164">
        <v>14</v>
      </c>
      <c r="B275" s="164">
        <v>1</v>
      </c>
      <c r="C275" s="165" t="s">
        <v>117</v>
      </c>
      <c r="D275" s="166" t="s">
        <v>118</v>
      </c>
      <c r="E275" s="166" t="s">
        <v>119</v>
      </c>
      <c r="F275" s="17" t="s">
        <v>120</v>
      </c>
      <c r="G275" s="17" t="s">
        <v>121</v>
      </c>
      <c r="H275" s="18" t="s">
        <v>127</v>
      </c>
      <c r="I275" s="19">
        <v>24901</v>
      </c>
      <c r="J275" s="55" t="str">
        <f>LEFT(Tabla32[[#This Row],[ObjGasto]],3)</f>
        <v>249</v>
      </c>
      <c r="K275" s="169">
        <v>1</v>
      </c>
      <c r="L275" s="20">
        <v>101</v>
      </c>
      <c r="M275" s="21">
        <v>2500</v>
      </c>
      <c r="N275" s="22">
        <f t="shared" si="21"/>
        <v>208.33333333333334</v>
      </c>
      <c r="O275" s="22">
        <f t="shared" si="21"/>
        <v>208.33333333333334</v>
      </c>
      <c r="P275" s="22">
        <f t="shared" si="21"/>
        <v>208.33333333333334</v>
      </c>
      <c r="Q275" s="22">
        <f t="shared" si="21"/>
        <v>208.33333333333334</v>
      </c>
      <c r="R275" s="22">
        <f t="shared" si="21"/>
        <v>208.33333333333334</v>
      </c>
      <c r="S275" s="22">
        <f t="shared" si="21"/>
        <v>208.33333333333334</v>
      </c>
      <c r="T275" s="22">
        <f t="shared" si="21"/>
        <v>208.33333333333334</v>
      </c>
      <c r="U275" s="22">
        <f t="shared" si="21"/>
        <v>208.33333333333334</v>
      </c>
      <c r="V275" s="22">
        <f t="shared" si="21"/>
        <v>208.33333333333334</v>
      </c>
      <c r="W275" s="22">
        <f t="shared" si="21"/>
        <v>208.33333333333334</v>
      </c>
      <c r="X275" s="22">
        <f t="shared" si="21"/>
        <v>208.33333333333334</v>
      </c>
      <c r="Y275" s="22">
        <f t="shared" si="21"/>
        <v>208.33333333333334</v>
      </c>
    </row>
    <row r="276" spans="1:25" hidden="1" x14ac:dyDescent="0.3">
      <c r="A276" s="164">
        <v>14</v>
      </c>
      <c r="B276" s="164">
        <v>1</v>
      </c>
      <c r="C276" s="165" t="s">
        <v>117</v>
      </c>
      <c r="D276" s="166" t="s">
        <v>118</v>
      </c>
      <c r="E276" s="166" t="s">
        <v>119</v>
      </c>
      <c r="F276" s="17" t="s">
        <v>120</v>
      </c>
      <c r="G276" s="17" t="s">
        <v>121</v>
      </c>
      <c r="H276" s="18" t="s">
        <v>127</v>
      </c>
      <c r="I276" s="19">
        <v>26102</v>
      </c>
      <c r="J276" s="55" t="str">
        <f>LEFT(Tabla32[[#This Row],[ObjGasto]],3)</f>
        <v>261</v>
      </c>
      <c r="K276" s="169">
        <v>1</v>
      </c>
      <c r="L276" s="20">
        <v>101</v>
      </c>
      <c r="M276" s="21">
        <v>5000</v>
      </c>
      <c r="N276" s="22">
        <f t="shared" si="21"/>
        <v>416.66666666666669</v>
      </c>
      <c r="O276" s="22">
        <f t="shared" si="21"/>
        <v>416.66666666666669</v>
      </c>
      <c r="P276" s="22">
        <f t="shared" si="21"/>
        <v>416.66666666666669</v>
      </c>
      <c r="Q276" s="22">
        <f t="shared" si="21"/>
        <v>416.66666666666669</v>
      </c>
      <c r="R276" s="22">
        <f t="shared" si="21"/>
        <v>416.66666666666669</v>
      </c>
      <c r="S276" s="22">
        <f t="shared" si="21"/>
        <v>416.66666666666669</v>
      </c>
      <c r="T276" s="22">
        <f t="shared" si="21"/>
        <v>416.66666666666669</v>
      </c>
      <c r="U276" s="22">
        <f t="shared" si="21"/>
        <v>416.66666666666669</v>
      </c>
      <c r="V276" s="22">
        <f t="shared" si="21"/>
        <v>416.66666666666669</v>
      </c>
      <c r="W276" s="22">
        <f t="shared" si="21"/>
        <v>416.66666666666669</v>
      </c>
      <c r="X276" s="22">
        <f t="shared" si="21"/>
        <v>416.66666666666669</v>
      </c>
      <c r="Y276" s="22">
        <f t="shared" si="21"/>
        <v>416.66666666666669</v>
      </c>
    </row>
    <row r="277" spans="1:25" hidden="1" x14ac:dyDescent="0.3">
      <c r="A277" s="164">
        <v>14</v>
      </c>
      <c r="B277" s="164">
        <v>1</v>
      </c>
      <c r="C277" s="165" t="s">
        <v>117</v>
      </c>
      <c r="D277" s="166" t="s">
        <v>118</v>
      </c>
      <c r="E277" s="166" t="s">
        <v>119</v>
      </c>
      <c r="F277" s="17" t="s">
        <v>120</v>
      </c>
      <c r="G277" s="17" t="s">
        <v>121</v>
      </c>
      <c r="H277" s="18" t="s">
        <v>127</v>
      </c>
      <c r="I277" s="19">
        <v>27101</v>
      </c>
      <c r="J277" s="55" t="str">
        <f>LEFT(Tabla32[[#This Row],[ObjGasto]],3)</f>
        <v>271</v>
      </c>
      <c r="K277" s="169">
        <v>1</v>
      </c>
      <c r="L277" s="20">
        <v>101</v>
      </c>
      <c r="M277" s="21">
        <v>8000</v>
      </c>
      <c r="N277" s="22">
        <f t="shared" si="21"/>
        <v>666.66666666666663</v>
      </c>
      <c r="O277" s="22">
        <f t="shared" si="21"/>
        <v>666.66666666666663</v>
      </c>
      <c r="P277" s="22">
        <f t="shared" si="21"/>
        <v>666.66666666666663</v>
      </c>
      <c r="Q277" s="22">
        <f t="shared" si="21"/>
        <v>666.66666666666663</v>
      </c>
      <c r="R277" s="22">
        <f t="shared" si="21"/>
        <v>666.66666666666663</v>
      </c>
      <c r="S277" s="22">
        <f t="shared" si="21"/>
        <v>666.66666666666663</v>
      </c>
      <c r="T277" s="22">
        <f t="shared" si="21"/>
        <v>666.66666666666663</v>
      </c>
      <c r="U277" s="22">
        <f t="shared" si="21"/>
        <v>666.66666666666663</v>
      </c>
      <c r="V277" s="22">
        <f t="shared" si="21"/>
        <v>666.66666666666663</v>
      </c>
      <c r="W277" s="22">
        <f t="shared" si="21"/>
        <v>666.66666666666663</v>
      </c>
      <c r="X277" s="22">
        <f t="shared" si="21"/>
        <v>666.66666666666663</v>
      </c>
      <c r="Y277" s="22">
        <f t="shared" si="21"/>
        <v>666.66666666666663</v>
      </c>
    </row>
    <row r="278" spans="1:25" hidden="1" x14ac:dyDescent="0.3">
      <c r="A278" s="164">
        <v>14</v>
      </c>
      <c r="B278" s="164">
        <v>1</v>
      </c>
      <c r="C278" s="165" t="s">
        <v>117</v>
      </c>
      <c r="D278" s="166" t="s">
        <v>118</v>
      </c>
      <c r="E278" s="166" t="s">
        <v>119</v>
      </c>
      <c r="F278" s="17" t="s">
        <v>120</v>
      </c>
      <c r="G278" s="17" t="s">
        <v>121</v>
      </c>
      <c r="H278" s="18" t="s">
        <v>127</v>
      </c>
      <c r="I278" s="19">
        <v>29301</v>
      </c>
      <c r="J278" s="55" t="str">
        <f>LEFT(Tabla32[[#This Row],[ObjGasto]],3)</f>
        <v>293</v>
      </c>
      <c r="K278" s="169">
        <v>1</v>
      </c>
      <c r="L278" s="20">
        <v>101</v>
      </c>
      <c r="M278" s="21">
        <v>2000</v>
      </c>
      <c r="N278" s="22">
        <f t="shared" si="21"/>
        <v>166.66666666666666</v>
      </c>
      <c r="O278" s="22">
        <f t="shared" si="21"/>
        <v>166.66666666666666</v>
      </c>
      <c r="P278" s="22">
        <f t="shared" si="21"/>
        <v>166.66666666666666</v>
      </c>
      <c r="Q278" s="22">
        <f t="shared" si="21"/>
        <v>166.66666666666666</v>
      </c>
      <c r="R278" s="22">
        <f t="shared" si="21"/>
        <v>166.66666666666666</v>
      </c>
      <c r="S278" s="22">
        <f t="shared" si="21"/>
        <v>166.66666666666666</v>
      </c>
      <c r="T278" s="22">
        <f t="shared" si="21"/>
        <v>166.66666666666666</v>
      </c>
      <c r="U278" s="22">
        <f t="shared" si="21"/>
        <v>166.66666666666666</v>
      </c>
      <c r="V278" s="22">
        <f t="shared" si="21"/>
        <v>166.66666666666666</v>
      </c>
      <c r="W278" s="22">
        <f t="shared" si="21"/>
        <v>166.66666666666666</v>
      </c>
      <c r="X278" s="22">
        <f t="shared" si="21"/>
        <v>166.66666666666666</v>
      </c>
      <c r="Y278" s="22">
        <f t="shared" si="21"/>
        <v>166.66666666666666</v>
      </c>
    </row>
    <row r="279" spans="1:25" hidden="1" x14ac:dyDescent="0.3">
      <c r="A279" s="164">
        <v>14</v>
      </c>
      <c r="B279" s="164">
        <v>1</v>
      </c>
      <c r="C279" s="165" t="s">
        <v>117</v>
      </c>
      <c r="D279" s="166" t="s">
        <v>118</v>
      </c>
      <c r="E279" s="166" t="s">
        <v>119</v>
      </c>
      <c r="F279" s="17" t="s">
        <v>120</v>
      </c>
      <c r="G279" s="17" t="s">
        <v>121</v>
      </c>
      <c r="H279" s="18" t="s">
        <v>127</v>
      </c>
      <c r="I279" s="19">
        <v>29401</v>
      </c>
      <c r="J279" s="55" t="str">
        <f>LEFT(Tabla32[[#This Row],[ObjGasto]],3)</f>
        <v>294</v>
      </c>
      <c r="K279" s="169">
        <v>1</v>
      </c>
      <c r="L279" s="20">
        <v>101</v>
      </c>
      <c r="M279" s="21">
        <v>6000</v>
      </c>
      <c r="N279" s="22">
        <f t="shared" si="21"/>
        <v>500</v>
      </c>
      <c r="O279" s="22">
        <f t="shared" si="21"/>
        <v>500</v>
      </c>
      <c r="P279" s="22">
        <f t="shared" si="21"/>
        <v>500</v>
      </c>
      <c r="Q279" s="22">
        <f t="shared" si="21"/>
        <v>500</v>
      </c>
      <c r="R279" s="22">
        <f t="shared" si="21"/>
        <v>500</v>
      </c>
      <c r="S279" s="22">
        <f t="shared" si="21"/>
        <v>500</v>
      </c>
      <c r="T279" s="22">
        <f t="shared" si="21"/>
        <v>500</v>
      </c>
      <c r="U279" s="22">
        <f t="shared" si="21"/>
        <v>500</v>
      </c>
      <c r="V279" s="22">
        <f t="shared" si="21"/>
        <v>500</v>
      </c>
      <c r="W279" s="22">
        <f t="shared" si="21"/>
        <v>500</v>
      </c>
      <c r="X279" s="22">
        <f t="shared" si="21"/>
        <v>500</v>
      </c>
      <c r="Y279" s="22">
        <f t="shared" si="21"/>
        <v>500</v>
      </c>
    </row>
    <row r="280" spans="1:25" hidden="1" x14ac:dyDescent="0.3">
      <c r="A280" s="164">
        <v>14</v>
      </c>
      <c r="B280" s="164">
        <v>1</v>
      </c>
      <c r="C280" s="165" t="s">
        <v>117</v>
      </c>
      <c r="D280" s="166" t="s">
        <v>118</v>
      </c>
      <c r="E280" s="166" t="s">
        <v>119</v>
      </c>
      <c r="F280" s="17" t="s">
        <v>120</v>
      </c>
      <c r="G280" s="17" t="s">
        <v>121</v>
      </c>
      <c r="H280" s="18" t="s">
        <v>127</v>
      </c>
      <c r="I280" s="19">
        <v>29601</v>
      </c>
      <c r="J280" s="55" t="str">
        <f>LEFT(Tabla32[[#This Row],[ObjGasto]],3)</f>
        <v>296</v>
      </c>
      <c r="K280" s="169">
        <v>1</v>
      </c>
      <c r="L280" s="20">
        <v>101</v>
      </c>
      <c r="M280" s="21">
        <v>18000</v>
      </c>
      <c r="N280" s="22">
        <f t="shared" si="21"/>
        <v>1500</v>
      </c>
      <c r="O280" s="22">
        <f t="shared" si="21"/>
        <v>1500</v>
      </c>
      <c r="P280" s="22">
        <f t="shared" si="21"/>
        <v>1500</v>
      </c>
      <c r="Q280" s="22">
        <f t="shared" si="21"/>
        <v>1500</v>
      </c>
      <c r="R280" s="22">
        <f t="shared" si="21"/>
        <v>1500</v>
      </c>
      <c r="S280" s="22">
        <f t="shared" si="21"/>
        <v>1500</v>
      </c>
      <c r="T280" s="22">
        <f t="shared" si="21"/>
        <v>1500</v>
      </c>
      <c r="U280" s="22">
        <f t="shared" si="21"/>
        <v>1500</v>
      </c>
      <c r="V280" s="22">
        <f t="shared" si="21"/>
        <v>1500</v>
      </c>
      <c r="W280" s="22">
        <f t="shared" si="21"/>
        <v>1500</v>
      </c>
      <c r="X280" s="22">
        <f t="shared" si="21"/>
        <v>1500</v>
      </c>
      <c r="Y280" s="22">
        <f t="shared" si="21"/>
        <v>1500</v>
      </c>
    </row>
    <row r="281" spans="1:25" hidden="1" x14ac:dyDescent="0.3">
      <c r="A281" s="164">
        <v>14</v>
      </c>
      <c r="B281" s="164">
        <v>1</v>
      </c>
      <c r="C281" s="165" t="s">
        <v>117</v>
      </c>
      <c r="D281" s="166" t="s">
        <v>118</v>
      </c>
      <c r="E281" s="166" t="s">
        <v>119</v>
      </c>
      <c r="F281" s="17" t="s">
        <v>120</v>
      </c>
      <c r="G281" s="17" t="s">
        <v>121</v>
      </c>
      <c r="H281" s="18" t="s">
        <v>127</v>
      </c>
      <c r="I281" s="19">
        <v>29801</v>
      </c>
      <c r="J281" s="55" t="str">
        <f>LEFT(Tabla32[[#This Row],[ObjGasto]],3)</f>
        <v>298</v>
      </c>
      <c r="K281" s="169">
        <v>1</v>
      </c>
      <c r="L281" s="20">
        <v>101</v>
      </c>
      <c r="M281" s="21">
        <v>2500</v>
      </c>
      <c r="N281" s="22">
        <f t="shared" si="21"/>
        <v>208.33333333333334</v>
      </c>
      <c r="O281" s="22">
        <f t="shared" si="21"/>
        <v>208.33333333333334</v>
      </c>
      <c r="P281" s="22">
        <f t="shared" si="21"/>
        <v>208.33333333333334</v>
      </c>
      <c r="Q281" s="22">
        <f t="shared" si="21"/>
        <v>208.33333333333334</v>
      </c>
      <c r="R281" s="22">
        <f t="shared" si="21"/>
        <v>208.33333333333334</v>
      </c>
      <c r="S281" s="22">
        <f t="shared" si="21"/>
        <v>208.33333333333334</v>
      </c>
      <c r="T281" s="22">
        <f t="shared" si="21"/>
        <v>208.33333333333334</v>
      </c>
      <c r="U281" s="22">
        <f t="shared" si="21"/>
        <v>208.33333333333334</v>
      </c>
      <c r="V281" s="22">
        <f t="shared" si="21"/>
        <v>208.33333333333334</v>
      </c>
      <c r="W281" s="22">
        <f t="shared" si="21"/>
        <v>208.33333333333334</v>
      </c>
      <c r="X281" s="22">
        <f t="shared" si="21"/>
        <v>208.33333333333334</v>
      </c>
      <c r="Y281" s="22">
        <f t="shared" si="21"/>
        <v>208.33333333333334</v>
      </c>
    </row>
    <row r="282" spans="1:25" hidden="1" x14ac:dyDescent="0.3">
      <c r="A282" s="164">
        <v>14</v>
      </c>
      <c r="B282" s="164">
        <v>1</v>
      </c>
      <c r="C282" s="165" t="s">
        <v>117</v>
      </c>
      <c r="D282" s="166" t="s">
        <v>118</v>
      </c>
      <c r="E282" s="166" t="s">
        <v>119</v>
      </c>
      <c r="F282" s="17" t="s">
        <v>120</v>
      </c>
      <c r="G282" s="17" t="s">
        <v>121</v>
      </c>
      <c r="H282" s="18" t="s">
        <v>127</v>
      </c>
      <c r="I282" s="19">
        <v>29901</v>
      </c>
      <c r="J282" s="55" t="str">
        <f>LEFT(Tabla32[[#This Row],[ObjGasto]],3)</f>
        <v>299</v>
      </c>
      <c r="K282" s="169">
        <v>1</v>
      </c>
      <c r="L282" s="20">
        <v>101</v>
      </c>
      <c r="M282" s="21">
        <v>1200</v>
      </c>
      <c r="N282" s="22">
        <f t="shared" si="21"/>
        <v>100</v>
      </c>
      <c r="O282" s="22">
        <f t="shared" si="21"/>
        <v>100</v>
      </c>
      <c r="P282" s="22">
        <f t="shared" si="21"/>
        <v>100</v>
      </c>
      <c r="Q282" s="22">
        <f t="shared" si="21"/>
        <v>100</v>
      </c>
      <c r="R282" s="22">
        <f t="shared" si="21"/>
        <v>100</v>
      </c>
      <c r="S282" s="22">
        <f t="shared" si="21"/>
        <v>100</v>
      </c>
      <c r="T282" s="22">
        <f t="shared" si="21"/>
        <v>100</v>
      </c>
      <c r="U282" s="22">
        <f t="shared" si="21"/>
        <v>100</v>
      </c>
      <c r="V282" s="22">
        <f t="shared" si="21"/>
        <v>100</v>
      </c>
      <c r="W282" s="22">
        <f t="shared" si="21"/>
        <v>100</v>
      </c>
      <c r="X282" s="22">
        <f t="shared" si="21"/>
        <v>100</v>
      </c>
      <c r="Y282" s="22">
        <f t="shared" si="21"/>
        <v>100</v>
      </c>
    </row>
    <row r="283" spans="1:25" hidden="1" x14ac:dyDescent="0.3">
      <c r="A283" s="164">
        <v>14</v>
      </c>
      <c r="B283" s="164">
        <v>1</v>
      </c>
      <c r="C283" s="165" t="s">
        <v>117</v>
      </c>
      <c r="D283" s="166" t="s">
        <v>118</v>
      </c>
      <c r="E283" s="166" t="s">
        <v>119</v>
      </c>
      <c r="F283" s="17" t="s">
        <v>120</v>
      </c>
      <c r="G283" s="17" t="s">
        <v>121</v>
      </c>
      <c r="H283" s="18" t="s">
        <v>127</v>
      </c>
      <c r="I283" s="19">
        <v>35701</v>
      </c>
      <c r="J283" s="55" t="str">
        <f>LEFT(Tabla32[[#This Row],[ObjGasto]],3)</f>
        <v>357</v>
      </c>
      <c r="K283" s="169">
        <v>1</v>
      </c>
      <c r="L283" s="20">
        <v>101</v>
      </c>
      <c r="M283" s="21">
        <v>5000</v>
      </c>
      <c r="N283" s="22">
        <f t="shared" si="21"/>
        <v>416.66666666666669</v>
      </c>
      <c r="O283" s="22">
        <f t="shared" si="21"/>
        <v>416.66666666666669</v>
      </c>
      <c r="P283" s="22">
        <f t="shared" si="21"/>
        <v>416.66666666666669</v>
      </c>
      <c r="Q283" s="22">
        <f t="shared" si="21"/>
        <v>416.66666666666669</v>
      </c>
      <c r="R283" s="22">
        <f t="shared" si="21"/>
        <v>416.66666666666669</v>
      </c>
      <c r="S283" s="22">
        <f t="shared" si="21"/>
        <v>416.66666666666669</v>
      </c>
      <c r="T283" s="22">
        <f t="shared" si="21"/>
        <v>416.66666666666669</v>
      </c>
      <c r="U283" s="22">
        <f t="shared" si="21"/>
        <v>416.66666666666669</v>
      </c>
      <c r="V283" s="22">
        <f t="shared" si="21"/>
        <v>416.66666666666669</v>
      </c>
      <c r="W283" s="22">
        <f t="shared" si="21"/>
        <v>416.66666666666669</v>
      </c>
      <c r="X283" s="22">
        <f t="shared" si="21"/>
        <v>416.66666666666669</v>
      </c>
      <c r="Y283" s="22">
        <f t="shared" si="21"/>
        <v>416.66666666666669</v>
      </c>
    </row>
    <row r="284" spans="1:25" hidden="1" x14ac:dyDescent="0.3">
      <c r="A284" s="164">
        <v>19</v>
      </c>
      <c r="B284" s="164">
        <v>1</v>
      </c>
      <c r="C284" s="165" t="s">
        <v>1760</v>
      </c>
      <c r="D284" s="166" t="s">
        <v>1761</v>
      </c>
      <c r="E284" s="166" t="s">
        <v>1763</v>
      </c>
      <c r="F284" s="140" t="s">
        <v>1764</v>
      </c>
      <c r="G284" s="17" t="s">
        <v>121</v>
      </c>
      <c r="H284" s="18" t="s">
        <v>124</v>
      </c>
      <c r="I284" s="19">
        <v>35701</v>
      </c>
      <c r="J284" s="55" t="str">
        <f>LEFT(Tabla32[[#This Row],[ObjGasto]],3)</f>
        <v>357</v>
      </c>
      <c r="K284" s="169">
        <v>1</v>
      </c>
      <c r="L284" s="20">
        <v>101</v>
      </c>
      <c r="M284" s="21">
        <v>3000</v>
      </c>
      <c r="N284" s="22">
        <f t="shared" ref="N284:Y299" si="22">$M284/12</f>
        <v>250</v>
      </c>
      <c r="O284" s="22">
        <f t="shared" si="22"/>
        <v>250</v>
      </c>
      <c r="P284" s="22">
        <f t="shared" si="22"/>
        <v>250</v>
      </c>
      <c r="Q284" s="22">
        <f t="shared" si="22"/>
        <v>250</v>
      </c>
      <c r="R284" s="22">
        <f t="shared" si="22"/>
        <v>250</v>
      </c>
      <c r="S284" s="22">
        <f t="shared" si="22"/>
        <v>250</v>
      </c>
      <c r="T284" s="22">
        <f t="shared" si="22"/>
        <v>250</v>
      </c>
      <c r="U284" s="22">
        <f t="shared" si="22"/>
        <v>250</v>
      </c>
      <c r="V284" s="22">
        <f t="shared" si="22"/>
        <v>250</v>
      </c>
      <c r="W284" s="22">
        <f t="shared" si="22"/>
        <v>250</v>
      </c>
      <c r="X284" s="22">
        <f t="shared" si="22"/>
        <v>250</v>
      </c>
      <c r="Y284" s="22">
        <f t="shared" si="22"/>
        <v>250</v>
      </c>
    </row>
    <row r="285" spans="1:25" hidden="1" x14ac:dyDescent="0.3">
      <c r="A285" s="29">
        <v>2</v>
      </c>
      <c r="B285" s="29">
        <v>1</v>
      </c>
      <c r="C285" s="30">
        <v>1</v>
      </c>
      <c r="D285" s="17" t="s">
        <v>118</v>
      </c>
      <c r="E285" s="17" t="s">
        <v>119</v>
      </c>
      <c r="F285" s="17" t="s">
        <v>120</v>
      </c>
      <c r="G285" s="17" t="s">
        <v>121</v>
      </c>
      <c r="H285" s="18" t="s">
        <v>126</v>
      </c>
      <c r="I285" s="19">
        <v>35801</v>
      </c>
      <c r="J285" s="55" t="str">
        <f>LEFT(Tabla32[[#This Row],[ObjGasto]],3)</f>
        <v>358</v>
      </c>
      <c r="K285" s="20">
        <v>1</v>
      </c>
      <c r="L285" s="17">
        <v>101</v>
      </c>
      <c r="M285" s="21">
        <v>1000</v>
      </c>
      <c r="N285" s="22">
        <f t="shared" si="22"/>
        <v>83.333333333333329</v>
      </c>
      <c r="O285" s="22">
        <f t="shared" si="22"/>
        <v>83.333333333333329</v>
      </c>
      <c r="P285" s="22">
        <f t="shared" si="22"/>
        <v>83.333333333333329</v>
      </c>
      <c r="Q285" s="22">
        <f t="shared" si="22"/>
        <v>83.333333333333329</v>
      </c>
      <c r="R285" s="22">
        <f t="shared" si="22"/>
        <v>83.333333333333329</v>
      </c>
      <c r="S285" s="22">
        <f t="shared" si="22"/>
        <v>83.333333333333329</v>
      </c>
      <c r="T285" s="22">
        <f t="shared" si="22"/>
        <v>83.333333333333329</v>
      </c>
      <c r="U285" s="22">
        <f t="shared" si="22"/>
        <v>83.333333333333329</v>
      </c>
      <c r="V285" s="22">
        <f t="shared" si="22"/>
        <v>83.333333333333329</v>
      </c>
      <c r="W285" s="22">
        <f t="shared" si="22"/>
        <v>83.333333333333329</v>
      </c>
      <c r="X285" s="22">
        <f t="shared" si="22"/>
        <v>83.333333333333329</v>
      </c>
      <c r="Y285" s="22">
        <f t="shared" si="22"/>
        <v>83.333333333333329</v>
      </c>
    </row>
    <row r="286" spans="1:25" hidden="1" x14ac:dyDescent="0.3">
      <c r="A286" s="164">
        <v>8</v>
      </c>
      <c r="B286" s="164">
        <v>1</v>
      </c>
      <c r="C286" s="165" t="s">
        <v>1760</v>
      </c>
      <c r="D286" s="166" t="s">
        <v>119</v>
      </c>
      <c r="E286" s="166" t="s">
        <v>1761</v>
      </c>
      <c r="F286" s="140" t="s">
        <v>1762</v>
      </c>
      <c r="G286" s="17" t="s">
        <v>121</v>
      </c>
      <c r="H286" s="18" t="s">
        <v>131</v>
      </c>
      <c r="I286" s="19">
        <v>35801</v>
      </c>
      <c r="J286" s="55" t="str">
        <f>LEFT(Tabla32[[#This Row],[ObjGasto]],3)</f>
        <v>358</v>
      </c>
      <c r="K286" s="28">
        <v>1</v>
      </c>
      <c r="L286" s="28">
        <v>101</v>
      </c>
      <c r="M286" s="21">
        <v>1000</v>
      </c>
      <c r="N286" s="22">
        <f t="shared" si="22"/>
        <v>83.333333333333329</v>
      </c>
      <c r="O286" s="22">
        <f t="shared" si="22"/>
        <v>83.333333333333329</v>
      </c>
      <c r="P286" s="22">
        <f t="shared" si="22"/>
        <v>83.333333333333329</v>
      </c>
      <c r="Q286" s="22">
        <f t="shared" si="22"/>
        <v>83.333333333333329</v>
      </c>
      <c r="R286" s="22">
        <f t="shared" si="22"/>
        <v>83.333333333333329</v>
      </c>
      <c r="S286" s="22">
        <f t="shared" si="22"/>
        <v>83.333333333333329</v>
      </c>
      <c r="T286" s="22">
        <f t="shared" si="22"/>
        <v>83.333333333333329</v>
      </c>
      <c r="U286" s="22">
        <f t="shared" si="22"/>
        <v>83.333333333333329</v>
      </c>
      <c r="V286" s="22">
        <f t="shared" si="22"/>
        <v>83.333333333333329</v>
      </c>
      <c r="W286" s="22">
        <f t="shared" si="22"/>
        <v>83.333333333333329</v>
      </c>
      <c r="X286" s="22">
        <f t="shared" si="22"/>
        <v>83.333333333333329</v>
      </c>
      <c r="Y286" s="22">
        <f t="shared" si="22"/>
        <v>83.333333333333329</v>
      </c>
    </row>
    <row r="287" spans="1:25" hidden="1" x14ac:dyDescent="0.3">
      <c r="A287" s="164">
        <v>8</v>
      </c>
      <c r="B287" s="164">
        <v>1</v>
      </c>
      <c r="C287" s="165" t="s">
        <v>1760</v>
      </c>
      <c r="D287" s="166" t="s">
        <v>119</v>
      </c>
      <c r="E287" s="166" t="s">
        <v>1761</v>
      </c>
      <c r="F287" s="140" t="s">
        <v>1762</v>
      </c>
      <c r="G287" s="17" t="s">
        <v>121</v>
      </c>
      <c r="H287" s="18" t="s">
        <v>131</v>
      </c>
      <c r="I287" s="19">
        <v>35802</v>
      </c>
      <c r="J287" s="55" t="str">
        <f>LEFT(Tabla32[[#This Row],[ObjGasto]],3)</f>
        <v>358</v>
      </c>
      <c r="K287" s="28">
        <v>1</v>
      </c>
      <c r="L287" s="28">
        <v>101</v>
      </c>
      <c r="M287" s="21">
        <v>110000</v>
      </c>
      <c r="N287" s="22">
        <f t="shared" si="22"/>
        <v>9166.6666666666661</v>
      </c>
      <c r="O287" s="22">
        <f t="shared" si="22"/>
        <v>9166.6666666666661</v>
      </c>
      <c r="P287" s="22">
        <f t="shared" si="22"/>
        <v>9166.6666666666661</v>
      </c>
      <c r="Q287" s="22">
        <f t="shared" si="22"/>
        <v>9166.6666666666661</v>
      </c>
      <c r="R287" s="22">
        <f t="shared" si="22"/>
        <v>9166.6666666666661</v>
      </c>
      <c r="S287" s="22">
        <f t="shared" si="22"/>
        <v>9166.6666666666661</v>
      </c>
      <c r="T287" s="22">
        <f t="shared" si="22"/>
        <v>9166.6666666666661</v>
      </c>
      <c r="U287" s="22">
        <f t="shared" si="22"/>
        <v>9166.6666666666661</v>
      </c>
      <c r="V287" s="22">
        <f t="shared" si="22"/>
        <v>9166.6666666666661</v>
      </c>
      <c r="W287" s="22">
        <f t="shared" si="22"/>
        <v>9166.6666666666661</v>
      </c>
      <c r="X287" s="22">
        <f t="shared" si="22"/>
        <v>9166.6666666666661</v>
      </c>
      <c r="Y287" s="22">
        <f t="shared" si="22"/>
        <v>9166.6666666666661</v>
      </c>
    </row>
    <row r="288" spans="1:25" hidden="1" x14ac:dyDescent="0.3">
      <c r="A288" s="29">
        <v>2</v>
      </c>
      <c r="B288" s="29">
        <v>1</v>
      </c>
      <c r="C288" s="30">
        <v>1</v>
      </c>
      <c r="D288" s="17" t="s">
        <v>118</v>
      </c>
      <c r="E288" s="17" t="s">
        <v>119</v>
      </c>
      <c r="F288" s="17" t="s">
        <v>120</v>
      </c>
      <c r="G288" s="17" t="s">
        <v>121</v>
      </c>
      <c r="H288" s="18" t="s">
        <v>126</v>
      </c>
      <c r="I288" s="19">
        <v>36101</v>
      </c>
      <c r="J288" s="55" t="str">
        <f>LEFT(Tabla32[[#This Row],[ObjGasto]],3)</f>
        <v>361</v>
      </c>
      <c r="K288" s="20">
        <v>1</v>
      </c>
      <c r="L288" s="20">
        <v>101</v>
      </c>
      <c r="M288" s="21">
        <v>90000</v>
      </c>
      <c r="N288" s="22">
        <f t="shared" si="22"/>
        <v>7500</v>
      </c>
      <c r="O288" s="22">
        <f t="shared" si="22"/>
        <v>7500</v>
      </c>
      <c r="P288" s="22">
        <f t="shared" si="22"/>
        <v>7500</v>
      </c>
      <c r="Q288" s="22">
        <f t="shared" si="22"/>
        <v>7500</v>
      </c>
      <c r="R288" s="22">
        <f t="shared" si="22"/>
        <v>7500</v>
      </c>
      <c r="S288" s="22">
        <f t="shared" si="22"/>
        <v>7500</v>
      </c>
      <c r="T288" s="22">
        <f t="shared" si="22"/>
        <v>7500</v>
      </c>
      <c r="U288" s="22">
        <f t="shared" si="22"/>
        <v>7500</v>
      </c>
      <c r="V288" s="22">
        <f t="shared" si="22"/>
        <v>7500</v>
      </c>
      <c r="W288" s="22">
        <f t="shared" si="22"/>
        <v>7500</v>
      </c>
      <c r="X288" s="22">
        <f t="shared" si="22"/>
        <v>7500</v>
      </c>
      <c r="Y288" s="22">
        <f t="shared" si="22"/>
        <v>7500</v>
      </c>
    </row>
    <row r="289" spans="1:25" hidden="1" x14ac:dyDescent="0.3">
      <c r="A289" s="29">
        <v>2</v>
      </c>
      <c r="B289" s="29">
        <v>1</v>
      </c>
      <c r="C289" s="30">
        <v>1</v>
      </c>
      <c r="D289" s="17" t="s">
        <v>118</v>
      </c>
      <c r="E289" s="17" t="s">
        <v>119</v>
      </c>
      <c r="F289" s="17" t="s">
        <v>120</v>
      </c>
      <c r="G289" s="17" t="s">
        <v>121</v>
      </c>
      <c r="H289" s="18" t="s">
        <v>126</v>
      </c>
      <c r="I289" s="19">
        <v>36301</v>
      </c>
      <c r="J289" s="55" t="str">
        <f>LEFT(Tabla32[[#This Row],[ObjGasto]],3)</f>
        <v>363</v>
      </c>
      <c r="K289" s="20">
        <v>1</v>
      </c>
      <c r="L289" s="20">
        <v>101</v>
      </c>
      <c r="M289" s="21">
        <v>2000</v>
      </c>
      <c r="N289" s="22">
        <f t="shared" si="22"/>
        <v>166.66666666666666</v>
      </c>
      <c r="O289" s="22">
        <f t="shared" si="22"/>
        <v>166.66666666666666</v>
      </c>
      <c r="P289" s="22">
        <f t="shared" si="22"/>
        <v>166.66666666666666</v>
      </c>
      <c r="Q289" s="22">
        <f t="shared" si="22"/>
        <v>166.66666666666666</v>
      </c>
      <c r="R289" s="22">
        <f t="shared" si="22"/>
        <v>166.66666666666666</v>
      </c>
      <c r="S289" s="22">
        <f t="shared" si="22"/>
        <v>166.66666666666666</v>
      </c>
      <c r="T289" s="22">
        <f t="shared" si="22"/>
        <v>166.66666666666666</v>
      </c>
      <c r="U289" s="22">
        <f t="shared" si="22"/>
        <v>166.66666666666666</v>
      </c>
      <c r="V289" s="22">
        <f t="shared" si="22"/>
        <v>166.66666666666666</v>
      </c>
      <c r="W289" s="22">
        <f t="shared" si="22"/>
        <v>166.66666666666666</v>
      </c>
      <c r="X289" s="22">
        <f t="shared" si="22"/>
        <v>166.66666666666666</v>
      </c>
      <c r="Y289" s="22">
        <f t="shared" si="22"/>
        <v>166.66666666666666</v>
      </c>
    </row>
    <row r="290" spans="1:25" hidden="1" x14ac:dyDescent="0.3">
      <c r="A290" s="29">
        <v>2</v>
      </c>
      <c r="B290" s="29">
        <v>1</v>
      </c>
      <c r="C290" s="30">
        <v>1</v>
      </c>
      <c r="D290" s="17" t="s">
        <v>118</v>
      </c>
      <c r="E290" s="17" t="s">
        <v>119</v>
      </c>
      <c r="F290" s="17" t="s">
        <v>120</v>
      </c>
      <c r="G290" s="17" t="s">
        <v>121</v>
      </c>
      <c r="H290" s="18" t="s">
        <v>126</v>
      </c>
      <c r="I290" s="19">
        <v>36401</v>
      </c>
      <c r="J290" s="55" t="str">
        <f>LEFT(Tabla32[[#This Row],[ObjGasto]],3)</f>
        <v>364</v>
      </c>
      <c r="K290" s="20">
        <v>1</v>
      </c>
      <c r="L290" s="17">
        <v>101</v>
      </c>
      <c r="M290" s="21">
        <v>2000</v>
      </c>
      <c r="N290" s="22">
        <f t="shared" si="22"/>
        <v>166.66666666666666</v>
      </c>
      <c r="O290" s="22">
        <f t="shared" si="22"/>
        <v>166.66666666666666</v>
      </c>
      <c r="P290" s="22">
        <f t="shared" si="22"/>
        <v>166.66666666666666</v>
      </c>
      <c r="Q290" s="22">
        <f t="shared" si="22"/>
        <v>166.66666666666666</v>
      </c>
      <c r="R290" s="22">
        <f t="shared" si="22"/>
        <v>166.66666666666666</v>
      </c>
      <c r="S290" s="22">
        <f t="shared" si="22"/>
        <v>166.66666666666666</v>
      </c>
      <c r="T290" s="22">
        <f t="shared" si="22"/>
        <v>166.66666666666666</v>
      </c>
      <c r="U290" s="22">
        <f t="shared" si="22"/>
        <v>166.66666666666666</v>
      </c>
      <c r="V290" s="22">
        <f t="shared" si="22"/>
        <v>166.66666666666666</v>
      </c>
      <c r="W290" s="22">
        <f t="shared" si="22"/>
        <v>166.66666666666666</v>
      </c>
      <c r="X290" s="22">
        <f t="shared" si="22"/>
        <v>166.66666666666666</v>
      </c>
      <c r="Y290" s="22">
        <f t="shared" si="22"/>
        <v>166.66666666666666</v>
      </c>
    </row>
    <row r="291" spans="1:25" hidden="1" x14ac:dyDescent="0.3">
      <c r="A291" s="29">
        <v>2</v>
      </c>
      <c r="B291" s="29">
        <v>1</v>
      </c>
      <c r="C291" s="30">
        <v>1</v>
      </c>
      <c r="D291" s="17" t="s">
        <v>118</v>
      </c>
      <c r="E291" s="17" t="s">
        <v>119</v>
      </c>
      <c r="F291" s="17" t="s">
        <v>120</v>
      </c>
      <c r="G291" s="17" t="s">
        <v>121</v>
      </c>
      <c r="H291" s="18" t="s">
        <v>126</v>
      </c>
      <c r="I291" s="19">
        <v>36601</v>
      </c>
      <c r="J291" s="55" t="str">
        <f>LEFT(Tabla32[[#This Row],[ObjGasto]],3)</f>
        <v>366</v>
      </c>
      <c r="K291" s="20">
        <v>1</v>
      </c>
      <c r="L291" s="17">
        <v>101</v>
      </c>
      <c r="M291" s="21">
        <v>1000</v>
      </c>
      <c r="N291" s="22">
        <f t="shared" si="22"/>
        <v>83.333333333333329</v>
      </c>
      <c r="O291" s="22">
        <f t="shared" si="22"/>
        <v>83.333333333333329</v>
      </c>
      <c r="P291" s="22">
        <f t="shared" si="22"/>
        <v>83.333333333333329</v>
      </c>
      <c r="Q291" s="22">
        <f t="shared" si="22"/>
        <v>83.333333333333329</v>
      </c>
      <c r="R291" s="22">
        <f t="shared" si="22"/>
        <v>83.333333333333329</v>
      </c>
      <c r="S291" s="22">
        <f t="shared" si="22"/>
        <v>83.333333333333329</v>
      </c>
      <c r="T291" s="22">
        <f t="shared" si="22"/>
        <v>83.333333333333329</v>
      </c>
      <c r="U291" s="22">
        <f t="shared" si="22"/>
        <v>83.333333333333329</v>
      </c>
      <c r="V291" s="22">
        <f t="shared" si="22"/>
        <v>83.333333333333329</v>
      </c>
      <c r="W291" s="22">
        <f t="shared" si="22"/>
        <v>83.333333333333329</v>
      </c>
      <c r="X291" s="22">
        <f t="shared" si="22"/>
        <v>83.333333333333329</v>
      </c>
      <c r="Y291" s="22">
        <f t="shared" si="22"/>
        <v>83.333333333333329</v>
      </c>
    </row>
    <row r="292" spans="1:25" hidden="1" x14ac:dyDescent="0.3">
      <c r="A292" s="29">
        <v>2</v>
      </c>
      <c r="B292" s="29">
        <v>1</v>
      </c>
      <c r="C292" s="30">
        <v>1</v>
      </c>
      <c r="D292" s="17" t="s">
        <v>118</v>
      </c>
      <c r="E292" s="17" t="s">
        <v>119</v>
      </c>
      <c r="F292" s="17" t="s">
        <v>120</v>
      </c>
      <c r="G292" s="17" t="s">
        <v>121</v>
      </c>
      <c r="H292" s="18" t="s">
        <v>126</v>
      </c>
      <c r="I292" s="19">
        <v>37104</v>
      </c>
      <c r="J292" s="55" t="str">
        <f>LEFT(Tabla32[[#This Row],[ObjGasto]],3)</f>
        <v>371</v>
      </c>
      <c r="K292" s="20">
        <v>1</v>
      </c>
      <c r="L292" s="17">
        <v>101</v>
      </c>
      <c r="M292" s="21">
        <v>1000</v>
      </c>
      <c r="N292" s="22">
        <f t="shared" si="22"/>
        <v>83.333333333333329</v>
      </c>
      <c r="O292" s="22">
        <f t="shared" si="22"/>
        <v>83.333333333333329</v>
      </c>
      <c r="P292" s="22">
        <f t="shared" si="22"/>
        <v>83.333333333333329</v>
      </c>
      <c r="Q292" s="22">
        <f t="shared" si="22"/>
        <v>83.333333333333329</v>
      </c>
      <c r="R292" s="22">
        <f t="shared" si="22"/>
        <v>83.333333333333329</v>
      </c>
      <c r="S292" s="22">
        <f t="shared" si="22"/>
        <v>83.333333333333329</v>
      </c>
      <c r="T292" s="22">
        <f t="shared" si="22"/>
        <v>83.333333333333329</v>
      </c>
      <c r="U292" s="22">
        <f t="shared" si="22"/>
        <v>83.333333333333329</v>
      </c>
      <c r="V292" s="22">
        <f t="shared" si="22"/>
        <v>83.333333333333329</v>
      </c>
      <c r="W292" s="22">
        <f t="shared" si="22"/>
        <v>83.333333333333329</v>
      </c>
      <c r="X292" s="22">
        <f t="shared" si="22"/>
        <v>83.333333333333329</v>
      </c>
      <c r="Y292" s="22">
        <f t="shared" si="22"/>
        <v>83.333333333333329</v>
      </c>
    </row>
    <row r="293" spans="1:25" hidden="1" x14ac:dyDescent="0.3">
      <c r="A293" s="29">
        <v>2</v>
      </c>
      <c r="B293" s="29">
        <v>1</v>
      </c>
      <c r="C293" s="30">
        <v>1</v>
      </c>
      <c r="D293" s="17" t="s">
        <v>118</v>
      </c>
      <c r="E293" s="17" t="s">
        <v>119</v>
      </c>
      <c r="F293" s="17" t="s">
        <v>120</v>
      </c>
      <c r="G293" s="17" t="s">
        <v>121</v>
      </c>
      <c r="H293" s="18" t="s">
        <v>126</v>
      </c>
      <c r="I293" s="19">
        <v>37204</v>
      </c>
      <c r="J293" s="55" t="str">
        <f>LEFT(Tabla32[[#This Row],[ObjGasto]],3)</f>
        <v>372</v>
      </c>
      <c r="K293" s="20">
        <v>1</v>
      </c>
      <c r="L293" s="17">
        <v>101</v>
      </c>
      <c r="M293" s="21">
        <v>1000</v>
      </c>
      <c r="N293" s="22">
        <f t="shared" si="22"/>
        <v>83.333333333333329</v>
      </c>
      <c r="O293" s="22">
        <f t="shared" si="22"/>
        <v>83.333333333333329</v>
      </c>
      <c r="P293" s="22">
        <f t="shared" si="22"/>
        <v>83.333333333333329</v>
      </c>
      <c r="Q293" s="22">
        <f t="shared" si="22"/>
        <v>83.333333333333329</v>
      </c>
      <c r="R293" s="22">
        <f t="shared" si="22"/>
        <v>83.333333333333329</v>
      </c>
      <c r="S293" s="22">
        <f t="shared" si="22"/>
        <v>83.333333333333329</v>
      </c>
      <c r="T293" s="22">
        <f t="shared" si="22"/>
        <v>83.333333333333329</v>
      </c>
      <c r="U293" s="22">
        <f t="shared" si="22"/>
        <v>83.333333333333329</v>
      </c>
      <c r="V293" s="22">
        <f t="shared" si="22"/>
        <v>83.333333333333329</v>
      </c>
      <c r="W293" s="22">
        <f t="shared" si="22"/>
        <v>83.333333333333329</v>
      </c>
      <c r="X293" s="22">
        <f t="shared" si="22"/>
        <v>83.333333333333329</v>
      </c>
      <c r="Y293" s="22">
        <f t="shared" si="22"/>
        <v>83.333333333333329</v>
      </c>
    </row>
    <row r="294" spans="1:25" hidden="1" x14ac:dyDescent="0.3">
      <c r="A294" s="29">
        <v>2</v>
      </c>
      <c r="B294" s="29">
        <v>1</v>
      </c>
      <c r="C294" s="30">
        <v>1</v>
      </c>
      <c r="D294" s="17" t="s">
        <v>118</v>
      </c>
      <c r="E294" s="17" t="s">
        <v>119</v>
      </c>
      <c r="F294" s="17" t="s">
        <v>120</v>
      </c>
      <c r="G294" s="17" t="s">
        <v>121</v>
      </c>
      <c r="H294" s="18" t="s">
        <v>126</v>
      </c>
      <c r="I294" s="19">
        <v>37504</v>
      </c>
      <c r="J294" s="55" t="str">
        <f>LEFT(Tabla32[[#This Row],[ObjGasto]],3)</f>
        <v>375</v>
      </c>
      <c r="K294" s="20">
        <v>1</v>
      </c>
      <c r="L294" s="17">
        <v>101</v>
      </c>
      <c r="M294" s="21">
        <v>135000</v>
      </c>
      <c r="N294" s="22">
        <f t="shared" si="22"/>
        <v>11250</v>
      </c>
      <c r="O294" s="22">
        <f t="shared" si="22"/>
        <v>11250</v>
      </c>
      <c r="P294" s="22">
        <f t="shared" si="22"/>
        <v>11250</v>
      </c>
      <c r="Q294" s="22">
        <f t="shared" si="22"/>
        <v>11250</v>
      </c>
      <c r="R294" s="22">
        <f t="shared" si="22"/>
        <v>11250</v>
      </c>
      <c r="S294" s="22">
        <f t="shared" si="22"/>
        <v>11250</v>
      </c>
      <c r="T294" s="22">
        <f t="shared" si="22"/>
        <v>11250</v>
      </c>
      <c r="U294" s="22">
        <f t="shared" si="22"/>
        <v>11250</v>
      </c>
      <c r="V294" s="22">
        <f t="shared" si="22"/>
        <v>11250</v>
      </c>
      <c r="W294" s="22">
        <f t="shared" si="22"/>
        <v>11250</v>
      </c>
      <c r="X294" s="22">
        <f t="shared" si="22"/>
        <v>11250</v>
      </c>
      <c r="Y294" s="22">
        <f t="shared" si="22"/>
        <v>11250</v>
      </c>
    </row>
    <row r="295" spans="1:25" hidden="1" x14ac:dyDescent="0.3">
      <c r="A295" s="164">
        <v>5</v>
      </c>
      <c r="B295" s="164">
        <v>1</v>
      </c>
      <c r="C295" s="165" t="s">
        <v>117</v>
      </c>
      <c r="D295" s="166" t="s">
        <v>1768</v>
      </c>
      <c r="E295" s="166" t="s">
        <v>119</v>
      </c>
      <c r="F295" s="140" t="s">
        <v>1769</v>
      </c>
      <c r="G295" s="17" t="s">
        <v>121</v>
      </c>
      <c r="H295" s="18" t="s">
        <v>125</v>
      </c>
      <c r="I295" s="167">
        <v>37502</v>
      </c>
      <c r="J295" s="168" t="str">
        <f>LEFT(Tabla32[[#This Row],[ObjGasto]],3)</f>
        <v>375</v>
      </c>
      <c r="K295" s="169">
        <v>1</v>
      </c>
      <c r="L295" s="20">
        <v>502</v>
      </c>
      <c r="M295" s="22">
        <v>1000</v>
      </c>
      <c r="N295" s="22">
        <f t="shared" si="22"/>
        <v>83.333333333333329</v>
      </c>
      <c r="O295" s="22">
        <f t="shared" si="22"/>
        <v>83.333333333333329</v>
      </c>
      <c r="P295" s="22">
        <f t="shared" si="22"/>
        <v>83.333333333333329</v>
      </c>
      <c r="Q295" s="22">
        <f t="shared" si="22"/>
        <v>83.333333333333329</v>
      </c>
      <c r="R295" s="22">
        <f t="shared" si="22"/>
        <v>83.333333333333329</v>
      </c>
      <c r="S295" s="22">
        <f t="shared" si="22"/>
        <v>83.333333333333329</v>
      </c>
      <c r="T295" s="22">
        <f t="shared" si="22"/>
        <v>83.333333333333329</v>
      </c>
      <c r="U295" s="22">
        <f t="shared" si="22"/>
        <v>83.333333333333329</v>
      </c>
      <c r="V295" s="22">
        <f t="shared" si="22"/>
        <v>83.333333333333329</v>
      </c>
      <c r="W295" s="22">
        <f t="shared" si="22"/>
        <v>83.333333333333329</v>
      </c>
      <c r="X295" s="22">
        <f t="shared" si="22"/>
        <v>83.333333333333329</v>
      </c>
      <c r="Y295" s="22">
        <f t="shared" si="22"/>
        <v>83.333333333333329</v>
      </c>
    </row>
    <row r="296" spans="1:25" hidden="1" x14ac:dyDescent="0.3">
      <c r="A296" s="164">
        <v>5</v>
      </c>
      <c r="B296" s="164">
        <v>1</v>
      </c>
      <c r="C296" s="165" t="s">
        <v>117</v>
      </c>
      <c r="D296" s="166" t="s">
        <v>1768</v>
      </c>
      <c r="E296" s="166" t="s">
        <v>119</v>
      </c>
      <c r="F296" s="140" t="s">
        <v>1769</v>
      </c>
      <c r="G296" s="17" t="s">
        <v>121</v>
      </c>
      <c r="H296" s="18" t="s">
        <v>125</v>
      </c>
      <c r="I296" s="167">
        <v>37504</v>
      </c>
      <c r="J296" s="168" t="str">
        <f>LEFT(Tabla32[[#This Row],[ObjGasto]],3)</f>
        <v>375</v>
      </c>
      <c r="K296" s="169">
        <v>1</v>
      </c>
      <c r="L296" s="20">
        <v>502</v>
      </c>
      <c r="M296" s="22">
        <v>65000</v>
      </c>
      <c r="N296" s="22">
        <f t="shared" si="22"/>
        <v>5416.666666666667</v>
      </c>
      <c r="O296" s="22">
        <f t="shared" si="22"/>
        <v>5416.666666666667</v>
      </c>
      <c r="P296" s="22">
        <f t="shared" si="22"/>
        <v>5416.666666666667</v>
      </c>
      <c r="Q296" s="22">
        <f t="shared" si="22"/>
        <v>5416.666666666667</v>
      </c>
      <c r="R296" s="22">
        <f t="shared" si="22"/>
        <v>5416.666666666667</v>
      </c>
      <c r="S296" s="22">
        <f t="shared" si="22"/>
        <v>5416.666666666667</v>
      </c>
      <c r="T296" s="22">
        <f t="shared" si="22"/>
        <v>5416.666666666667</v>
      </c>
      <c r="U296" s="22">
        <f t="shared" si="22"/>
        <v>5416.666666666667</v>
      </c>
      <c r="V296" s="22">
        <f t="shared" si="22"/>
        <v>5416.666666666667</v>
      </c>
      <c r="W296" s="22">
        <f t="shared" si="22"/>
        <v>5416.666666666667</v>
      </c>
      <c r="X296" s="22">
        <f t="shared" si="22"/>
        <v>5416.666666666667</v>
      </c>
      <c r="Y296" s="22">
        <f t="shared" si="22"/>
        <v>5416.666666666667</v>
      </c>
    </row>
    <row r="297" spans="1:25" hidden="1" x14ac:dyDescent="0.3">
      <c r="A297" s="23">
        <v>9</v>
      </c>
      <c r="B297" s="23">
        <v>1</v>
      </c>
      <c r="C297" s="24" t="s">
        <v>1760</v>
      </c>
      <c r="D297" s="25" t="s">
        <v>1759</v>
      </c>
      <c r="E297" s="25" t="s">
        <v>119</v>
      </c>
      <c r="F297" s="25" t="s">
        <v>1766</v>
      </c>
      <c r="G297" s="26" t="s">
        <v>121</v>
      </c>
      <c r="H297" s="27" t="s">
        <v>128</v>
      </c>
      <c r="I297" s="19">
        <v>37504</v>
      </c>
      <c r="J297" s="55" t="str">
        <f>LEFT(Tabla32[[#This Row],[ObjGasto]],3)</f>
        <v>375</v>
      </c>
      <c r="K297" s="20">
        <v>1</v>
      </c>
      <c r="L297" s="28">
        <v>101</v>
      </c>
      <c r="M297" s="21">
        <v>51000</v>
      </c>
      <c r="N297" s="22">
        <f t="shared" si="22"/>
        <v>4250</v>
      </c>
      <c r="O297" s="22">
        <f t="shared" si="22"/>
        <v>4250</v>
      </c>
      <c r="P297" s="22">
        <f t="shared" si="22"/>
        <v>4250</v>
      </c>
      <c r="Q297" s="22">
        <f t="shared" si="22"/>
        <v>4250</v>
      </c>
      <c r="R297" s="22">
        <f t="shared" si="22"/>
        <v>4250</v>
      </c>
      <c r="S297" s="22">
        <f t="shared" si="22"/>
        <v>4250</v>
      </c>
      <c r="T297" s="22">
        <f t="shared" si="22"/>
        <v>4250</v>
      </c>
      <c r="U297" s="22">
        <f t="shared" si="22"/>
        <v>4250</v>
      </c>
      <c r="V297" s="22">
        <f t="shared" si="22"/>
        <v>4250</v>
      </c>
      <c r="W297" s="22">
        <f t="shared" si="22"/>
        <v>4250</v>
      </c>
      <c r="X297" s="22">
        <f t="shared" si="22"/>
        <v>4250</v>
      </c>
      <c r="Y297" s="22">
        <f t="shared" si="22"/>
        <v>4250</v>
      </c>
    </row>
    <row r="298" spans="1:25" hidden="1" x14ac:dyDescent="0.3">
      <c r="A298" s="164">
        <v>19</v>
      </c>
      <c r="B298" s="164">
        <v>2</v>
      </c>
      <c r="C298" s="165" t="s">
        <v>1760</v>
      </c>
      <c r="D298" s="166" t="s">
        <v>119</v>
      </c>
      <c r="E298" s="166" t="s">
        <v>1759</v>
      </c>
      <c r="F298" s="140" t="s">
        <v>1767</v>
      </c>
      <c r="G298" s="17" t="s">
        <v>121</v>
      </c>
      <c r="H298" s="18" t="s">
        <v>122</v>
      </c>
      <c r="I298" s="19">
        <v>11301</v>
      </c>
      <c r="J298" s="55" t="str">
        <f>LEFT(Tabla32[[#This Row],[ObjGasto]],3)</f>
        <v>113</v>
      </c>
      <c r="K298" s="169">
        <v>1</v>
      </c>
      <c r="L298" s="20">
        <v>101</v>
      </c>
      <c r="M298" s="21">
        <v>500000</v>
      </c>
      <c r="N298" s="22">
        <f t="shared" si="22"/>
        <v>41666.666666666664</v>
      </c>
      <c r="O298" s="22">
        <f t="shared" si="22"/>
        <v>41666.666666666664</v>
      </c>
      <c r="P298" s="22">
        <f t="shared" si="22"/>
        <v>41666.666666666664</v>
      </c>
      <c r="Q298" s="22">
        <f t="shared" si="22"/>
        <v>41666.666666666664</v>
      </c>
      <c r="R298" s="22">
        <f t="shared" si="22"/>
        <v>41666.666666666664</v>
      </c>
      <c r="S298" s="22">
        <f t="shared" si="22"/>
        <v>41666.666666666664</v>
      </c>
      <c r="T298" s="22">
        <f t="shared" si="22"/>
        <v>41666.666666666664</v>
      </c>
      <c r="U298" s="22">
        <f t="shared" si="22"/>
        <v>41666.666666666664</v>
      </c>
      <c r="V298" s="22">
        <f t="shared" si="22"/>
        <v>41666.666666666664</v>
      </c>
      <c r="W298" s="22">
        <f t="shared" si="22"/>
        <v>41666.666666666664</v>
      </c>
      <c r="X298" s="22">
        <f t="shared" si="22"/>
        <v>41666.666666666664</v>
      </c>
      <c r="Y298" s="22">
        <f t="shared" si="22"/>
        <v>41666.666666666664</v>
      </c>
    </row>
    <row r="299" spans="1:25" hidden="1" x14ac:dyDescent="0.3">
      <c r="A299" s="164">
        <v>19</v>
      </c>
      <c r="B299" s="164">
        <v>2</v>
      </c>
      <c r="C299" s="165" t="s">
        <v>1760</v>
      </c>
      <c r="D299" s="166" t="s">
        <v>119</v>
      </c>
      <c r="E299" s="166" t="s">
        <v>1759</v>
      </c>
      <c r="F299" s="140" t="s">
        <v>1767</v>
      </c>
      <c r="G299" s="17" t="s">
        <v>121</v>
      </c>
      <c r="H299" s="18" t="s">
        <v>122</v>
      </c>
      <c r="I299" s="19">
        <v>11304</v>
      </c>
      <c r="J299" s="55" t="str">
        <f>LEFT(Tabla32[[#This Row],[ObjGasto]],3)</f>
        <v>113</v>
      </c>
      <c r="K299" s="170">
        <v>1</v>
      </c>
      <c r="L299" s="20">
        <v>101</v>
      </c>
      <c r="M299" s="21">
        <v>5000</v>
      </c>
      <c r="N299" s="22">
        <f t="shared" si="22"/>
        <v>416.66666666666669</v>
      </c>
      <c r="O299" s="22">
        <f t="shared" si="22"/>
        <v>416.66666666666669</v>
      </c>
      <c r="P299" s="22">
        <f t="shared" si="22"/>
        <v>416.66666666666669</v>
      </c>
      <c r="Q299" s="22">
        <f t="shared" si="22"/>
        <v>416.66666666666669</v>
      </c>
      <c r="R299" s="22">
        <f t="shared" si="22"/>
        <v>416.66666666666669</v>
      </c>
      <c r="S299" s="22">
        <f t="shared" si="22"/>
        <v>416.66666666666669</v>
      </c>
      <c r="T299" s="22">
        <f t="shared" si="22"/>
        <v>416.66666666666669</v>
      </c>
      <c r="U299" s="22">
        <f t="shared" si="22"/>
        <v>416.66666666666669</v>
      </c>
      <c r="V299" s="22">
        <f t="shared" si="22"/>
        <v>416.66666666666669</v>
      </c>
      <c r="W299" s="22">
        <f t="shared" si="22"/>
        <v>416.66666666666669</v>
      </c>
      <c r="X299" s="22">
        <f t="shared" si="22"/>
        <v>416.66666666666669</v>
      </c>
      <c r="Y299" s="22">
        <f t="shared" si="22"/>
        <v>416.66666666666669</v>
      </c>
    </row>
    <row r="300" spans="1:25" hidden="1" x14ac:dyDescent="0.3">
      <c r="A300" s="164">
        <v>19</v>
      </c>
      <c r="B300" s="164">
        <v>2</v>
      </c>
      <c r="C300" s="165" t="s">
        <v>1760</v>
      </c>
      <c r="D300" s="166" t="s">
        <v>119</v>
      </c>
      <c r="E300" s="166" t="s">
        <v>1759</v>
      </c>
      <c r="F300" s="140" t="s">
        <v>1767</v>
      </c>
      <c r="G300" s="17" t="s">
        <v>121</v>
      </c>
      <c r="H300" s="18" t="s">
        <v>122</v>
      </c>
      <c r="I300" s="19">
        <v>13204</v>
      </c>
      <c r="J300" s="55" t="str">
        <f>LEFT(Tabla32[[#This Row],[ObjGasto]],3)</f>
        <v>132</v>
      </c>
      <c r="K300" s="170">
        <v>1</v>
      </c>
      <c r="L300" s="20">
        <v>101</v>
      </c>
      <c r="M300" s="21">
        <v>20000</v>
      </c>
      <c r="N300" s="22"/>
      <c r="O300" s="22"/>
      <c r="P300" s="22"/>
      <c r="Q300" s="22"/>
      <c r="R300" s="22"/>
      <c r="S300" s="22">
        <f>Tabla32[[#This Row],[Anual]]/2</f>
        <v>10000</v>
      </c>
      <c r="T300" s="22"/>
      <c r="U300" s="22"/>
      <c r="V300" s="22"/>
      <c r="W300" s="22"/>
      <c r="X300" s="22"/>
      <c r="Y300" s="22">
        <f>Tabla32[[#This Row],[Anual]]/2</f>
        <v>10000</v>
      </c>
    </row>
    <row r="301" spans="1:25" hidden="1" x14ac:dyDescent="0.3">
      <c r="A301" s="164">
        <v>19</v>
      </c>
      <c r="B301" s="164">
        <v>2</v>
      </c>
      <c r="C301" s="165" t="s">
        <v>1760</v>
      </c>
      <c r="D301" s="166" t="s">
        <v>119</v>
      </c>
      <c r="E301" s="166" t="s">
        <v>1759</v>
      </c>
      <c r="F301" s="140" t="s">
        <v>1767</v>
      </c>
      <c r="G301" s="17" t="s">
        <v>121</v>
      </c>
      <c r="H301" s="18" t="s">
        <v>122</v>
      </c>
      <c r="I301" s="19">
        <v>13205</v>
      </c>
      <c r="J301" s="55" t="str">
        <f>LEFT(Tabla32[[#This Row],[ObjGasto]],3)</f>
        <v>132</v>
      </c>
      <c r="K301" s="170">
        <v>1</v>
      </c>
      <c r="L301" s="20">
        <v>101</v>
      </c>
      <c r="M301" s="21">
        <v>95000</v>
      </c>
      <c r="N301" s="22"/>
      <c r="O301" s="22"/>
      <c r="P301" s="22"/>
      <c r="Q301" s="22"/>
      <c r="R301" s="22"/>
      <c r="S301" s="22">
        <f>Tabla32[[#This Row],[Anual]]/2</f>
        <v>47500</v>
      </c>
      <c r="T301" s="22"/>
      <c r="U301" s="22"/>
      <c r="V301" s="22"/>
      <c r="W301" s="22"/>
      <c r="X301" s="22"/>
      <c r="Y301" s="22">
        <f>Tabla32[[#This Row],[Anual]]/2</f>
        <v>47500</v>
      </c>
    </row>
    <row r="302" spans="1:25" hidden="1" x14ac:dyDescent="0.3">
      <c r="A302" s="164">
        <v>19</v>
      </c>
      <c r="B302" s="164">
        <v>2</v>
      </c>
      <c r="C302" s="165" t="s">
        <v>1760</v>
      </c>
      <c r="D302" s="166" t="s">
        <v>119</v>
      </c>
      <c r="E302" s="166" t="s">
        <v>1759</v>
      </c>
      <c r="F302" s="140" t="s">
        <v>1767</v>
      </c>
      <c r="G302" s="17" t="s">
        <v>121</v>
      </c>
      <c r="H302" s="18" t="s">
        <v>122</v>
      </c>
      <c r="I302" s="19">
        <v>13301</v>
      </c>
      <c r="J302" s="55" t="str">
        <f>LEFT(Tabla32[[#This Row],[ObjGasto]],3)</f>
        <v>133</v>
      </c>
      <c r="K302" s="170">
        <v>1</v>
      </c>
      <c r="L302" s="20">
        <v>101</v>
      </c>
      <c r="M302" s="21">
        <v>25000</v>
      </c>
      <c r="N302" s="22">
        <f t="shared" ref="N302:Y317" si="23">$M302/12</f>
        <v>2083.3333333333335</v>
      </c>
      <c r="O302" s="22">
        <f t="shared" si="23"/>
        <v>2083.3333333333335</v>
      </c>
      <c r="P302" s="22">
        <f t="shared" si="23"/>
        <v>2083.3333333333335</v>
      </c>
      <c r="Q302" s="22">
        <f t="shared" si="23"/>
        <v>2083.3333333333335</v>
      </c>
      <c r="R302" s="22">
        <f t="shared" si="23"/>
        <v>2083.3333333333335</v>
      </c>
      <c r="S302" s="22">
        <f t="shared" si="23"/>
        <v>2083.3333333333335</v>
      </c>
      <c r="T302" s="22">
        <f t="shared" si="23"/>
        <v>2083.3333333333335</v>
      </c>
      <c r="U302" s="22">
        <f t="shared" si="23"/>
        <v>2083.3333333333335</v>
      </c>
      <c r="V302" s="22">
        <f t="shared" si="23"/>
        <v>2083.3333333333335</v>
      </c>
      <c r="W302" s="22">
        <f t="shared" si="23"/>
        <v>2083.3333333333335</v>
      </c>
      <c r="X302" s="22">
        <f t="shared" si="23"/>
        <v>2083.3333333333335</v>
      </c>
      <c r="Y302" s="22">
        <f t="shared" si="23"/>
        <v>2083.3333333333335</v>
      </c>
    </row>
    <row r="303" spans="1:25" hidden="1" x14ac:dyDescent="0.3">
      <c r="A303" s="164">
        <v>19</v>
      </c>
      <c r="B303" s="164">
        <v>2</v>
      </c>
      <c r="C303" s="165" t="s">
        <v>1760</v>
      </c>
      <c r="D303" s="166" t="s">
        <v>119</v>
      </c>
      <c r="E303" s="166" t="s">
        <v>1759</v>
      </c>
      <c r="F303" s="140" t="s">
        <v>1767</v>
      </c>
      <c r="G303" s="17" t="s">
        <v>121</v>
      </c>
      <c r="H303" s="18" t="s">
        <v>122</v>
      </c>
      <c r="I303" s="19">
        <v>14103</v>
      </c>
      <c r="J303" s="55" t="str">
        <f>LEFT(Tabla32[[#This Row],[ObjGasto]],3)</f>
        <v>141</v>
      </c>
      <c r="K303" s="170">
        <v>1</v>
      </c>
      <c r="L303" s="20">
        <v>101</v>
      </c>
      <c r="M303" s="21">
        <v>125000</v>
      </c>
      <c r="N303" s="22">
        <f t="shared" si="23"/>
        <v>10416.666666666666</v>
      </c>
      <c r="O303" s="22">
        <f t="shared" si="23"/>
        <v>10416.666666666666</v>
      </c>
      <c r="P303" s="22">
        <f t="shared" si="23"/>
        <v>10416.666666666666</v>
      </c>
      <c r="Q303" s="22">
        <f t="shared" si="23"/>
        <v>10416.666666666666</v>
      </c>
      <c r="R303" s="22">
        <f t="shared" si="23"/>
        <v>10416.666666666666</v>
      </c>
      <c r="S303" s="22">
        <f t="shared" si="23"/>
        <v>10416.666666666666</v>
      </c>
      <c r="T303" s="22">
        <f t="shared" si="23"/>
        <v>10416.666666666666</v>
      </c>
      <c r="U303" s="22">
        <f t="shared" si="23"/>
        <v>10416.666666666666</v>
      </c>
      <c r="V303" s="22">
        <f t="shared" si="23"/>
        <v>10416.666666666666</v>
      </c>
      <c r="W303" s="22">
        <f t="shared" si="23"/>
        <v>10416.666666666666</v>
      </c>
      <c r="X303" s="22">
        <f t="shared" si="23"/>
        <v>10416.666666666666</v>
      </c>
      <c r="Y303" s="22">
        <f t="shared" si="23"/>
        <v>10416.666666666666</v>
      </c>
    </row>
    <row r="304" spans="1:25" hidden="1" x14ac:dyDescent="0.3">
      <c r="A304" s="164">
        <v>19</v>
      </c>
      <c r="B304" s="164">
        <v>2</v>
      </c>
      <c r="C304" s="165" t="s">
        <v>1760</v>
      </c>
      <c r="D304" s="166" t="s">
        <v>119</v>
      </c>
      <c r="E304" s="166" t="s">
        <v>1759</v>
      </c>
      <c r="F304" s="140" t="s">
        <v>1767</v>
      </c>
      <c r="G304" s="17" t="s">
        <v>121</v>
      </c>
      <c r="H304" s="18" t="s">
        <v>122</v>
      </c>
      <c r="I304" s="19">
        <v>21101</v>
      </c>
      <c r="J304" s="55" t="str">
        <f>LEFT(Tabla32[[#This Row],[ObjGasto]],3)</f>
        <v>211</v>
      </c>
      <c r="K304" s="170">
        <v>1</v>
      </c>
      <c r="L304" s="20">
        <v>101</v>
      </c>
      <c r="M304" s="21">
        <v>5000</v>
      </c>
      <c r="N304" s="22">
        <f t="shared" si="23"/>
        <v>416.66666666666669</v>
      </c>
      <c r="O304" s="22">
        <f t="shared" si="23"/>
        <v>416.66666666666669</v>
      </c>
      <c r="P304" s="22">
        <f t="shared" si="23"/>
        <v>416.66666666666669</v>
      </c>
      <c r="Q304" s="22">
        <f t="shared" si="23"/>
        <v>416.66666666666669</v>
      </c>
      <c r="R304" s="22">
        <f t="shared" si="23"/>
        <v>416.66666666666669</v>
      </c>
      <c r="S304" s="22">
        <f t="shared" si="23"/>
        <v>416.66666666666669</v>
      </c>
      <c r="T304" s="22">
        <f t="shared" si="23"/>
        <v>416.66666666666669</v>
      </c>
      <c r="U304" s="22">
        <f t="shared" si="23"/>
        <v>416.66666666666669</v>
      </c>
      <c r="V304" s="22">
        <f t="shared" si="23"/>
        <v>416.66666666666669</v>
      </c>
      <c r="W304" s="22">
        <f t="shared" si="23"/>
        <v>416.66666666666669</v>
      </c>
      <c r="X304" s="22">
        <f t="shared" si="23"/>
        <v>416.66666666666669</v>
      </c>
      <c r="Y304" s="22">
        <f t="shared" si="23"/>
        <v>416.66666666666669</v>
      </c>
    </row>
    <row r="305" spans="1:25" hidden="1" x14ac:dyDescent="0.3">
      <c r="A305" s="164">
        <v>19</v>
      </c>
      <c r="B305" s="164">
        <v>2</v>
      </c>
      <c r="C305" s="165" t="s">
        <v>1760</v>
      </c>
      <c r="D305" s="166" t="s">
        <v>119</v>
      </c>
      <c r="E305" s="166" t="s">
        <v>1759</v>
      </c>
      <c r="F305" s="140" t="s">
        <v>1767</v>
      </c>
      <c r="G305" s="17" t="s">
        <v>121</v>
      </c>
      <c r="H305" s="18" t="s">
        <v>122</v>
      </c>
      <c r="I305" s="19">
        <v>21201</v>
      </c>
      <c r="J305" s="55" t="str">
        <f>LEFT(Tabla32[[#This Row],[ObjGasto]],3)</f>
        <v>212</v>
      </c>
      <c r="K305" s="170">
        <v>1</v>
      </c>
      <c r="L305" s="20">
        <v>101</v>
      </c>
      <c r="M305" s="21">
        <v>2000</v>
      </c>
      <c r="N305" s="22">
        <f t="shared" si="23"/>
        <v>166.66666666666666</v>
      </c>
      <c r="O305" s="22">
        <f t="shared" si="23"/>
        <v>166.66666666666666</v>
      </c>
      <c r="P305" s="22">
        <f t="shared" si="23"/>
        <v>166.66666666666666</v>
      </c>
      <c r="Q305" s="22">
        <f t="shared" si="23"/>
        <v>166.66666666666666</v>
      </c>
      <c r="R305" s="22">
        <f t="shared" si="23"/>
        <v>166.66666666666666</v>
      </c>
      <c r="S305" s="22">
        <f t="shared" si="23"/>
        <v>166.66666666666666</v>
      </c>
      <c r="T305" s="22">
        <f t="shared" si="23"/>
        <v>166.66666666666666</v>
      </c>
      <c r="U305" s="22">
        <f t="shared" si="23"/>
        <v>166.66666666666666</v>
      </c>
      <c r="V305" s="22">
        <f t="shared" si="23"/>
        <v>166.66666666666666</v>
      </c>
      <c r="W305" s="22">
        <f t="shared" si="23"/>
        <v>166.66666666666666</v>
      </c>
      <c r="X305" s="22">
        <f t="shared" si="23"/>
        <v>166.66666666666666</v>
      </c>
      <c r="Y305" s="22">
        <f t="shared" si="23"/>
        <v>166.66666666666666</v>
      </c>
    </row>
    <row r="306" spans="1:25" hidden="1" x14ac:dyDescent="0.3">
      <c r="A306" s="164">
        <v>19</v>
      </c>
      <c r="B306" s="164">
        <v>2</v>
      </c>
      <c r="C306" s="165" t="s">
        <v>1760</v>
      </c>
      <c r="D306" s="166" t="s">
        <v>119</v>
      </c>
      <c r="E306" s="166" t="s">
        <v>1759</v>
      </c>
      <c r="F306" s="140" t="s">
        <v>1767</v>
      </c>
      <c r="G306" s="17" t="s">
        <v>121</v>
      </c>
      <c r="H306" s="18" t="s">
        <v>122</v>
      </c>
      <c r="I306" s="19">
        <v>21301</v>
      </c>
      <c r="J306" s="55" t="str">
        <f>LEFT(Tabla32[[#This Row],[ObjGasto]],3)</f>
        <v>213</v>
      </c>
      <c r="K306" s="170">
        <v>1</v>
      </c>
      <c r="L306" s="20">
        <v>101</v>
      </c>
      <c r="M306" s="21">
        <v>1000</v>
      </c>
      <c r="N306" s="22">
        <f t="shared" si="23"/>
        <v>83.333333333333329</v>
      </c>
      <c r="O306" s="22">
        <f t="shared" si="23"/>
        <v>83.333333333333329</v>
      </c>
      <c r="P306" s="22">
        <f t="shared" si="23"/>
        <v>83.333333333333329</v>
      </c>
      <c r="Q306" s="22">
        <f t="shared" si="23"/>
        <v>83.333333333333329</v>
      </c>
      <c r="R306" s="22">
        <f t="shared" si="23"/>
        <v>83.333333333333329</v>
      </c>
      <c r="S306" s="22">
        <f t="shared" si="23"/>
        <v>83.333333333333329</v>
      </c>
      <c r="T306" s="22">
        <f t="shared" si="23"/>
        <v>83.333333333333329</v>
      </c>
      <c r="U306" s="22">
        <f t="shared" si="23"/>
        <v>83.333333333333329</v>
      </c>
      <c r="V306" s="22">
        <f t="shared" si="23"/>
        <v>83.333333333333329</v>
      </c>
      <c r="W306" s="22">
        <f t="shared" si="23"/>
        <v>83.333333333333329</v>
      </c>
      <c r="X306" s="22">
        <f t="shared" si="23"/>
        <v>83.333333333333329</v>
      </c>
      <c r="Y306" s="22">
        <f t="shared" si="23"/>
        <v>83.333333333333329</v>
      </c>
    </row>
    <row r="307" spans="1:25" hidden="1" x14ac:dyDescent="0.3">
      <c r="A307" s="164">
        <v>19</v>
      </c>
      <c r="B307" s="164">
        <v>2</v>
      </c>
      <c r="C307" s="165" t="s">
        <v>1760</v>
      </c>
      <c r="D307" s="166" t="s">
        <v>119</v>
      </c>
      <c r="E307" s="166" t="s">
        <v>1759</v>
      </c>
      <c r="F307" s="140" t="s">
        <v>1767</v>
      </c>
      <c r="G307" s="17" t="s">
        <v>121</v>
      </c>
      <c r="H307" s="18" t="s">
        <v>122</v>
      </c>
      <c r="I307" s="19">
        <v>21401</v>
      </c>
      <c r="J307" s="55" t="str">
        <f>LEFT(Tabla32[[#This Row],[ObjGasto]],3)</f>
        <v>214</v>
      </c>
      <c r="K307" s="170">
        <v>1</v>
      </c>
      <c r="L307" s="20">
        <v>101</v>
      </c>
      <c r="M307" s="21">
        <v>1000</v>
      </c>
      <c r="N307" s="22">
        <f t="shared" si="23"/>
        <v>83.333333333333329</v>
      </c>
      <c r="O307" s="22">
        <f t="shared" si="23"/>
        <v>83.333333333333329</v>
      </c>
      <c r="P307" s="22">
        <f t="shared" si="23"/>
        <v>83.333333333333329</v>
      </c>
      <c r="Q307" s="22">
        <f t="shared" si="23"/>
        <v>83.333333333333329</v>
      </c>
      <c r="R307" s="22">
        <f t="shared" si="23"/>
        <v>83.333333333333329</v>
      </c>
      <c r="S307" s="22">
        <f t="shared" si="23"/>
        <v>83.333333333333329</v>
      </c>
      <c r="T307" s="22">
        <f t="shared" si="23"/>
        <v>83.333333333333329</v>
      </c>
      <c r="U307" s="22">
        <f t="shared" si="23"/>
        <v>83.333333333333329</v>
      </c>
      <c r="V307" s="22">
        <f t="shared" si="23"/>
        <v>83.333333333333329</v>
      </c>
      <c r="W307" s="22">
        <f t="shared" si="23"/>
        <v>83.333333333333329</v>
      </c>
      <c r="X307" s="22">
        <f t="shared" si="23"/>
        <v>83.333333333333329</v>
      </c>
      <c r="Y307" s="22">
        <f t="shared" si="23"/>
        <v>83.333333333333329</v>
      </c>
    </row>
    <row r="308" spans="1:25" hidden="1" x14ac:dyDescent="0.3">
      <c r="A308" s="164">
        <v>19</v>
      </c>
      <c r="B308" s="164">
        <v>2</v>
      </c>
      <c r="C308" s="165" t="s">
        <v>1760</v>
      </c>
      <c r="D308" s="166" t="s">
        <v>119</v>
      </c>
      <c r="E308" s="166" t="s">
        <v>1759</v>
      </c>
      <c r="F308" s="140" t="s">
        <v>1767</v>
      </c>
      <c r="G308" s="17" t="s">
        <v>121</v>
      </c>
      <c r="H308" s="18" t="s">
        <v>122</v>
      </c>
      <c r="I308" s="19">
        <v>21601</v>
      </c>
      <c r="J308" s="55" t="str">
        <f>LEFT(Tabla32[[#This Row],[ObjGasto]],3)</f>
        <v>216</v>
      </c>
      <c r="K308" s="170">
        <v>1</v>
      </c>
      <c r="L308" s="20">
        <v>101</v>
      </c>
      <c r="M308" s="21">
        <v>2500</v>
      </c>
      <c r="N308" s="22">
        <f t="shared" si="23"/>
        <v>208.33333333333334</v>
      </c>
      <c r="O308" s="22">
        <f t="shared" si="23"/>
        <v>208.33333333333334</v>
      </c>
      <c r="P308" s="22">
        <f t="shared" si="23"/>
        <v>208.33333333333334</v>
      </c>
      <c r="Q308" s="22">
        <f t="shared" si="23"/>
        <v>208.33333333333334</v>
      </c>
      <c r="R308" s="22">
        <f t="shared" si="23"/>
        <v>208.33333333333334</v>
      </c>
      <c r="S308" s="22">
        <f t="shared" si="23"/>
        <v>208.33333333333334</v>
      </c>
      <c r="T308" s="22">
        <f t="shared" si="23"/>
        <v>208.33333333333334</v>
      </c>
      <c r="U308" s="22">
        <f t="shared" si="23"/>
        <v>208.33333333333334</v>
      </c>
      <c r="V308" s="22">
        <f t="shared" si="23"/>
        <v>208.33333333333334</v>
      </c>
      <c r="W308" s="22">
        <f t="shared" si="23"/>
        <v>208.33333333333334</v>
      </c>
      <c r="X308" s="22">
        <f t="shared" si="23"/>
        <v>208.33333333333334</v>
      </c>
      <c r="Y308" s="22">
        <f t="shared" si="23"/>
        <v>208.33333333333334</v>
      </c>
    </row>
    <row r="309" spans="1:25" hidden="1" x14ac:dyDescent="0.3">
      <c r="A309" s="164">
        <v>19</v>
      </c>
      <c r="B309" s="164">
        <v>2</v>
      </c>
      <c r="C309" s="165" t="s">
        <v>1760</v>
      </c>
      <c r="D309" s="166" t="s">
        <v>119</v>
      </c>
      <c r="E309" s="166" t="s">
        <v>1759</v>
      </c>
      <c r="F309" s="140" t="s">
        <v>1767</v>
      </c>
      <c r="G309" s="17" t="s">
        <v>121</v>
      </c>
      <c r="H309" s="18" t="s">
        <v>122</v>
      </c>
      <c r="I309" s="19">
        <v>22106</v>
      </c>
      <c r="J309" s="55" t="str">
        <f>LEFT(Tabla32[[#This Row],[ObjGasto]],3)</f>
        <v>221</v>
      </c>
      <c r="K309" s="170">
        <v>1</v>
      </c>
      <c r="L309" s="20">
        <v>101</v>
      </c>
      <c r="M309" s="21">
        <v>2500</v>
      </c>
      <c r="N309" s="22">
        <f t="shared" si="23"/>
        <v>208.33333333333334</v>
      </c>
      <c r="O309" s="22">
        <f t="shared" si="23"/>
        <v>208.33333333333334</v>
      </c>
      <c r="P309" s="22">
        <f t="shared" si="23"/>
        <v>208.33333333333334</v>
      </c>
      <c r="Q309" s="22">
        <f t="shared" si="23"/>
        <v>208.33333333333334</v>
      </c>
      <c r="R309" s="22">
        <f t="shared" si="23"/>
        <v>208.33333333333334</v>
      </c>
      <c r="S309" s="22">
        <f t="shared" si="23"/>
        <v>208.33333333333334</v>
      </c>
      <c r="T309" s="22">
        <f t="shared" si="23"/>
        <v>208.33333333333334</v>
      </c>
      <c r="U309" s="22">
        <f t="shared" si="23"/>
        <v>208.33333333333334</v>
      </c>
      <c r="V309" s="22">
        <f t="shared" si="23"/>
        <v>208.33333333333334</v>
      </c>
      <c r="W309" s="22">
        <f t="shared" si="23"/>
        <v>208.33333333333334</v>
      </c>
      <c r="X309" s="22">
        <f t="shared" si="23"/>
        <v>208.33333333333334</v>
      </c>
      <c r="Y309" s="22">
        <f t="shared" si="23"/>
        <v>208.33333333333334</v>
      </c>
    </row>
    <row r="310" spans="1:25" hidden="1" x14ac:dyDescent="0.3">
      <c r="A310" s="164">
        <v>19</v>
      </c>
      <c r="B310" s="164">
        <v>2</v>
      </c>
      <c r="C310" s="165" t="s">
        <v>1760</v>
      </c>
      <c r="D310" s="166" t="s">
        <v>119</v>
      </c>
      <c r="E310" s="166" t="s">
        <v>1759</v>
      </c>
      <c r="F310" s="140" t="s">
        <v>1767</v>
      </c>
      <c r="G310" s="17" t="s">
        <v>121</v>
      </c>
      <c r="H310" s="18" t="s">
        <v>122</v>
      </c>
      <c r="I310" s="19">
        <v>24201</v>
      </c>
      <c r="J310" s="55" t="str">
        <f>LEFT(Tabla32[[#This Row],[ObjGasto]],3)</f>
        <v>242</v>
      </c>
      <c r="K310" s="170">
        <v>1</v>
      </c>
      <c r="L310" s="20">
        <v>101</v>
      </c>
      <c r="M310" s="21">
        <v>2500</v>
      </c>
      <c r="N310" s="22">
        <f t="shared" si="23"/>
        <v>208.33333333333334</v>
      </c>
      <c r="O310" s="22">
        <f t="shared" si="23"/>
        <v>208.33333333333334</v>
      </c>
      <c r="P310" s="22">
        <f t="shared" si="23"/>
        <v>208.33333333333334</v>
      </c>
      <c r="Q310" s="22">
        <f t="shared" si="23"/>
        <v>208.33333333333334</v>
      </c>
      <c r="R310" s="22">
        <f t="shared" si="23"/>
        <v>208.33333333333334</v>
      </c>
      <c r="S310" s="22">
        <f t="shared" si="23"/>
        <v>208.33333333333334</v>
      </c>
      <c r="T310" s="22">
        <f t="shared" si="23"/>
        <v>208.33333333333334</v>
      </c>
      <c r="U310" s="22">
        <f t="shared" si="23"/>
        <v>208.33333333333334</v>
      </c>
      <c r="V310" s="22">
        <f t="shared" si="23"/>
        <v>208.33333333333334</v>
      </c>
      <c r="W310" s="22">
        <f t="shared" si="23"/>
        <v>208.33333333333334</v>
      </c>
      <c r="X310" s="22">
        <f t="shared" si="23"/>
        <v>208.33333333333334</v>
      </c>
      <c r="Y310" s="22">
        <f t="shared" si="23"/>
        <v>208.33333333333334</v>
      </c>
    </row>
    <row r="311" spans="1:25" hidden="1" x14ac:dyDescent="0.3">
      <c r="A311" s="164">
        <v>19</v>
      </c>
      <c r="B311" s="164">
        <v>2</v>
      </c>
      <c r="C311" s="165" t="s">
        <v>1760</v>
      </c>
      <c r="D311" s="166" t="s">
        <v>119</v>
      </c>
      <c r="E311" s="166" t="s">
        <v>1759</v>
      </c>
      <c r="F311" s="140" t="s">
        <v>1767</v>
      </c>
      <c r="G311" s="17" t="s">
        <v>121</v>
      </c>
      <c r="H311" s="18" t="s">
        <v>122</v>
      </c>
      <c r="I311" s="19">
        <v>24601</v>
      </c>
      <c r="J311" s="55" t="str">
        <f>LEFT(Tabla32[[#This Row],[ObjGasto]],3)</f>
        <v>246</v>
      </c>
      <c r="K311" s="170">
        <v>1</v>
      </c>
      <c r="L311" s="20">
        <v>101</v>
      </c>
      <c r="M311" s="21">
        <v>5000</v>
      </c>
      <c r="N311" s="22">
        <f t="shared" si="23"/>
        <v>416.66666666666669</v>
      </c>
      <c r="O311" s="22">
        <f t="shared" si="23"/>
        <v>416.66666666666669</v>
      </c>
      <c r="P311" s="22">
        <f t="shared" si="23"/>
        <v>416.66666666666669</v>
      </c>
      <c r="Q311" s="22">
        <f t="shared" si="23"/>
        <v>416.66666666666669</v>
      </c>
      <c r="R311" s="22">
        <f t="shared" si="23"/>
        <v>416.66666666666669</v>
      </c>
      <c r="S311" s="22">
        <f t="shared" si="23"/>
        <v>416.66666666666669</v>
      </c>
      <c r="T311" s="22">
        <f t="shared" si="23"/>
        <v>416.66666666666669</v>
      </c>
      <c r="U311" s="22">
        <f t="shared" si="23"/>
        <v>416.66666666666669</v>
      </c>
      <c r="V311" s="22">
        <f t="shared" si="23"/>
        <v>416.66666666666669</v>
      </c>
      <c r="W311" s="22">
        <f t="shared" si="23"/>
        <v>416.66666666666669</v>
      </c>
      <c r="X311" s="22">
        <f t="shared" si="23"/>
        <v>416.66666666666669</v>
      </c>
      <c r="Y311" s="22">
        <f t="shared" si="23"/>
        <v>416.66666666666669</v>
      </c>
    </row>
    <row r="312" spans="1:25" hidden="1" x14ac:dyDescent="0.3">
      <c r="A312" s="164">
        <v>19</v>
      </c>
      <c r="B312" s="164">
        <v>2</v>
      </c>
      <c r="C312" s="165" t="s">
        <v>1760</v>
      </c>
      <c r="D312" s="166" t="s">
        <v>119</v>
      </c>
      <c r="E312" s="166" t="s">
        <v>1759</v>
      </c>
      <c r="F312" s="140" t="s">
        <v>1767</v>
      </c>
      <c r="G312" s="17" t="s">
        <v>121</v>
      </c>
      <c r="H312" s="18" t="s">
        <v>122</v>
      </c>
      <c r="I312" s="19">
        <v>24701</v>
      </c>
      <c r="J312" s="55" t="str">
        <f>LEFT(Tabla32[[#This Row],[ObjGasto]],3)</f>
        <v>247</v>
      </c>
      <c r="K312" s="170">
        <v>1</v>
      </c>
      <c r="L312" s="20">
        <v>101</v>
      </c>
      <c r="M312" s="21">
        <v>25000</v>
      </c>
      <c r="N312" s="22">
        <f t="shared" si="23"/>
        <v>2083.3333333333335</v>
      </c>
      <c r="O312" s="22">
        <f t="shared" si="23"/>
        <v>2083.3333333333335</v>
      </c>
      <c r="P312" s="22">
        <f t="shared" si="23"/>
        <v>2083.3333333333335</v>
      </c>
      <c r="Q312" s="22">
        <f t="shared" si="23"/>
        <v>2083.3333333333335</v>
      </c>
      <c r="R312" s="22">
        <f t="shared" si="23"/>
        <v>2083.3333333333335</v>
      </c>
      <c r="S312" s="22">
        <f t="shared" si="23"/>
        <v>2083.3333333333335</v>
      </c>
      <c r="T312" s="22">
        <f t="shared" si="23"/>
        <v>2083.3333333333335</v>
      </c>
      <c r="U312" s="22">
        <f t="shared" si="23"/>
        <v>2083.3333333333335</v>
      </c>
      <c r="V312" s="22">
        <f t="shared" si="23"/>
        <v>2083.3333333333335</v>
      </c>
      <c r="W312" s="22">
        <f t="shared" si="23"/>
        <v>2083.3333333333335</v>
      </c>
      <c r="X312" s="22">
        <f t="shared" si="23"/>
        <v>2083.3333333333335</v>
      </c>
      <c r="Y312" s="22">
        <f t="shared" si="23"/>
        <v>2083.3333333333335</v>
      </c>
    </row>
    <row r="313" spans="1:25" hidden="1" x14ac:dyDescent="0.3">
      <c r="A313" s="164">
        <v>19</v>
      </c>
      <c r="B313" s="164">
        <v>2</v>
      </c>
      <c r="C313" s="165" t="s">
        <v>1760</v>
      </c>
      <c r="D313" s="166" t="s">
        <v>119</v>
      </c>
      <c r="E313" s="166" t="s">
        <v>1759</v>
      </c>
      <c r="F313" s="140" t="s">
        <v>1767</v>
      </c>
      <c r="G313" s="17" t="s">
        <v>121</v>
      </c>
      <c r="H313" s="18" t="s">
        <v>122</v>
      </c>
      <c r="I313" s="19">
        <v>24901</v>
      </c>
      <c r="J313" s="55" t="str">
        <f>LEFT(Tabla32[[#This Row],[ObjGasto]],3)</f>
        <v>249</v>
      </c>
      <c r="K313" s="170">
        <v>1</v>
      </c>
      <c r="L313" s="20">
        <v>101</v>
      </c>
      <c r="M313" s="21">
        <v>3500</v>
      </c>
      <c r="N313" s="22">
        <f t="shared" si="23"/>
        <v>291.66666666666669</v>
      </c>
      <c r="O313" s="22">
        <f t="shared" si="23"/>
        <v>291.66666666666669</v>
      </c>
      <c r="P313" s="22">
        <f t="shared" si="23"/>
        <v>291.66666666666669</v>
      </c>
      <c r="Q313" s="22">
        <f t="shared" si="23"/>
        <v>291.66666666666669</v>
      </c>
      <c r="R313" s="22">
        <f t="shared" si="23"/>
        <v>291.66666666666669</v>
      </c>
      <c r="S313" s="22">
        <f t="shared" si="23"/>
        <v>291.66666666666669</v>
      </c>
      <c r="T313" s="22">
        <f t="shared" si="23"/>
        <v>291.66666666666669</v>
      </c>
      <c r="U313" s="22">
        <f t="shared" si="23"/>
        <v>291.66666666666669</v>
      </c>
      <c r="V313" s="22">
        <f t="shared" si="23"/>
        <v>291.66666666666669</v>
      </c>
      <c r="W313" s="22">
        <f t="shared" si="23"/>
        <v>291.66666666666669</v>
      </c>
      <c r="X313" s="22">
        <f t="shared" si="23"/>
        <v>291.66666666666669</v>
      </c>
      <c r="Y313" s="22">
        <f t="shared" si="23"/>
        <v>291.66666666666669</v>
      </c>
    </row>
    <row r="314" spans="1:25" hidden="1" x14ac:dyDescent="0.3">
      <c r="A314" s="164">
        <v>19</v>
      </c>
      <c r="B314" s="164">
        <v>2</v>
      </c>
      <c r="C314" s="165" t="s">
        <v>1760</v>
      </c>
      <c r="D314" s="166" t="s">
        <v>119</v>
      </c>
      <c r="E314" s="166" t="s">
        <v>1759</v>
      </c>
      <c r="F314" s="140" t="s">
        <v>1767</v>
      </c>
      <c r="G314" s="17" t="s">
        <v>121</v>
      </c>
      <c r="H314" s="18" t="s">
        <v>122</v>
      </c>
      <c r="I314" s="19">
        <v>25101</v>
      </c>
      <c r="J314" s="55" t="str">
        <f>LEFT(Tabla32[[#This Row],[ObjGasto]],3)</f>
        <v>251</v>
      </c>
      <c r="K314" s="170">
        <v>1</v>
      </c>
      <c r="L314" s="20">
        <v>101</v>
      </c>
      <c r="M314" s="21">
        <v>1000</v>
      </c>
      <c r="N314" s="22">
        <f t="shared" si="23"/>
        <v>83.333333333333329</v>
      </c>
      <c r="O314" s="22">
        <f t="shared" si="23"/>
        <v>83.333333333333329</v>
      </c>
      <c r="P314" s="22">
        <f t="shared" si="23"/>
        <v>83.333333333333329</v>
      </c>
      <c r="Q314" s="22">
        <f t="shared" si="23"/>
        <v>83.333333333333329</v>
      </c>
      <c r="R314" s="22">
        <f t="shared" si="23"/>
        <v>83.333333333333329</v>
      </c>
      <c r="S314" s="22">
        <f t="shared" si="23"/>
        <v>83.333333333333329</v>
      </c>
      <c r="T314" s="22">
        <f t="shared" si="23"/>
        <v>83.333333333333329</v>
      </c>
      <c r="U314" s="22">
        <f t="shared" si="23"/>
        <v>83.333333333333329</v>
      </c>
      <c r="V314" s="22">
        <f t="shared" si="23"/>
        <v>83.333333333333329</v>
      </c>
      <c r="W314" s="22">
        <f t="shared" si="23"/>
        <v>83.333333333333329</v>
      </c>
      <c r="X314" s="22">
        <f t="shared" si="23"/>
        <v>83.333333333333329</v>
      </c>
      <c r="Y314" s="22">
        <f t="shared" si="23"/>
        <v>83.333333333333329</v>
      </c>
    </row>
    <row r="315" spans="1:25" hidden="1" x14ac:dyDescent="0.3">
      <c r="A315" s="164">
        <v>19</v>
      </c>
      <c r="B315" s="164">
        <v>2</v>
      </c>
      <c r="C315" s="165" t="s">
        <v>1760</v>
      </c>
      <c r="D315" s="166" t="s">
        <v>119</v>
      </c>
      <c r="E315" s="166" t="s">
        <v>1759</v>
      </c>
      <c r="F315" s="140" t="s">
        <v>1767</v>
      </c>
      <c r="G315" s="17" t="s">
        <v>121</v>
      </c>
      <c r="H315" s="18" t="s">
        <v>122</v>
      </c>
      <c r="I315" s="19">
        <v>25601</v>
      </c>
      <c r="J315" s="55" t="str">
        <f>LEFT(Tabla32[[#This Row],[ObjGasto]],3)</f>
        <v>256</v>
      </c>
      <c r="K315" s="170">
        <v>1</v>
      </c>
      <c r="L315" s="20">
        <v>101</v>
      </c>
      <c r="M315" s="21">
        <v>71584.36</v>
      </c>
      <c r="N315" s="22">
        <f t="shared" si="23"/>
        <v>5965.3633333333337</v>
      </c>
      <c r="O315" s="22">
        <f t="shared" si="23"/>
        <v>5965.3633333333337</v>
      </c>
      <c r="P315" s="22">
        <f t="shared" si="23"/>
        <v>5965.3633333333337</v>
      </c>
      <c r="Q315" s="22">
        <f t="shared" si="23"/>
        <v>5965.3633333333337</v>
      </c>
      <c r="R315" s="22">
        <f t="shared" si="23"/>
        <v>5965.3633333333337</v>
      </c>
      <c r="S315" s="22">
        <f t="shared" si="23"/>
        <v>5965.3633333333337</v>
      </c>
      <c r="T315" s="22">
        <f t="shared" si="23"/>
        <v>5965.3633333333337</v>
      </c>
      <c r="U315" s="22">
        <f t="shared" si="23"/>
        <v>5965.3633333333337</v>
      </c>
      <c r="V315" s="22">
        <f t="shared" si="23"/>
        <v>5965.3633333333337</v>
      </c>
      <c r="W315" s="22">
        <f t="shared" si="23"/>
        <v>5965.3633333333337</v>
      </c>
      <c r="X315" s="22">
        <f t="shared" si="23"/>
        <v>5965.3633333333337</v>
      </c>
      <c r="Y315" s="22">
        <f t="shared" si="23"/>
        <v>5965.3633333333337</v>
      </c>
    </row>
    <row r="316" spans="1:25" hidden="1" x14ac:dyDescent="0.3">
      <c r="A316" s="164">
        <v>19</v>
      </c>
      <c r="B316" s="164">
        <v>2</v>
      </c>
      <c r="C316" s="165" t="s">
        <v>1760</v>
      </c>
      <c r="D316" s="166" t="s">
        <v>119</v>
      </c>
      <c r="E316" s="166" t="s">
        <v>1759</v>
      </c>
      <c r="F316" s="140" t="s">
        <v>1767</v>
      </c>
      <c r="G316" s="17" t="s">
        <v>121</v>
      </c>
      <c r="H316" s="18" t="s">
        <v>122</v>
      </c>
      <c r="I316" s="19">
        <v>25901</v>
      </c>
      <c r="J316" s="55" t="str">
        <f>LEFT(Tabla32[[#This Row],[ObjGasto]],3)</f>
        <v>259</v>
      </c>
      <c r="K316" s="170">
        <v>1</v>
      </c>
      <c r="L316" s="20">
        <v>101</v>
      </c>
      <c r="M316" s="21">
        <v>150000</v>
      </c>
      <c r="N316" s="22">
        <f t="shared" si="23"/>
        <v>12500</v>
      </c>
      <c r="O316" s="22">
        <f t="shared" si="23"/>
        <v>12500</v>
      </c>
      <c r="P316" s="22">
        <f t="shared" si="23"/>
        <v>12500</v>
      </c>
      <c r="Q316" s="22">
        <f t="shared" si="23"/>
        <v>12500</v>
      </c>
      <c r="R316" s="22">
        <f t="shared" si="23"/>
        <v>12500</v>
      </c>
      <c r="S316" s="22">
        <f t="shared" si="23"/>
        <v>12500</v>
      </c>
      <c r="T316" s="22">
        <f t="shared" si="23"/>
        <v>12500</v>
      </c>
      <c r="U316" s="22">
        <f t="shared" si="23"/>
        <v>12500</v>
      </c>
      <c r="V316" s="22">
        <f t="shared" si="23"/>
        <v>12500</v>
      </c>
      <c r="W316" s="22">
        <f t="shared" si="23"/>
        <v>12500</v>
      </c>
      <c r="X316" s="22">
        <f t="shared" si="23"/>
        <v>12500</v>
      </c>
      <c r="Y316" s="22">
        <f t="shared" si="23"/>
        <v>12500</v>
      </c>
    </row>
    <row r="317" spans="1:25" hidden="1" x14ac:dyDescent="0.3">
      <c r="A317" s="164">
        <v>19</v>
      </c>
      <c r="B317" s="164">
        <v>2</v>
      </c>
      <c r="C317" s="165" t="s">
        <v>1760</v>
      </c>
      <c r="D317" s="166" t="s">
        <v>119</v>
      </c>
      <c r="E317" s="166" t="s">
        <v>1759</v>
      </c>
      <c r="F317" s="140" t="s">
        <v>1767</v>
      </c>
      <c r="G317" s="17" t="s">
        <v>121</v>
      </c>
      <c r="H317" s="18" t="s">
        <v>122</v>
      </c>
      <c r="I317" s="19">
        <v>26102</v>
      </c>
      <c r="J317" s="55" t="str">
        <f>LEFT(Tabla32[[#This Row],[ObjGasto]],3)</f>
        <v>261</v>
      </c>
      <c r="K317" s="170">
        <v>1</v>
      </c>
      <c r="L317" s="20">
        <v>101</v>
      </c>
      <c r="M317" s="21">
        <v>45000</v>
      </c>
      <c r="N317" s="22">
        <f t="shared" si="23"/>
        <v>3750</v>
      </c>
      <c r="O317" s="22">
        <f t="shared" si="23"/>
        <v>3750</v>
      </c>
      <c r="P317" s="22">
        <f t="shared" si="23"/>
        <v>3750</v>
      </c>
      <c r="Q317" s="22">
        <f t="shared" si="23"/>
        <v>3750</v>
      </c>
      <c r="R317" s="22">
        <f t="shared" si="23"/>
        <v>3750</v>
      </c>
      <c r="S317" s="22">
        <f t="shared" si="23"/>
        <v>3750</v>
      </c>
      <c r="T317" s="22">
        <f t="shared" si="23"/>
        <v>3750</v>
      </c>
      <c r="U317" s="22">
        <f t="shared" si="23"/>
        <v>3750</v>
      </c>
      <c r="V317" s="22">
        <f t="shared" si="23"/>
        <v>3750</v>
      </c>
      <c r="W317" s="22">
        <f t="shared" si="23"/>
        <v>3750</v>
      </c>
      <c r="X317" s="22">
        <f t="shared" si="23"/>
        <v>3750</v>
      </c>
      <c r="Y317" s="22">
        <f t="shared" si="23"/>
        <v>3750</v>
      </c>
    </row>
    <row r="318" spans="1:25" hidden="1" x14ac:dyDescent="0.3">
      <c r="A318" s="164">
        <v>19</v>
      </c>
      <c r="B318" s="164">
        <v>2</v>
      </c>
      <c r="C318" s="165" t="s">
        <v>1760</v>
      </c>
      <c r="D318" s="166" t="s">
        <v>119</v>
      </c>
      <c r="E318" s="166" t="s">
        <v>1759</v>
      </c>
      <c r="F318" s="140" t="s">
        <v>1767</v>
      </c>
      <c r="G318" s="17" t="s">
        <v>121</v>
      </c>
      <c r="H318" s="18" t="s">
        <v>122</v>
      </c>
      <c r="I318" s="19">
        <v>27201</v>
      </c>
      <c r="J318" s="55" t="str">
        <f>LEFT(Tabla32[[#This Row],[ObjGasto]],3)</f>
        <v>272</v>
      </c>
      <c r="K318" s="170">
        <v>1</v>
      </c>
      <c r="L318" s="20">
        <v>101</v>
      </c>
      <c r="M318" s="21">
        <v>2000</v>
      </c>
      <c r="N318" s="22">
        <f t="shared" ref="N318:Y333" si="24">$M318/12</f>
        <v>166.66666666666666</v>
      </c>
      <c r="O318" s="22">
        <f t="shared" si="24"/>
        <v>166.66666666666666</v>
      </c>
      <c r="P318" s="22">
        <f t="shared" si="24"/>
        <v>166.66666666666666</v>
      </c>
      <c r="Q318" s="22">
        <f t="shared" si="24"/>
        <v>166.66666666666666</v>
      </c>
      <c r="R318" s="22">
        <f t="shared" si="24"/>
        <v>166.66666666666666</v>
      </c>
      <c r="S318" s="22">
        <f t="shared" si="24"/>
        <v>166.66666666666666</v>
      </c>
      <c r="T318" s="22">
        <f t="shared" si="24"/>
        <v>166.66666666666666</v>
      </c>
      <c r="U318" s="22">
        <f t="shared" si="24"/>
        <v>166.66666666666666</v>
      </c>
      <c r="V318" s="22">
        <f t="shared" si="24"/>
        <v>166.66666666666666</v>
      </c>
      <c r="W318" s="22">
        <f t="shared" si="24"/>
        <v>166.66666666666666</v>
      </c>
      <c r="X318" s="22">
        <f t="shared" si="24"/>
        <v>166.66666666666666</v>
      </c>
      <c r="Y318" s="22">
        <f t="shared" si="24"/>
        <v>166.66666666666666</v>
      </c>
    </row>
    <row r="319" spans="1:25" hidden="1" x14ac:dyDescent="0.3">
      <c r="A319" s="164">
        <v>19</v>
      </c>
      <c r="B319" s="164">
        <v>2</v>
      </c>
      <c r="C319" s="165" t="s">
        <v>1760</v>
      </c>
      <c r="D319" s="166" t="s">
        <v>119</v>
      </c>
      <c r="E319" s="166" t="s">
        <v>1759</v>
      </c>
      <c r="F319" s="140" t="s">
        <v>1767</v>
      </c>
      <c r="G319" s="17" t="s">
        <v>121</v>
      </c>
      <c r="H319" s="18" t="s">
        <v>122</v>
      </c>
      <c r="I319" s="19">
        <v>29101</v>
      </c>
      <c r="J319" s="55" t="str">
        <f>LEFT(Tabla32[[#This Row],[ObjGasto]],3)</f>
        <v>291</v>
      </c>
      <c r="K319" s="170">
        <v>1</v>
      </c>
      <c r="L319" s="20">
        <v>101</v>
      </c>
      <c r="M319" s="21">
        <v>5000</v>
      </c>
      <c r="N319" s="22">
        <f t="shared" si="24"/>
        <v>416.66666666666669</v>
      </c>
      <c r="O319" s="22">
        <f t="shared" si="24"/>
        <v>416.66666666666669</v>
      </c>
      <c r="P319" s="22">
        <f t="shared" si="24"/>
        <v>416.66666666666669</v>
      </c>
      <c r="Q319" s="22">
        <f t="shared" si="24"/>
        <v>416.66666666666669</v>
      </c>
      <c r="R319" s="22">
        <f t="shared" si="24"/>
        <v>416.66666666666669</v>
      </c>
      <c r="S319" s="22">
        <f t="shared" si="24"/>
        <v>416.66666666666669</v>
      </c>
      <c r="T319" s="22">
        <f t="shared" si="24"/>
        <v>416.66666666666669</v>
      </c>
      <c r="U319" s="22">
        <f t="shared" si="24"/>
        <v>416.66666666666669</v>
      </c>
      <c r="V319" s="22">
        <f t="shared" si="24"/>
        <v>416.66666666666669</v>
      </c>
      <c r="W319" s="22">
        <f t="shared" si="24"/>
        <v>416.66666666666669</v>
      </c>
      <c r="X319" s="22">
        <f t="shared" si="24"/>
        <v>416.66666666666669</v>
      </c>
      <c r="Y319" s="22">
        <f t="shared" si="24"/>
        <v>416.66666666666669</v>
      </c>
    </row>
    <row r="320" spans="1:25" hidden="1" x14ac:dyDescent="0.3">
      <c r="A320" s="164">
        <v>19</v>
      </c>
      <c r="B320" s="164">
        <v>2</v>
      </c>
      <c r="C320" s="165" t="s">
        <v>1760</v>
      </c>
      <c r="D320" s="166" t="s">
        <v>119</v>
      </c>
      <c r="E320" s="166" t="s">
        <v>1759</v>
      </c>
      <c r="F320" s="140" t="s">
        <v>1767</v>
      </c>
      <c r="G320" s="17" t="s">
        <v>121</v>
      </c>
      <c r="H320" s="18" t="s">
        <v>122</v>
      </c>
      <c r="I320" s="19">
        <v>29201</v>
      </c>
      <c r="J320" s="55" t="str">
        <f>LEFT(Tabla32[[#This Row],[ObjGasto]],3)</f>
        <v>292</v>
      </c>
      <c r="K320" s="170">
        <v>1</v>
      </c>
      <c r="L320" s="20">
        <v>101</v>
      </c>
      <c r="M320" s="21">
        <v>5000</v>
      </c>
      <c r="N320" s="22">
        <f t="shared" si="24"/>
        <v>416.66666666666669</v>
      </c>
      <c r="O320" s="22">
        <f t="shared" si="24"/>
        <v>416.66666666666669</v>
      </c>
      <c r="P320" s="22">
        <f t="shared" si="24"/>
        <v>416.66666666666669</v>
      </c>
      <c r="Q320" s="22">
        <f t="shared" si="24"/>
        <v>416.66666666666669</v>
      </c>
      <c r="R320" s="22">
        <f t="shared" si="24"/>
        <v>416.66666666666669</v>
      </c>
      <c r="S320" s="22">
        <f t="shared" si="24"/>
        <v>416.66666666666669</v>
      </c>
      <c r="T320" s="22">
        <f t="shared" si="24"/>
        <v>416.66666666666669</v>
      </c>
      <c r="U320" s="22">
        <f t="shared" si="24"/>
        <v>416.66666666666669</v>
      </c>
      <c r="V320" s="22">
        <f t="shared" si="24"/>
        <v>416.66666666666669</v>
      </c>
      <c r="W320" s="22">
        <f t="shared" si="24"/>
        <v>416.66666666666669</v>
      </c>
      <c r="X320" s="22">
        <f t="shared" si="24"/>
        <v>416.66666666666669</v>
      </c>
      <c r="Y320" s="22">
        <f t="shared" si="24"/>
        <v>416.66666666666669</v>
      </c>
    </row>
    <row r="321" spans="1:25" hidden="1" x14ac:dyDescent="0.3">
      <c r="A321" s="164">
        <v>19</v>
      </c>
      <c r="B321" s="164">
        <v>2</v>
      </c>
      <c r="C321" s="165" t="s">
        <v>1760</v>
      </c>
      <c r="D321" s="166" t="s">
        <v>119</v>
      </c>
      <c r="E321" s="166" t="s">
        <v>1759</v>
      </c>
      <c r="F321" s="140" t="s">
        <v>1767</v>
      </c>
      <c r="G321" s="17" t="s">
        <v>121</v>
      </c>
      <c r="H321" s="18" t="s">
        <v>122</v>
      </c>
      <c r="I321" s="19">
        <v>29401</v>
      </c>
      <c r="J321" s="55" t="str">
        <f>LEFT(Tabla32[[#This Row],[ObjGasto]],3)</f>
        <v>294</v>
      </c>
      <c r="K321" s="170">
        <v>1</v>
      </c>
      <c r="L321" s="20">
        <v>101</v>
      </c>
      <c r="M321" s="21">
        <v>1000</v>
      </c>
      <c r="N321" s="22">
        <f t="shared" si="24"/>
        <v>83.333333333333329</v>
      </c>
      <c r="O321" s="22">
        <f t="shared" si="24"/>
        <v>83.333333333333329</v>
      </c>
      <c r="P321" s="22">
        <f t="shared" si="24"/>
        <v>83.333333333333329</v>
      </c>
      <c r="Q321" s="22">
        <f t="shared" si="24"/>
        <v>83.333333333333329</v>
      </c>
      <c r="R321" s="22">
        <f t="shared" si="24"/>
        <v>83.333333333333329</v>
      </c>
      <c r="S321" s="22">
        <f t="shared" si="24"/>
        <v>83.333333333333329</v>
      </c>
      <c r="T321" s="22">
        <f t="shared" si="24"/>
        <v>83.333333333333329</v>
      </c>
      <c r="U321" s="22">
        <f t="shared" si="24"/>
        <v>83.333333333333329</v>
      </c>
      <c r="V321" s="22">
        <f t="shared" si="24"/>
        <v>83.333333333333329</v>
      </c>
      <c r="W321" s="22">
        <f t="shared" si="24"/>
        <v>83.333333333333329</v>
      </c>
      <c r="X321" s="22">
        <f t="shared" si="24"/>
        <v>83.333333333333329</v>
      </c>
      <c r="Y321" s="22">
        <f t="shared" si="24"/>
        <v>83.333333333333329</v>
      </c>
    </row>
    <row r="322" spans="1:25" hidden="1" x14ac:dyDescent="0.3">
      <c r="A322" s="164">
        <v>19</v>
      </c>
      <c r="B322" s="164">
        <v>2</v>
      </c>
      <c r="C322" s="165" t="s">
        <v>1760</v>
      </c>
      <c r="D322" s="166" t="s">
        <v>119</v>
      </c>
      <c r="E322" s="166" t="s">
        <v>1759</v>
      </c>
      <c r="F322" s="140" t="s">
        <v>1767</v>
      </c>
      <c r="G322" s="17" t="s">
        <v>121</v>
      </c>
      <c r="H322" s="18" t="s">
        <v>122</v>
      </c>
      <c r="I322" s="19">
        <v>29601</v>
      </c>
      <c r="J322" s="55" t="str">
        <f>LEFT(Tabla32[[#This Row],[ObjGasto]],3)</f>
        <v>296</v>
      </c>
      <c r="K322" s="170">
        <v>1</v>
      </c>
      <c r="L322" s="20">
        <v>101</v>
      </c>
      <c r="M322" s="21">
        <v>30000</v>
      </c>
      <c r="N322" s="22">
        <f t="shared" si="24"/>
        <v>2500</v>
      </c>
      <c r="O322" s="22">
        <f t="shared" si="24"/>
        <v>2500</v>
      </c>
      <c r="P322" s="22">
        <f t="shared" si="24"/>
        <v>2500</v>
      </c>
      <c r="Q322" s="22">
        <f t="shared" si="24"/>
        <v>2500</v>
      </c>
      <c r="R322" s="22">
        <f t="shared" si="24"/>
        <v>2500</v>
      </c>
      <c r="S322" s="22">
        <f t="shared" si="24"/>
        <v>2500</v>
      </c>
      <c r="T322" s="22">
        <f t="shared" si="24"/>
        <v>2500</v>
      </c>
      <c r="U322" s="22">
        <f t="shared" si="24"/>
        <v>2500</v>
      </c>
      <c r="V322" s="22">
        <f t="shared" si="24"/>
        <v>2500</v>
      </c>
      <c r="W322" s="22">
        <f t="shared" si="24"/>
        <v>2500</v>
      </c>
      <c r="X322" s="22">
        <f t="shared" si="24"/>
        <v>2500</v>
      </c>
      <c r="Y322" s="22">
        <f t="shared" si="24"/>
        <v>2500</v>
      </c>
    </row>
    <row r="323" spans="1:25" hidden="1" x14ac:dyDescent="0.3">
      <c r="A323" s="164">
        <v>19</v>
      </c>
      <c r="B323" s="164">
        <v>2</v>
      </c>
      <c r="C323" s="165" t="s">
        <v>1760</v>
      </c>
      <c r="D323" s="166" t="s">
        <v>119</v>
      </c>
      <c r="E323" s="166" t="s">
        <v>1759</v>
      </c>
      <c r="F323" s="140" t="s">
        <v>1767</v>
      </c>
      <c r="G323" s="17" t="s">
        <v>121</v>
      </c>
      <c r="H323" s="18" t="s">
        <v>122</v>
      </c>
      <c r="I323" s="19">
        <v>29801</v>
      </c>
      <c r="J323" s="55" t="str">
        <f>LEFT(Tabla32[[#This Row],[ObjGasto]],3)</f>
        <v>298</v>
      </c>
      <c r="K323" s="170">
        <v>1</v>
      </c>
      <c r="L323" s="20">
        <v>101</v>
      </c>
      <c r="M323" s="21">
        <v>20000</v>
      </c>
      <c r="N323" s="22">
        <f t="shared" si="24"/>
        <v>1666.6666666666667</v>
      </c>
      <c r="O323" s="22">
        <f t="shared" si="24"/>
        <v>1666.6666666666667</v>
      </c>
      <c r="P323" s="22">
        <f t="shared" si="24"/>
        <v>1666.6666666666667</v>
      </c>
      <c r="Q323" s="22">
        <f t="shared" si="24"/>
        <v>1666.6666666666667</v>
      </c>
      <c r="R323" s="22">
        <f t="shared" si="24"/>
        <v>1666.6666666666667</v>
      </c>
      <c r="S323" s="22">
        <f t="shared" si="24"/>
        <v>1666.6666666666667</v>
      </c>
      <c r="T323" s="22">
        <f t="shared" si="24"/>
        <v>1666.6666666666667</v>
      </c>
      <c r="U323" s="22">
        <f t="shared" si="24"/>
        <v>1666.6666666666667</v>
      </c>
      <c r="V323" s="22">
        <f t="shared" si="24"/>
        <v>1666.6666666666667</v>
      </c>
      <c r="W323" s="22">
        <f t="shared" si="24"/>
        <v>1666.6666666666667</v>
      </c>
      <c r="X323" s="22">
        <f t="shared" si="24"/>
        <v>1666.6666666666667</v>
      </c>
      <c r="Y323" s="22">
        <f t="shared" si="24"/>
        <v>1666.6666666666667</v>
      </c>
    </row>
    <row r="324" spans="1:25" hidden="1" x14ac:dyDescent="0.3">
      <c r="A324" s="164">
        <v>19</v>
      </c>
      <c r="B324" s="164">
        <v>2</v>
      </c>
      <c r="C324" s="165" t="s">
        <v>1760</v>
      </c>
      <c r="D324" s="166" t="s">
        <v>119</v>
      </c>
      <c r="E324" s="166" t="s">
        <v>1759</v>
      </c>
      <c r="F324" s="140" t="s">
        <v>1767</v>
      </c>
      <c r="G324" s="17" t="s">
        <v>121</v>
      </c>
      <c r="H324" s="18" t="s">
        <v>122</v>
      </c>
      <c r="I324" s="19">
        <v>29901</v>
      </c>
      <c r="J324" s="55" t="str">
        <f>LEFT(Tabla32[[#This Row],[ObjGasto]],3)</f>
        <v>299</v>
      </c>
      <c r="K324" s="170">
        <v>1</v>
      </c>
      <c r="L324" s="20">
        <v>101</v>
      </c>
      <c r="M324" s="21">
        <v>15000</v>
      </c>
      <c r="N324" s="22">
        <f t="shared" si="24"/>
        <v>1250</v>
      </c>
      <c r="O324" s="22">
        <f t="shared" si="24"/>
        <v>1250</v>
      </c>
      <c r="P324" s="22">
        <f t="shared" si="24"/>
        <v>1250</v>
      </c>
      <c r="Q324" s="22">
        <f t="shared" si="24"/>
        <v>1250</v>
      </c>
      <c r="R324" s="22">
        <f t="shared" si="24"/>
        <v>1250</v>
      </c>
      <c r="S324" s="22">
        <f t="shared" si="24"/>
        <v>1250</v>
      </c>
      <c r="T324" s="22">
        <f t="shared" si="24"/>
        <v>1250</v>
      </c>
      <c r="U324" s="22">
        <f t="shared" si="24"/>
        <v>1250</v>
      </c>
      <c r="V324" s="22">
        <f t="shared" si="24"/>
        <v>1250</v>
      </c>
      <c r="W324" s="22">
        <f t="shared" si="24"/>
        <v>1250</v>
      </c>
      <c r="X324" s="22">
        <f t="shared" si="24"/>
        <v>1250</v>
      </c>
      <c r="Y324" s="22">
        <f t="shared" si="24"/>
        <v>1250</v>
      </c>
    </row>
    <row r="325" spans="1:25" hidden="1" x14ac:dyDescent="0.3">
      <c r="A325" s="164">
        <v>14</v>
      </c>
      <c r="B325" s="164">
        <v>1</v>
      </c>
      <c r="C325" s="165" t="s">
        <v>117</v>
      </c>
      <c r="D325" s="166" t="s">
        <v>118</v>
      </c>
      <c r="E325" s="166" t="s">
        <v>119</v>
      </c>
      <c r="F325" s="17" t="s">
        <v>120</v>
      </c>
      <c r="G325" s="17" t="s">
        <v>121</v>
      </c>
      <c r="H325" s="18" t="s">
        <v>127</v>
      </c>
      <c r="I325" s="19">
        <v>37504</v>
      </c>
      <c r="J325" s="55" t="str">
        <f>LEFT(Tabla32[[#This Row],[ObjGasto]],3)</f>
        <v>375</v>
      </c>
      <c r="K325" s="169">
        <v>1</v>
      </c>
      <c r="L325" s="20">
        <v>101</v>
      </c>
      <c r="M325" s="21">
        <v>25000</v>
      </c>
      <c r="N325" s="22">
        <f t="shared" si="24"/>
        <v>2083.3333333333335</v>
      </c>
      <c r="O325" s="22">
        <f t="shared" si="24"/>
        <v>2083.3333333333335</v>
      </c>
      <c r="P325" s="22">
        <f t="shared" si="24"/>
        <v>2083.3333333333335</v>
      </c>
      <c r="Q325" s="22">
        <f t="shared" si="24"/>
        <v>2083.3333333333335</v>
      </c>
      <c r="R325" s="22">
        <f t="shared" si="24"/>
        <v>2083.3333333333335</v>
      </c>
      <c r="S325" s="22">
        <f t="shared" si="24"/>
        <v>2083.3333333333335</v>
      </c>
      <c r="T325" s="22">
        <f t="shared" si="24"/>
        <v>2083.3333333333335</v>
      </c>
      <c r="U325" s="22">
        <f t="shared" si="24"/>
        <v>2083.3333333333335</v>
      </c>
      <c r="V325" s="22">
        <f t="shared" si="24"/>
        <v>2083.3333333333335</v>
      </c>
      <c r="W325" s="22">
        <f t="shared" si="24"/>
        <v>2083.3333333333335</v>
      </c>
      <c r="X325" s="22">
        <f t="shared" si="24"/>
        <v>2083.3333333333335</v>
      </c>
      <c r="Y325" s="22">
        <f t="shared" si="24"/>
        <v>2083.3333333333335</v>
      </c>
    </row>
    <row r="326" spans="1:25" hidden="1" x14ac:dyDescent="0.3">
      <c r="A326" s="164">
        <v>19</v>
      </c>
      <c r="B326" s="164">
        <v>2</v>
      </c>
      <c r="C326" s="165" t="s">
        <v>1760</v>
      </c>
      <c r="D326" s="166" t="s">
        <v>119</v>
      </c>
      <c r="E326" s="166" t="s">
        <v>1759</v>
      </c>
      <c r="F326" s="140" t="s">
        <v>1767</v>
      </c>
      <c r="G326" s="17" t="s">
        <v>121</v>
      </c>
      <c r="H326" s="18" t="s">
        <v>122</v>
      </c>
      <c r="I326" s="19">
        <v>37504</v>
      </c>
      <c r="J326" s="55" t="str">
        <f>LEFT(Tabla32[[#This Row],[ObjGasto]],3)</f>
        <v>375</v>
      </c>
      <c r="K326" s="170">
        <v>1</v>
      </c>
      <c r="L326" s="20">
        <v>101</v>
      </c>
      <c r="M326" s="21">
        <v>3000</v>
      </c>
      <c r="N326" s="22">
        <f t="shared" si="24"/>
        <v>250</v>
      </c>
      <c r="O326" s="22">
        <f t="shared" si="24"/>
        <v>250</v>
      </c>
      <c r="P326" s="22">
        <f t="shared" si="24"/>
        <v>250</v>
      </c>
      <c r="Q326" s="22">
        <f t="shared" si="24"/>
        <v>250</v>
      </c>
      <c r="R326" s="22">
        <f t="shared" si="24"/>
        <v>250</v>
      </c>
      <c r="S326" s="22">
        <f t="shared" si="24"/>
        <v>250</v>
      </c>
      <c r="T326" s="22">
        <f t="shared" si="24"/>
        <v>250</v>
      </c>
      <c r="U326" s="22">
        <f t="shared" si="24"/>
        <v>250</v>
      </c>
      <c r="V326" s="22">
        <f t="shared" si="24"/>
        <v>250</v>
      </c>
      <c r="W326" s="22">
        <f t="shared" si="24"/>
        <v>250</v>
      </c>
      <c r="X326" s="22">
        <f t="shared" si="24"/>
        <v>250</v>
      </c>
      <c r="Y326" s="22">
        <f t="shared" si="24"/>
        <v>250</v>
      </c>
    </row>
    <row r="327" spans="1:25" hidden="1" x14ac:dyDescent="0.3">
      <c r="A327" s="164">
        <v>19</v>
      </c>
      <c r="B327" s="164">
        <v>1</v>
      </c>
      <c r="C327" s="165" t="s">
        <v>1760</v>
      </c>
      <c r="D327" s="166" t="s">
        <v>1761</v>
      </c>
      <c r="E327" s="166" t="s">
        <v>1763</v>
      </c>
      <c r="F327" s="140" t="s">
        <v>1764</v>
      </c>
      <c r="G327" s="17" t="s">
        <v>121</v>
      </c>
      <c r="H327" s="18" t="s">
        <v>124</v>
      </c>
      <c r="I327" s="19">
        <v>37504</v>
      </c>
      <c r="J327" s="55" t="str">
        <f>LEFT(Tabla32[[#This Row],[ObjGasto]],3)</f>
        <v>375</v>
      </c>
      <c r="K327" s="169">
        <v>1</v>
      </c>
      <c r="L327" s="20">
        <v>101</v>
      </c>
      <c r="M327" s="21">
        <v>48000</v>
      </c>
      <c r="N327" s="22">
        <f t="shared" si="24"/>
        <v>4000</v>
      </c>
      <c r="O327" s="22">
        <f t="shared" si="24"/>
        <v>4000</v>
      </c>
      <c r="P327" s="22">
        <f t="shared" si="24"/>
        <v>4000</v>
      </c>
      <c r="Q327" s="22">
        <f t="shared" si="24"/>
        <v>4000</v>
      </c>
      <c r="R327" s="22">
        <f t="shared" si="24"/>
        <v>4000</v>
      </c>
      <c r="S327" s="22">
        <f t="shared" si="24"/>
        <v>4000</v>
      </c>
      <c r="T327" s="22">
        <f t="shared" si="24"/>
        <v>4000</v>
      </c>
      <c r="U327" s="22">
        <f t="shared" si="24"/>
        <v>4000</v>
      </c>
      <c r="V327" s="22">
        <f t="shared" si="24"/>
        <v>4000</v>
      </c>
      <c r="W327" s="22">
        <f t="shared" si="24"/>
        <v>4000</v>
      </c>
      <c r="X327" s="22">
        <f t="shared" si="24"/>
        <v>4000</v>
      </c>
      <c r="Y327" s="22">
        <f t="shared" si="24"/>
        <v>4000</v>
      </c>
    </row>
    <row r="328" spans="1:25" hidden="1" x14ac:dyDescent="0.3">
      <c r="A328" s="29">
        <v>2</v>
      </c>
      <c r="B328" s="29">
        <v>1</v>
      </c>
      <c r="C328" s="30">
        <v>1</v>
      </c>
      <c r="D328" s="17" t="s">
        <v>118</v>
      </c>
      <c r="E328" s="17" t="s">
        <v>119</v>
      </c>
      <c r="F328" s="17" t="s">
        <v>120</v>
      </c>
      <c r="G328" s="17" t="s">
        <v>121</v>
      </c>
      <c r="H328" s="18" t="s">
        <v>126</v>
      </c>
      <c r="I328" s="19">
        <v>38201</v>
      </c>
      <c r="J328" s="55" t="str">
        <f>LEFT(Tabla32[[#This Row],[ObjGasto]],3)</f>
        <v>382</v>
      </c>
      <c r="K328" s="20">
        <v>1</v>
      </c>
      <c r="L328" s="20">
        <v>101</v>
      </c>
      <c r="M328" s="21">
        <v>262000</v>
      </c>
      <c r="N328" s="22">
        <f t="shared" si="24"/>
        <v>21833.333333333332</v>
      </c>
      <c r="O328" s="22">
        <f t="shared" si="24"/>
        <v>21833.333333333332</v>
      </c>
      <c r="P328" s="22">
        <f t="shared" si="24"/>
        <v>21833.333333333332</v>
      </c>
      <c r="Q328" s="22">
        <f t="shared" si="24"/>
        <v>21833.333333333332</v>
      </c>
      <c r="R328" s="22">
        <f t="shared" si="24"/>
        <v>21833.333333333332</v>
      </c>
      <c r="S328" s="22">
        <f t="shared" si="24"/>
        <v>21833.333333333332</v>
      </c>
      <c r="T328" s="22">
        <f t="shared" si="24"/>
        <v>21833.333333333332</v>
      </c>
      <c r="U328" s="22">
        <f t="shared" si="24"/>
        <v>21833.333333333332</v>
      </c>
      <c r="V328" s="22">
        <f t="shared" si="24"/>
        <v>21833.333333333332</v>
      </c>
      <c r="W328" s="22">
        <f t="shared" si="24"/>
        <v>21833.333333333332</v>
      </c>
      <c r="X328" s="22">
        <f t="shared" si="24"/>
        <v>21833.333333333332</v>
      </c>
      <c r="Y328" s="22">
        <f t="shared" si="24"/>
        <v>21833.333333333332</v>
      </c>
    </row>
    <row r="329" spans="1:25" hidden="1" x14ac:dyDescent="0.3">
      <c r="A329" s="164">
        <v>5</v>
      </c>
      <c r="B329" s="164">
        <v>1</v>
      </c>
      <c r="C329" s="165" t="s">
        <v>117</v>
      </c>
      <c r="D329" s="166" t="s">
        <v>1768</v>
      </c>
      <c r="E329" s="166" t="s">
        <v>119</v>
      </c>
      <c r="F329" s="140" t="s">
        <v>1769</v>
      </c>
      <c r="G329" s="17" t="s">
        <v>121</v>
      </c>
      <c r="H329" s="18" t="s">
        <v>125</v>
      </c>
      <c r="I329" s="167">
        <v>38201</v>
      </c>
      <c r="J329" s="168" t="str">
        <f>LEFT(Tabla32[[#This Row],[ObjGasto]],3)</f>
        <v>382</v>
      </c>
      <c r="K329" s="169">
        <v>1</v>
      </c>
      <c r="L329" s="20">
        <v>502</v>
      </c>
      <c r="M329" s="22">
        <v>20000</v>
      </c>
      <c r="N329" s="22">
        <f t="shared" si="24"/>
        <v>1666.6666666666667</v>
      </c>
      <c r="O329" s="22">
        <f t="shared" si="24"/>
        <v>1666.6666666666667</v>
      </c>
      <c r="P329" s="22">
        <f t="shared" si="24"/>
        <v>1666.6666666666667</v>
      </c>
      <c r="Q329" s="22">
        <f t="shared" si="24"/>
        <v>1666.6666666666667</v>
      </c>
      <c r="R329" s="22">
        <f t="shared" si="24"/>
        <v>1666.6666666666667</v>
      </c>
      <c r="S329" s="22">
        <f t="shared" si="24"/>
        <v>1666.6666666666667</v>
      </c>
      <c r="T329" s="22">
        <f t="shared" si="24"/>
        <v>1666.6666666666667</v>
      </c>
      <c r="U329" s="22">
        <f t="shared" si="24"/>
        <v>1666.6666666666667</v>
      </c>
      <c r="V329" s="22">
        <f t="shared" si="24"/>
        <v>1666.6666666666667</v>
      </c>
      <c r="W329" s="22">
        <f t="shared" si="24"/>
        <v>1666.6666666666667</v>
      </c>
      <c r="X329" s="22">
        <f t="shared" si="24"/>
        <v>1666.6666666666667</v>
      </c>
      <c r="Y329" s="22">
        <f t="shared" si="24"/>
        <v>1666.6666666666667</v>
      </c>
    </row>
    <row r="330" spans="1:25" hidden="1" x14ac:dyDescent="0.3">
      <c r="A330" s="23">
        <v>9</v>
      </c>
      <c r="B330" s="23">
        <v>1</v>
      </c>
      <c r="C330" s="24" t="s">
        <v>1760</v>
      </c>
      <c r="D330" s="25" t="s">
        <v>1759</v>
      </c>
      <c r="E330" s="25" t="s">
        <v>119</v>
      </c>
      <c r="F330" s="25" t="s">
        <v>1766</v>
      </c>
      <c r="G330" s="26" t="s">
        <v>121</v>
      </c>
      <c r="H330" s="27" t="s">
        <v>128</v>
      </c>
      <c r="I330" s="19">
        <v>38201</v>
      </c>
      <c r="J330" s="55" t="str">
        <f>LEFT(Tabla32[[#This Row],[ObjGasto]],3)</f>
        <v>382</v>
      </c>
      <c r="K330" s="20">
        <v>1</v>
      </c>
      <c r="L330" s="28">
        <v>101</v>
      </c>
      <c r="M330" s="21">
        <v>3500</v>
      </c>
      <c r="N330" s="22">
        <f t="shared" si="24"/>
        <v>291.66666666666669</v>
      </c>
      <c r="O330" s="22">
        <f t="shared" si="24"/>
        <v>291.66666666666669</v>
      </c>
      <c r="P330" s="22">
        <f t="shared" si="24"/>
        <v>291.66666666666669</v>
      </c>
      <c r="Q330" s="22">
        <f t="shared" si="24"/>
        <v>291.66666666666669</v>
      </c>
      <c r="R330" s="22">
        <f t="shared" si="24"/>
        <v>291.66666666666669</v>
      </c>
      <c r="S330" s="22">
        <f t="shared" si="24"/>
        <v>291.66666666666669</v>
      </c>
      <c r="T330" s="22">
        <f t="shared" si="24"/>
        <v>291.66666666666669</v>
      </c>
      <c r="U330" s="22">
        <f t="shared" si="24"/>
        <v>291.66666666666669</v>
      </c>
      <c r="V330" s="22">
        <f t="shared" si="24"/>
        <v>291.66666666666669</v>
      </c>
      <c r="W330" s="22">
        <f t="shared" si="24"/>
        <v>291.66666666666669</v>
      </c>
      <c r="X330" s="22">
        <f t="shared" si="24"/>
        <v>291.66666666666669</v>
      </c>
      <c r="Y330" s="22">
        <f t="shared" si="24"/>
        <v>291.66666666666669</v>
      </c>
    </row>
    <row r="331" spans="1:25" hidden="1" x14ac:dyDescent="0.3">
      <c r="A331" s="164">
        <v>19</v>
      </c>
      <c r="B331" s="164">
        <v>1</v>
      </c>
      <c r="C331" s="165" t="s">
        <v>1760</v>
      </c>
      <c r="D331" s="166" t="s">
        <v>1761</v>
      </c>
      <c r="E331" s="166" t="s">
        <v>1763</v>
      </c>
      <c r="F331" s="140" t="s">
        <v>1764</v>
      </c>
      <c r="G331" s="17" t="s">
        <v>121</v>
      </c>
      <c r="H331" s="18" t="s">
        <v>124</v>
      </c>
      <c r="I331" s="19">
        <v>38201</v>
      </c>
      <c r="J331" s="55" t="str">
        <f>LEFT(Tabla32[[#This Row],[ObjGasto]],3)</f>
        <v>382</v>
      </c>
      <c r="K331" s="169">
        <v>1</v>
      </c>
      <c r="L331" s="20">
        <v>101</v>
      </c>
      <c r="M331" s="21">
        <v>400000</v>
      </c>
      <c r="N331" s="22">
        <f t="shared" si="24"/>
        <v>33333.333333333336</v>
      </c>
      <c r="O331" s="22">
        <f t="shared" si="24"/>
        <v>33333.333333333336</v>
      </c>
      <c r="P331" s="22">
        <f t="shared" si="24"/>
        <v>33333.333333333336</v>
      </c>
      <c r="Q331" s="22">
        <f t="shared" si="24"/>
        <v>33333.333333333336</v>
      </c>
      <c r="R331" s="22">
        <f t="shared" si="24"/>
        <v>33333.333333333336</v>
      </c>
      <c r="S331" s="22">
        <f t="shared" si="24"/>
        <v>33333.333333333336</v>
      </c>
      <c r="T331" s="22">
        <f t="shared" si="24"/>
        <v>33333.333333333336</v>
      </c>
      <c r="U331" s="22">
        <f t="shared" si="24"/>
        <v>33333.333333333336</v>
      </c>
      <c r="V331" s="22">
        <f t="shared" si="24"/>
        <v>33333.333333333336</v>
      </c>
      <c r="W331" s="22">
        <f t="shared" si="24"/>
        <v>33333.333333333336</v>
      </c>
      <c r="X331" s="22">
        <f t="shared" si="24"/>
        <v>33333.333333333336</v>
      </c>
      <c r="Y331" s="22">
        <f t="shared" si="24"/>
        <v>33333.333333333336</v>
      </c>
    </row>
    <row r="332" spans="1:25" hidden="1" x14ac:dyDescent="0.3">
      <c r="A332" s="164">
        <v>19</v>
      </c>
      <c r="B332" s="164">
        <v>2</v>
      </c>
      <c r="C332" s="165" t="s">
        <v>1760</v>
      </c>
      <c r="D332" s="166" t="s">
        <v>119</v>
      </c>
      <c r="E332" s="166" t="s">
        <v>1759</v>
      </c>
      <c r="F332" s="140" t="s">
        <v>1767</v>
      </c>
      <c r="G332" s="17" t="s">
        <v>121</v>
      </c>
      <c r="H332" s="18" t="s">
        <v>122</v>
      </c>
      <c r="I332" s="19">
        <v>38301</v>
      </c>
      <c r="J332" s="55" t="str">
        <f>LEFT(Tabla32[[#This Row],[ObjGasto]],3)</f>
        <v>383</v>
      </c>
      <c r="K332" s="170">
        <v>1</v>
      </c>
      <c r="L332" s="20">
        <v>101</v>
      </c>
      <c r="M332" s="21">
        <v>2000</v>
      </c>
      <c r="N332" s="22">
        <f t="shared" si="24"/>
        <v>166.66666666666666</v>
      </c>
      <c r="O332" s="22">
        <f t="shared" si="24"/>
        <v>166.66666666666666</v>
      </c>
      <c r="P332" s="22">
        <f t="shared" si="24"/>
        <v>166.66666666666666</v>
      </c>
      <c r="Q332" s="22">
        <f t="shared" si="24"/>
        <v>166.66666666666666</v>
      </c>
      <c r="R332" s="22">
        <f t="shared" si="24"/>
        <v>166.66666666666666</v>
      </c>
      <c r="S332" s="22">
        <f t="shared" si="24"/>
        <v>166.66666666666666</v>
      </c>
      <c r="T332" s="22">
        <f t="shared" si="24"/>
        <v>166.66666666666666</v>
      </c>
      <c r="U332" s="22">
        <f t="shared" si="24"/>
        <v>166.66666666666666</v>
      </c>
      <c r="V332" s="22">
        <f t="shared" si="24"/>
        <v>166.66666666666666</v>
      </c>
      <c r="W332" s="22">
        <f t="shared" si="24"/>
        <v>166.66666666666666</v>
      </c>
      <c r="X332" s="22">
        <f t="shared" si="24"/>
        <v>166.66666666666666</v>
      </c>
      <c r="Y332" s="22">
        <f t="shared" si="24"/>
        <v>166.66666666666666</v>
      </c>
    </row>
    <row r="333" spans="1:25" hidden="1" x14ac:dyDescent="0.3">
      <c r="A333" s="164">
        <v>19</v>
      </c>
      <c r="B333" s="164">
        <v>1</v>
      </c>
      <c r="C333" s="165" t="s">
        <v>1760</v>
      </c>
      <c r="D333" s="166" t="s">
        <v>1761</v>
      </c>
      <c r="E333" s="166" t="s">
        <v>1763</v>
      </c>
      <c r="F333" s="140" t="s">
        <v>1764</v>
      </c>
      <c r="G333" s="17" t="s">
        <v>121</v>
      </c>
      <c r="H333" s="18" t="s">
        <v>124</v>
      </c>
      <c r="I333" s="19">
        <v>38301</v>
      </c>
      <c r="J333" s="55" t="str">
        <f>LEFT(Tabla32[[#This Row],[ObjGasto]],3)</f>
        <v>383</v>
      </c>
      <c r="K333" s="169">
        <v>1</v>
      </c>
      <c r="L333" s="20">
        <v>101</v>
      </c>
      <c r="M333" s="21">
        <v>2500</v>
      </c>
      <c r="N333" s="22">
        <f t="shared" si="24"/>
        <v>208.33333333333334</v>
      </c>
      <c r="O333" s="22">
        <f t="shared" si="24"/>
        <v>208.33333333333334</v>
      </c>
      <c r="P333" s="22">
        <f t="shared" si="24"/>
        <v>208.33333333333334</v>
      </c>
      <c r="Q333" s="22">
        <f t="shared" si="24"/>
        <v>208.33333333333334</v>
      </c>
      <c r="R333" s="22">
        <f t="shared" si="24"/>
        <v>208.33333333333334</v>
      </c>
      <c r="S333" s="22">
        <f t="shared" si="24"/>
        <v>208.33333333333334</v>
      </c>
      <c r="T333" s="22">
        <f t="shared" si="24"/>
        <v>208.33333333333334</v>
      </c>
      <c r="U333" s="22">
        <f t="shared" si="24"/>
        <v>208.33333333333334</v>
      </c>
      <c r="V333" s="22">
        <f t="shared" si="24"/>
        <v>208.33333333333334</v>
      </c>
      <c r="W333" s="22">
        <f t="shared" si="24"/>
        <v>208.33333333333334</v>
      </c>
      <c r="X333" s="22">
        <f t="shared" si="24"/>
        <v>208.33333333333334</v>
      </c>
      <c r="Y333" s="22">
        <f t="shared" si="24"/>
        <v>208.33333333333334</v>
      </c>
    </row>
    <row r="334" spans="1:25" hidden="1" x14ac:dyDescent="0.3">
      <c r="A334" s="29">
        <v>2</v>
      </c>
      <c r="B334" s="29">
        <v>1</v>
      </c>
      <c r="C334" s="30">
        <v>1</v>
      </c>
      <c r="D334" s="17" t="s">
        <v>118</v>
      </c>
      <c r="E334" s="17" t="s">
        <v>119</v>
      </c>
      <c r="F334" s="17" t="s">
        <v>120</v>
      </c>
      <c r="G334" s="17" t="s">
        <v>121</v>
      </c>
      <c r="H334" s="18" t="s">
        <v>126</v>
      </c>
      <c r="I334" s="19">
        <v>39101</v>
      </c>
      <c r="J334" s="55" t="str">
        <f>LEFT(Tabla32[[#This Row],[ObjGasto]],3)</f>
        <v>391</v>
      </c>
      <c r="K334" s="20">
        <v>1</v>
      </c>
      <c r="L334" s="20">
        <v>101</v>
      </c>
      <c r="M334" s="21">
        <v>5000</v>
      </c>
      <c r="N334" s="22">
        <f t="shared" ref="N334:Y338" si="25">$M334/12</f>
        <v>416.66666666666669</v>
      </c>
      <c r="O334" s="22">
        <f t="shared" si="25"/>
        <v>416.66666666666669</v>
      </c>
      <c r="P334" s="22">
        <f t="shared" si="25"/>
        <v>416.66666666666669</v>
      </c>
      <c r="Q334" s="22">
        <f t="shared" si="25"/>
        <v>416.66666666666669</v>
      </c>
      <c r="R334" s="22">
        <f t="shared" si="25"/>
        <v>416.66666666666669</v>
      </c>
      <c r="S334" s="22">
        <f t="shared" si="25"/>
        <v>416.66666666666669</v>
      </c>
      <c r="T334" s="22">
        <f t="shared" si="25"/>
        <v>416.66666666666669</v>
      </c>
      <c r="U334" s="22">
        <f t="shared" si="25"/>
        <v>416.66666666666669</v>
      </c>
      <c r="V334" s="22">
        <f t="shared" si="25"/>
        <v>416.66666666666669</v>
      </c>
      <c r="W334" s="22">
        <f t="shared" si="25"/>
        <v>416.66666666666669</v>
      </c>
      <c r="X334" s="22">
        <f t="shared" si="25"/>
        <v>416.66666666666669</v>
      </c>
      <c r="Y334" s="22">
        <f t="shared" si="25"/>
        <v>416.66666666666669</v>
      </c>
    </row>
    <row r="335" spans="1:25" hidden="1" x14ac:dyDescent="0.3">
      <c r="A335" s="29">
        <v>2</v>
      </c>
      <c r="B335" s="29">
        <v>1</v>
      </c>
      <c r="C335" s="30">
        <v>1</v>
      </c>
      <c r="D335" s="17" t="s">
        <v>118</v>
      </c>
      <c r="E335" s="17" t="s">
        <v>119</v>
      </c>
      <c r="F335" s="17" t="s">
        <v>120</v>
      </c>
      <c r="G335" s="17" t="s">
        <v>121</v>
      </c>
      <c r="H335" s="18" t="s">
        <v>126</v>
      </c>
      <c r="I335" s="19">
        <v>39203</v>
      </c>
      <c r="J335" s="55" t="str">
        <f>LEFT(Tabla32[[#This Row],[ObjGasto]],3)</f>
        <v>392</v>
      </c>
      <c r="K335" s="20">
        <v>1</v>
      </c>
      <c r="L335" s="20">
        <v>101</v>
      </c>
      <c r="M335" s="21">
        <v>6000</v>
      </c>
      <c r="N335" s="22">
        <f t="shared" si="25"/>
        <v>500</v>
      </c>
      <c r="O335" s="22">
        <f t="shared" si="25"/>
        <v>500</v>
      </c>
      <c r="P335" s="22">
        <f t="shared" si="25"/>
        <v>500</v>
      </c>
      <c r="Q335" s="22">
        <f t="shared" si="25"/>
        <v>500</v>
      </c>
      <c r="R335" s="22">
        <f t="shared" si="25"/>
        <v>500</v>
      </c>
      <c r="S335" s="22">
        <f t="shared" si="25"/>
        <v>500</v>
      </c>
      <c r="T335" s="22">
        <f t="shared" si="25"/>
        <v>500</v>
      </c>
      <c r="U335" s="22">
        <f t="shared" si="25"/>
        <v>500</v>
      </c>
      <c r="V335" s="22">
        <f t="shared" si="25"/>
        <v>500</v>
      </c>
      <c r="W335" s="22">
        <f t="shared" si="25"/>
        <v>500</v>
      </c>
      <c r="X335" s="22">
        <f t="shared" si="25"/>
        <v>500</v>
      </c>
      <c r="Y335" s="22">
        <f t="shared" si="25"/>
        <v>500</v>
      </c>
    </row>
    <row r="336" spans="1:25" hidden="1" x14ac:dyDescent="0.3">
      <c r="A336" s="29">
        <v>2</v>
      </c>
      <c r="B336" s="29">
        <v>1</v>
      </c>
      <c r="C336" s="30">
        <v>1</v>
      </c>
      <c r="D336" s="17" t="s">
        <v>118</v>
      </c>
      <c r="E336" s="17" t="s">
        <v>119</v>
      </c>
      <c r="F336" s="17" t="s">
        <v>120</v>
      </c>
      <c r="G336" s="17" t="s">
        <v>121</v>
      </c>
      <c r="H336" s="18" t="s">
        <v>126</v>
      </c>
      <c r="I336" s="19">
        <v>39202</v>
      </c>
      <c r="J336" s="55" t="str">
        <f>LEFT(Tabla32[[#This Row],[ObjGasto]],3)</f>
        <v>392</v>
      </c>
      <c r="K336" s="20">
        <v>1</v>
      </c>
      <c r="L336" s="20">
        <v>101</v>
      </c>
      <c r="M336" s="21">
        <v>85000</v>
      </c>
      <c r="N336" s="22">
        <f t="shared" si="25"/>
        <v>7083.333333333333</v>
      </c>
      <c r="O336" s="22">
        <f t="shared" si="25"/>
        <v>7083.333333333333</v>
      </c>
      <c r="P336" s="22">
        <f t="shared" si="25"/>
        <v>7083.333333333333</v>
      </c>
      <c r="Q336" s="22">
        <f t="shared" si="25"/>
        <v>7083.333333333333</v>
      </c>
      <c r="R336" s="22">
        <f t="shared" si="25"/>
        <v>7083.333333333333</v>
      </c>
      <c r="S336" s="22">
        <f t="shared" si="25"/>
        <v>7083.333333333333</v>
      </c>
      <c r="T336" s="22">
        <f t="shared" si="25"/>
        <v>7083.333333333333</v>
      </c>
      <c r="U336" s="22">
        <f t="shared" si="25"/>
        <v>7083.333333333333</v>
      </c>
      <c r="V336" s="22">
        <f t="shared" si="25"/>
        <v>7083.333333333333</v>
      </c>
      <c r="W336" s="22">
        <f t="shared" si="25"/>
        <v>7083.333333333333</v>
      </c>
      <c r="X336" s="22">
        <f t="shared" si="25"/>
        <v>7083.333333333333</v>
      </c>
      <c r="Y336" s="22">
        <f t="shared" si="25"/>
        <v>7083.333333333333</v>
      </c>
    </row>
    <row r="337" spans="1:25" hidden="1" x14ac:dyDescent="0.3">
      <c r="A337" s="164">
        <v>19</v>
      </c>
      <c r="B337" s="164">
        <v>1</v>
      </c>
      <c r="C337" s="165" t="s">
        <v>1760</v>
      </c>
      <c r="D337" s="166" t="s">
        <v>1761</v>
      </c>
      <c r="E337" s="166" t="s">
        <v>1763</v>
      </c>
      <c r="F337" s="140" t="s">
        <v>1764</v>
      </c>
      <c r="G337" s="17" t="s">
        <v>121</v>
      </c>
      <c r="H337" s="18" t="s">
        <v>124</v>
      </c>
      <c r="I337" s="19">
        <v>11301</v>
      </c>
      <c r="J337" s="55" t="str">
        <f>LEFT(Tabla32[[#This Row],[ObjGasto]],3)</f>
        <v>113</v>
      </c>
      <c r="K337" s="169">
        <v>1</v>
      </c>
      <c r="L337" s="20">
        <v>101</v>
      </c>
      <c r="M337" s="21">
        <v>1400000</v>
      </c>
      <c r="N337" s="22">
        <f t="shared" si="25"/>
        <v>116666.66666666667</v>
      </c>
      <c r="O337" s="22">
        <f t="shared" si="25"/>
        <v>116666.66666666667</v>
      </c>
      <c r="P337" s="22">
        <f t="shared" si="25"/>
        <v>116666.66666666667</v>
      </c>
      <c r="Q337" s="22">
        <f t="shared" si="25"/>
        <v>116666.66666666667</v>
      </c>
      <c r="R337" s="22">
        <f t="shared" si="25"/>
        <v>116666.66666666667</v>
      </c>
      <c r="S337" s="22">
        <f t="shared" si="25"/>
        <v>116666.66666666667</v>
      </c>
      <c r="T337" s="22">
        <f t="shared" si="25"/>
        <v>116666.66666666667</v>
      </c>
      <c r="U337" s="22">
        <f t="shared" si="25"/>
        <v>116666.66666666667</v>
      </c>
      <c r="V337" s="22">
        <f t="shared" si="25"/>
        <v>116666.66666666667</v>
      </c>
      <c r="W337" s="22">
        <f t="shared" si="25"/>
        <v>116666.66666666667</v>
      </c>
      <c r="X337" s="22">
        <f t="shared" si="25"/>
        <v>116666.66666666667</v>
      </c>
      <c r="Y337" s="22">
        <f t="shared" si="25"/>
        <v>116666.66666666667</v>
      </c>
    </row>
    <row r="338" spans="1:25" hidden="1" x14ac:dyDescent="0.3">
      <c r="A338" s="164">
        <v>19</v>
      </c>
      <c r="B338" s="164">
        <v>1</v>
      </c>
      <c r="C338" s="165" t="s">
        <v>1760</v>
      </c>
      <c r="D338" s="166" t="s">
        <v>1761</v>
      </c>
      <c r="E338" s="166" t="s">
        <v>1763</v>
      </c>
      <c r="F338" s="140" t="s">
        <v>1764</v>
      </c>
      <c r="G338" s="17" t="s">
        <v>121</v>
      </c>
      <c r="H338" s="18" t="s">
        <v>124</v>
      </c>
      <c r="I338" s="19">
        <v>11304</v>
      </c>
      <c r="J338" s="55" t="str">
        <f>LEFT(Tabla32[[#This Row],[ObjGasto]],3)</f>
        <v>113</v>
      </c>
      <c r="K338" s="169">
        <v>1</v>
      </c>
      <c r="L338" s="20">
        <v>101</v>
      </c>
      <c r="M338" s="21">
        <v>5000</v>
      </c>
      <c r="N338" s="22">
        <f t="shared" si="25"/>
        <v>416.66666666666669</v>
      </c>
      <c r="O338" s="22">
        <f t="shared" si="25"/>
        <v>416.66666666666669</v>
      </c>
      <c r="P338" s="22">
        <f t="shared" si="25"/>
        <v>416.66666666666669</v>
      </c>
      <c r="Q338" s="22">
        <f t="shared" si="25"/>
        <v>416.66666666666669</v>
      </c>
      <c r="R338" s="22">
        <f t="shared" si="25"/>
        <v>416.66666666666669</v>
      </c>
      <c r="S338" s="22">
        <f t="shared" si="25"/>
        <v>416.66666666666669</v>
      </c>
      <c r="T338" s="22">
        <f t="shared" si="25"/>
        <v>416.66666666666669</v>
      </c>
      <c r="U338" s="22">
        <f t="shared" si="25"/>
        <v>416.66666666666669</v>
      </c>
      <c r="V338" s="22">
        <f t="shared" si="25"/>
        <v>416.66666666666669</v>
      </c>
      <c r="W338" s="22">
        <f t="shared" si="25"/>
        <v>416.66666666666669</v>
      </c>
      <c r="X338" s="22">
        <f t="shared" si="25"/>
        <v>416.66666666666669</v>
      </c>
      <c r="Y338" s="22">
        <f t="shared" si="25"/>
        <v>416.66666666666669</v>
      </c>
    </row>
    <row r="339" spans="1:25" hidden="1" x14ac:dyDescent="0.3">
      <c r="A339" s="164">
        <v>19</v>
      </c>
      <c r="B339" s="164">
        <v>1</v>
      </c>
      <c r="C339" s="165" t="s">
        <v>1760</v>
      </c>
      <c r="D339" s="166" t="s">
        <v>1761</v>
      </c>
      <c r="E339" s="166" t="s">
        <v>1763</v>
      </c>
      <c r="F339" s="140" t="s">
        <v>1764</v>
      </c>
      <c r="G339" s="17" t="s">
        <v>121</v>
      </c>
      <c r="H339" s="18" t="s">
        <v>124</v>
      </c>
      <c r="I339" s="19">
        <v>13204</v>
      </c>
      <c r="J339" s="55" t="str">
        <f>LEFT(Tabla32[[#This Row],[ObjGasto]],3)</f>
        <v>132</v>
      </c>
      <c r="K339" s="169">
        <v>1</v>
      </c>
      <c r="L339" s="20">
        <v>101</v>
      </c>
      <c r="M339" s="21">
        <v>45000</v>
      </c>
      <c r="N339" s="22"/>
      <c r="O339" s="22"/>
      <c r="P339" s="22"/>
      <c r="Q339" s="22"/>
      <c r="R339" s="22"/>
      <c r="S339" s="22">
        <f>Tabla32[[#This Row],[Anual]]/2</f>
        <v>22500</v>
      </c>
      <c r="T339" s="22"/>
      <c r="U339" s="22"/>
      <c r="V339" s="22"/>
      <c r="W339" s="22"/>
      <c r="X339" s="22"/>
      <c r="Y339" s="22">
        <f>Tabla32[[#This Row],[Anual]]/2</f>
        <v>22500</v>
      </c>
    </row>
    <row r="340" spans="1:25" hidden="1" x14ac:dyDescent="0.3">
      <c r="A340" s="164">
        <v>19</v>
      </c>
      <c r="B340" s="164">
        <v>1</v>
      </c>
      <c r="C340" s="165" t="s">
        <v>1760</v>
      </c>
      <c r="D340" s="166" t="s">
        <v>1761</v>
      </c>
      <c r="E340" s="166" t="s">
        <v>1763</v>
      </c>
      <c r="F340" s="140" t="s">
        <v>1764</v>
      </c>
      <c r="G340" s="17" t="s">
        <v>121</v>
      </c>
      <c r="H340" s="18" t="s">
        <v>124</v>
      </c>
      <c r="I340" s="19">
        <v>13205</v>
      </c>
      <c r="J340" s="55" t="str">
        <f>LEFT(Tabla32[[#This Row],[ObjGasto]],3)</f>
        <v>132</v>
      </c>
      <c r="K340" s="169">
        <v>1</v>
      </c>
      <c r="L340" s="20">
        <v>101</v>
      </c>
      <c r="M340" s="21">
        <v>110000</v>
      </c>
      <c r="N340" s="22"/>
      <c r="O340" s="22"/>
      <c r="P340" s="22"/>
      <c r="Q340" s="22"/>
      <c r="R340" s="22"/>
      <c r="S340" s="22">
        <f>Tabla32[[#This Row],[Anual]]/2</f>
        <v>55000</v>
      </c>
      <c r="T340" s="22"/>
      <c r="U340" s="22"/>
      <c r="V340" s="22"/>
      <c r="W340" s="22"/>
      <c r="X340" s="22"/>
      <c r="Y340" s="22">
        <f>Tabla32[[#This Row],[Anual]]/2</f>
        <v>55000</v>
      </c>
    </row>
    <row r="341" spans="1:25" hidden="1" x14ac:dyDescent="0.3">
      <c r="A341" s="164">
        <v>19</v>
      </c>
      <c r="B341" s="164">
        <v>1</v>
      </c>
      <c r="C341" s="165" t="s">
        <v>1760</v>
      </c>
      <c r="D341" s="166" t="s">
        <v>1761</v>
      </c>
      <c r="E341" s="166" t="s">
        <v>1763</v>
      </c>
      <c r="F341" s="140" t="s">
        <v>1764</v>
      </c>
      <c r="G341" s="17" t="s">
        <v>121</v>
      </c>
      <c r="H341" s="18" t="s">
        <v>124</v>
      </c>
      <c r="I341" s="19">
        <v>21101</v>
      </c>
      <c r="J341" s="55" t="str">
        <f>LEFT(Tabla32[[#This Row],[ObjGasto]],3)</f>
        <v>211</v>
      </c>
      <c r="K341" s="169">
        <v>1</v>
      </c>
      <c r="L341" s="20">
        <v>101</v>
      </c>
      <c r="M341" s="21">
        <v>25000</v>
      </c>
      <c r="N341" s="22">
        <f t="shared" ref="N341:Y356" si="26">$M341/12</f>
        <v>2083.3333333333335</v>
      </c>
      <c r="O341" s="22">
        <f t="shared" si="26"/>
        <v>2083.3333333333335</v>
      </c>
      <c r="P341" s="22">
        <f t="shared" si="26"/>
        <v>2083.3333333333335</v>
      </c>
      <c r="Q341" s="22">
        <f t="shared" si="26"/>
        <v>2083.3333333333335</v>
      </c>
      <c r="R341" s="22">
        <f t="shared" si="26"/>
        <v>2083.3333333333335</v>
      </c>
      <c r="S341" s="22">
        <f t="shared" si="26"/>
        <v>2083.3333333333335</v>
      </c>
      <c r="T341" s="22">
        <f t="shared" si="26"/>
        <v>2083.3333333333335</v>
      </c>
      <c r="U341" s="22">
        <f t="shared" si="26"/>
        <v>2083.3333333333335</v>
      </c>
      <c r="V341" s="22">
        <f t="shared" si="26"/>
        <v>2083.3333333333335</v>
      </c>
      <c r="W341" s="22">
        <f t="shared" si="26"/>
        <v>2083.3333333333335</v>
      </c>
      <c r="X341" s="22">
        <f t="shared" si="26"/>
        <v>2083.3333333333335</v>
      </c>
      <c r="Y341" s="22">
        <f t="shared" si="26"/>
        <v>2083.3333333333335</v>
      </c>
    </row>
    <row r="342" spans="1:25" hidden="1" x14ac:dyDescent="0.3">
      <c r="A342" s="164">
        <v>19</v>
      </c>
      <c r="B342" s="164">
        <v>1</v>
      </c>
      <c r="C342" s="165" t="s">
        <v>1760</v>
      </c>
      <c r="D342" s="166" t="s">
        <v>1761</v>
      </c>
      <c r="E342" s="166" t="s">
        <v>1763</v>
      </c>
      <c r="F342" s="140" t="s">
        <v>1764</v>
      </c>
      <c r="G342" s="17" t="s">
        <v>121</v>
      </c>
      <c r="H342" s="18" t="s">
        <v>124</v>
      </c>
      <c r="I342" s="19">
        <v>21201</v>
      </c>
      <c r="J342" s="55" t="str">
        <f>LEFT(Tabla32[[#This Row],[ObjGasto]],3)</f>
        <v>212</v>
      </c>
      <c r="K342" s="169">
        <v>1</v>
      </c>
      <c r="L342" s="20">
        <v>101</v>
      </c>
      <c r="M342" s="21">
        <v>25000</v>
      </c>
      <c r="N342" s="22">
        <f t="shared" si="26"/>
        <v>2083.3333333333335</v>
      </c>
      <c r="O342" s="22">
        <f t="shared" si="26"/>
        <v>2083.3333333333335</v>
      </c>
      <c r="P342" s="22">
        <f t="shared" si="26"/>
        <v>2083.3333333333335</v>
      </c>
      <c r="Q342" s="22">
        <f t="shared" si="26"/>
        <v>2083.3333333333335</v>
      </c>
      <c r="R342" s="22">
        <f t="shared" si="26"/>
        <v>2083.3333333333335</v>
      </c>
      <c r="S342" s="22">
        <f t="shared" si="26"/>
        <v>2083.3333333333335</v>
      </c>
      <c r="T342" s="22">
        <f t="shared" si="26"/>
        <v>2083.3333333333335</v>
      </c>
      <c r="U342" s="22">
        <f t="shared" si="26"/>
        <v>2083.3333333333335</v>
      </c>
      <c r="V342" s="22">
        <f t="shared" si="26"/>
        <v>2083.3333333333335</v>
      </c>
      <c r="W342" s="22">
        <f t="shared" si="26"/>
        <v>2083.3333333333335</v>
      </c>
      <c r="X342" s="22">
        <f t="shared" si="26"/>
        <v>2083.3333333333335</v>
      </c>
      <c r="Y342" s="22">
        <f t="shared" si="26"/>
        <v>2083.3333333333335</v>
      </c>
    </row>
    <row r="343" spans="1:25" hidden="1" x14ac:dyDescent="0.3">
      <c r="A343" s="164">
        <v>19</v>
      </c>
      <c r="B343" s="164">
        <v>1</v>
      </c>
      <c r="C343" s="165" t="s">
        <v>1760</v>
      </c>
      <c r="D343" s="166" t="s">
        <v>1761</v>
      </c>
      <c r="E343" s="166" t="s">
        <v>1763</v>
      </c>
      <c r="F343" s="140" t="s">
        <v>1764</v>
      </c>
      <c r="G343" s="17" t="s">
        <v>121</v>
      </c>
      <c r="H343" s="18" t="s">
        <v>124</v>
      </c>
      <c r="I343" s="19">
        <v>21401</v>
      </c>
      <c r="J343" s="55" t="str">
        <f>LEFT(Tabla32[[#This Row],[ObjGasto]],3)</f>
        <v>214</v>
      </c>
      <c r="K343" s="169">
        <v>1</v>
      </c>
      <c r="L343" s="20">
        <v>101</v>
      </c>
      <c r="M343" s="21">
        <v>5000</v>
      </c>
      <c r="N343" s="22">
        <f t="shared" si="26"/>
        <v>416.66666666666669</v>
      </c>
      <c r="O343" s="22">
        <f t="shared" si="26"/>
        <v>416.66666666666669</v>
      </c>
      <c r="P343" s="22">
        <f t="shared" si="26"/>
        <v>416.66666666666669</v>
      </c>
      <c r="Q343" s="22">
        <f t="shared" si="26"/>
        <v>416.66666666666669</v>
      </c>
      <c r="R343" s="22">
        <f t="shared" si="26"/>
        <v>416.66666666666669</v>
      </c>
      <c r="S343" s="22">
        <f t="shared" si="26"/>
        <v>416.66666666666669</v>
      </c>
      <c r="T343" s="22">
        <f t="shared" si="26"/>
        <v>416.66666666666669</v>
      </c>
      <c r="U343" s="22">
        <f t="shared" si="26"/>
        <v>416.66666666666669</v>
      </c>
      <c r="V343" s="22">
        <f t="shared" si="26"/>
        <v>416.66666666666669</v>
      </c>
      <c r="W343" s="22">
        <f t="shared" si="26"/>
        <v>416.66666666666669</v>
      </c>
      <c r="X343" s="22">
        <f t="shared" si="26"/>
        <v>416.66666666666669</v>
      </c>
      <c r="Y343" s="22">
        <f t="shared" si="26"/>
        <v>416.66666666666669</v>
      </c>
    </row>
    <row r="344" spans="1:25" hidden="1" x14ac:dyDescent="0.3">
      <c r="A344" s="164">
        <v>19</v>
      </c>
      <c r="B344" s="164">
        <v>1</v>
      </c>
      <c r="C344" s="165" t="s">
        <v>1760</v>
      </c>
      <c r="D344" s="166" t="s">
        <v>1761</v>
      </c>
      <c r="E344" s="166" t="s">
        <v>1763</v>
      </c>
      <c r="F344" s="140" t="s">
        <v>1764</v>
      </c>
      <c r="G344" s="17" t="s">
        <v>121</v>
      </c>
      <c r="H344" s="18" t="s">
        <v>124</v>
      </c>
      <c r="I344" s="19">
        <v>21601</v>
      </c>
      <c r="J344" s="55" t="str">
        <f>LEFT(Tabla32[[#This Row],[ObjGasto]],3)</f>
        <v>216</v>
      </c>
      <c r="K344" s="169">
        <v>1</v>
      </c>
      <c r="L344" s="20">
        <v>101</v>
      </c>
      <c r="M344" s="21">
        <v>5000</v>
      </c>
      <c r="N344" s="22">
        <f t="shared" si="26"/>
        <v>416.66666666666669</v>
      </c>
      <c r="O344" s="22">
        <f t="shared" si="26"/>
        <v>416.66666666666669</v>
      </c>
      <c r="P344" s="22">
        <f t="shared" si="26"/>
        <v>416.66666666666669</v>
      </c>
      <c r="Q344" s="22">
        <f t="shared" si="26"/>
        <v>416.66666666666669</v>
      </c>
      <c r="R344" s="22">
        <f t="shared" si="26"/>
        <v>416.66666666666669</v>
      </c>
      <c r="S344" s="22">
        <f t="shared" si="26"/>
        <v>416.66666666666669</v>
      </c>
      <c r="T344" s="22">
        <f t="shared" si="26"/>
        <v>416.66666666666669</v>
      </c>
      <c r="U344" s="22">
        <f t="shared" si="26"/>
        <v>416.66666666666669</v>
      </c>
      <c r="V344" s="22">
        <f t="shared" si="26"/>
        <v>416.66666666666669</v>
      </c>
      <c r="W344" s="22">
        <f t="shared" si="26"/>
        <v>416.66666666666669</v>
      </c>
      <c r="X344" s="22">
        <f t="shared" si="26"/>
        <v>416.66666666666669</v>
      </c>
      <c r="Y344" s="22">
        <f t="shared" si="26"/>
        <v>416.66666666666669</v>
      </c>
    </row>
    <row r="345" spans="1:25" hidden="1" x14ac:dyDescent="0.3">
      <c r="A345" s="164">
        <v>19</v>
      </c>
      <c r="B345" s="164">
        <v>1</v>
      </c>
      <c r="C345" s="165" t="s">
        <v>1760</v>
      </c>
      <c r="D345" s="166" t="s">
        <v>1761</v>
      </c>
      <c r="E345" s="166" t="s">
        <v>1763</v>
      </c>
      <c r="F345" s="140" t="s">
        <v>1764</v>
      </c>
      <c r="G345" s="17" t="s">
        <v>121</v>
      </c>
      <c r="H345" s="18" t="s">
        <v>124</v>
      </c>
      <c r="I345" s="19">
        <v>22102</v>
      </c>
      <c r="J345" s="55" t="str">
        <f>LEFT(Tabla32[[#This Row],[ObjGasto]],3)</f>
        <v>221</v>
      </c>
      <c r="K345" s="169">
        <v>1</v>
      </c>
      <c r="L345" s="20">
        <v>101</v>
      </c>
      <c r="M345" s="21">
        <v>5000</v>
      </c>
      <c r="N345" s="22">
        <f t="shared" si="26"/>
        <v>416.66666666666669</v>
      </c>
      <c r="O345" s="22">
        <f t="shared" si="26"/>
        <v>416.66666666666669</v>
      </c>
      <c r="P345" s="22">
        <f t="shared" si="26"/>
        <v>416.66666666666669</v>
      </c>
      <c r="Q345" s="22">
        <f t="shared" si="26"/>
        <v>416.66666666666669</v>
      </c>
      <c r="R345" s="22">
        <f t="shared" si="26"/>
        <v>416.66666666666669</v>
      </c>
      <c r="S345" s="22">
        <f t="shared" si="26"/>
        <v>416.66666666666669</v>
      </c>
      <c r="T345" s="22">
        <f t="shared" si="26"/>
        <v>416.66666666666669</v>
      </c>
      <c r="U345" s="22">
        <f t="shared" si="26"/>
        <v>416.66666666666669</v>
      </c>
      <c r="V345" s="22">
        <f t="shared" si="26"/>
        <v>416.66666666666669</v>
      </c>
      <c r="W345" s="22">
        <f t="shared" si="26"/>
        <v>416.66666666666669</v>
      </c>
      <c r="X345" s="22">
        <f t="shared" si="26"/>
        <v>416.66666666666669</v>
      </c>
      <c r="Y345" s="22">
        <f t="shared" si="26"/>
        <v>416.66666666666669</v>
      </c>
    </row>
    <row r="346" spans="1:25" hidden="1" x14ac:dyDescent="0.3">
      <c r="A346" s="164">
        <v>19</v>
      </c>
      <c r="B346" s="164">
        <v>1</v>
      </c>
      <c r="C346" s="165" t="s">
        <v>1760</v>
      </c>
      <c r="D346" s="166" t="s">
        <v>1761</v>
      </c>
      <c r="E346" s="166" t="s">
        <v>1763</v>
      </c>
      <c r="F346" s="140" t="s">
        <v>1764</v>
      </c>
      <c r="G346" s="17" t="s">
        <v>121</v>
      </c>
      <c r="H346" s="18" t="s">
        <v>124</v>
      </c>
      <c r="I346" s="19">
        <v>22106</v>
      </c>
      <c r="J346" s="55" t="str">
        <f>LEFT(Tabla32[[#This Row],[ObjGasto]],3)</f>
        <v>221</v>
      </c>
      <c r="K346" s="169">
        <v>1</v>
      </c>
      <c r="L346" s="20">
        <v>101</v>
      </c>
      <c r="M346" s="21">
        <v>15000</v>
      </c>
      <c r="N346" s="22">
        <f t="shared" si="26"/>
        <v>1250</v>
      </c>
      <c r="O346" s="22">
        <f t="shared" si="26"/>
        <v>1250</v>
      </c>
      <c r="P346" s="22">
        <f t="shared" si="26"/>
        <v>1250</v>
      </c>
      <c r="Q346" s="22">
        <f t="shared" si="26"/>
        <v>1250</v>
      </c>
      <c r="R346" s="22">
        <f t="shared" si="26"/>
        <v>1250</v>
      </c>
      <c r="S346" s="22">
        <f t="shared" si="26"/>
        <v>1250</v>
      </c>
      <c r="T346" s="22">
        <f t="shared" si="26"/>
        <v>1250</v>
      </c>
      <c r="U346" s="22">
        <f t="shared" si="26"/>
        <v>1250</v>
      </c>
      <c r="V346" s="22">
        <f t="shared" si="26"/>
        <v>1250</v>
      </c>
      <c r="W346" s="22">
        <f t="shared" si="26"/>
        <v>1250</v>
      </c>
      <c r="X346" s="22">
        <f t="shared" si="26"/>
        <v>1250</v>
      </c>
      <c r="Y346" s="22">
        <f t="shared" si="26"/>
        <v>1250</v>
      </c>
    </row>
    <row r="347" spans="1:25" hidden="1" x14ac:dyDescent="0.3">
      <c r="A347" s="164">
        <v>19</v>
      </c>
      <c r="B347" s="164">
        <v>1</v>
      </c>
      <c r="C347" s="165" t="s">
        <v>1760</v>
      </c>
      <c r="D347" s="166" t="s">
        <v>1761</v>
      </c>
      <c r="E347" s="166" t="s">
        <v>1763</v>
      </c>
      <c r="F347" s="140" t="s">
        <v>1764</v>
      </c>
      <c r="G347" s="17" t="s">
        <v>121</v>
      </c>
      <c r="H347" s="18" t="s">
        <v>124</v>
      </c>
      <c r="I347" s="19">
        <v>22301</v>
      </c>
      <c r="J347" s="55" t="str">
        <f>LEFT(Tabla32[[#This Row],[ObjGasto]],3)</f>
        <v>223</v>
      </c>
      <c r="K347" s="169">
        <v>1</v>
      </c>
      <c r="L347" s="20">
        <v>101</v>
      </c>
      <c r="M347" s="21">
        <v>1500</v>
      </c>
      <c r="N347" s="22">
        <f t="shared" si="26"/>
        <v>125</v>
      </c>
      <c r="O347" s="22">
        <f t="shared" si="26"/>
        <v>125</v>
      </c>
      <c r="P347" s="22">
        <f t="shared" si="26"/>
        <v>125</v>
      </c>
      <c r="Q347" s="22">
        <f t="shared" si="26"/>
        <v>125</v>
      </c>
      <c r="R347" s="22">
        <f t="shared" si="26"/>
        <v>125</v>
      </c>
      <c r="S347" s="22">
        <f t="shared" si="26"/>
        <v>125</v>
      </c>
      <c r="T347" s="22">
        <f t="shared" si="26"/>
        <v>125</v>
      </c>
      <c r="U347" s="22">
        <f t="shared" si="26"/>
        <v>125</v>
      </c>
      <c r="V347" s="22">
        <f t="shared" si="26"/>
        <v>125</v>
      </c>
      <c r="W347" s="22">
        <f t="shared" si="26"/>
        <v>125</v>
      </c>
      <c r="X347" s="22">
        <f t="shared" si="26"/>
        <v>125</v>
      </c>
      <c r="Y347" s="22">
        <f t="shared" si="26"/>
        <v>125</v>
      </c>
    </row>
    <row r="348" spans="1:25" hidden="1" x14ac:dyDescent="0.3">
      <c r="A348" s="164">
        <v>19</v>
      </c>
      <c r="B348" s="164">
        <v>1</v>
      </c>
      <c r="C348" s="165" t="s">
        <v>1760</v>
      </c>
      <c r="D348" s="166" t="s">
        <v>1761</v>
      </c>
      <c r="E348" s="166" t="s">
        <v>1763</v>
      </c>
      <c r="F348" s="140" t="s">
        <v>1764</v>
      </c>
      <c r="G348" s="17" t="s">
        <v>121</v>
      </c>
      <c r="H348" s="18" t="s">
        <v>124</v>
      </c>
      <c r="I348" s="19">
        <v>24201</v>
      </c>
      <c r="J348" s="55" t="str">
        <f>LEFT(Tabla32[[#This Row],[ObjGasto]],3)</f>
        <v>242</v>
      </c>
      <c r="K348" s="169">
        <v>1</v>
      </c>
      <c r="L348" s="20">
        <v>101</v>
      </c>
      <c r="M348" s="21">
        <v>2500</v>
      </c>
      <c r="N348" s="22">
        <f t="shared" si="26"/>
        <v>208.33333333333334</v>
      </c>
      <c r="O348" s="22">
        <f t="shared" si="26"/>
        <v>208.33333333333334</v>
      </c>
      <c r="P348" s="22">
        <f t="shared" si="26"/>
        <v>208.33333333333334</v>
      </c>
      <c r="Q348" s="22">
        <f t="shared" si="26"/>
        <v>208.33333333333334</v>
      </c>
      <c r="R348" s="22">
        <f t="shared" si="26"/>
        <v>208.33333333333334</v>
      </c>
      <c r="S348" s="22">
        <f t="shared" si="26"/>
        <v>208.33333333333334</v>
      </c>
      <c r="T348" s="22">
        <f t="shared" si="26"/>
        <v>208.33333333333334</v>
      </c>
      <c r="U348" s="22">
        <f t="shared" si="26"/>
        <v>208.33333333333334</v>
      </c>
      <c r="V348" s="22">
        <f t="shared" si="26"/>
        <v>208.33333333333334</v>
      </c>
      <c r="W348" s="22">
        <f t="shared" si="26"/>
        <v>208.33333333333334</v>
      </c>
      <c r="X348" s="22">
        <f t="shared" si="26"/>
        <v>208.33333333333334</v>
      </c>
      <c r="Y348" s="22">
        <f t="shared" si="26"/>
        <v>208.33333333333334</v>
      </c>
    </row>
    <row r="349" spans="1:25" hidden="1" x14ac:dyDescent="0.3">
      <c r="A349" s="164">
        <v>19</v>
      </c>
      <c r="B349" s="164">
        <v>1</v>
      </c>
      <c r="C349" s="165" t="s">
        <v>1760</v>
      </c>
      <c r="D349" s="166" t="s">
        <v>1761</v>
      </c>
      <c r="E349" s="166" t="s">
        <v>1763</v>
      </c>
      <c r="F349" s="140" t="s">
        <v>1764</v>
      </c>
      <c r="G349" s="17" t="s">
        <v>121</v>
      </c>
      <c r="H349" s="18" t="s">
        <v>124</v>
      </c>
      <c r="I349" s="19">
        <v>24401</v>
      </c>
      <c r="J349" s="55" t="str">
        <f>LEFT(Tabla32[[#This Row],[ObjGasto]],3)</f>
        <v>244</v>
      </c>
      <c r="K349" s="169">
        <v>1</v>
      </c>
      <c r="L349" s="20">
        <v>101</v>
      </c>
      <c r="M349" s="21">
        <v>1000</v>
      </c>
      <c r="N349" s="22">
        <f t="shared" si="26"/>
        <v>83.333333333333329</v>
      </c>
      <c r="O349" s="22">
        <f t="shared" si="26"/>
        <v>83.333333333333329</v>
      </c>
      <c r="P349" s="22">
        <f t="shared" si="26"/>
        <v>83.333333333333329</v>
      </c>
      <c r="Q349" s="22">
        <f t="shared" si="26"/>
        <v>83.333333333333329</v>
      </c>
      <c r="R349" s="22">
        <f t="shared" si="26"/>
        <v>83.333333333333329</v>
      </c>
      <c r="S349" s="22">
        <f t="shared" si="26"/>
        <v>83.333333333333329</v>
      </c>
      <c r="T349" s="22">
        <f t="shared" si="26"/>
        <v>83.333333333333329</v>
      </c>
      <c r="U349" s="22">
        <f t="shared" si="26"/>
        <v>83.333333333333329</v>
      </c>
      <c r="V349" s="22">
        <f t="shared" si="26"/>
        <v>83.333333333333329</v>
      </c>
      <c r="W349" s="22">
        <f t="shared" si="26"/>
        <v>83.333333333333329</v>
      </c>
      <c r="X349" s="22">
        <f t="shared" si="26"/>
        <v>83.333333333333329</v>
      </c>
      <c r="Y349" s="22">
        <f t="shared" si="26"/>
        <v>83.333333333333329</v>
      </c>
    </row>
    <row r="350" spans="1:25" hidden="1" x14ac:dyDescent="0.3">
      <c r="A350" s="164">
        <v>19</v>
      </c>
      <c r="B350" s="164">
        <v>1</v>
      </c>
      <c r="C350" s="165" t="s">
        <v>1760</v>
      </c>
      <c r="D350" s="166" t="s">
        <v>1761</v>
      </c>
      <c r="E350" s="166" t="s">
        <v>1763</v>
      </c>
      <c r="F350" s="140" t="s">
        <v>1764</v>
      </c>
      <c r="G350" s="17" t="s">
        <v>121</v>
      </c>
      <c r="H350" s="18" t="s">
        <v>124</v>
      </c>
      <c r="I350" s="19">
        <v>24601</v>
      </c>
      <c r="J350" s="55" t="str">
        <f>LEFT(Tabla32[[#This Row],[ObjGasto]],3)</f>
        <v>246</v>
      </c>
      <c r="K350" s="169">
        <v>1</v>
      </c>
      <c r="L350" s="20">
        <v>101</v>
      </c>
      <c r="M350" s="21">
        <v>8000</v>
      </c>
      <c r="N350" s="22">
        <f t="shared" si="26"/>
        <v>666.66666666666663</v>
      </c>
      <c r="O350" s="22">
        <f t="shared" si="26"/>
        <v>666.66666666666663</v>
      </c>
      <c r="P350" s="22">
        <f t="shared" si="26"/>
        <v>666.66666666666663</v>
      </c>
      <c r="Q350" s="22">
        <f t="shared" si="26"/>
        <v>666.66666666666663</v>
      </c>
      <c r="R350" s="22">
        <f t="shared" si="26"/>
        <v>666.66666666666663</v>
      </c>
      <c r="S350" s="22">
        <f t="shared" si="26"/>
        <v>666.66666666666663</v>
      </c>
      <c r="T350" s="22">
        <f t="shared" si="26"/>
        <v>666.66666666666663</v>
      </c>
      <c r="U350" s="22">
        <f t="shared" si="26"/>
        <v>666.66666666666663</v>
      </c>
      <c r="V350" s="22">
        <f t="shared" si="26"/>
        <v>666.66666666666663</v>
      </c>
      <c r="W350" s="22">
        <f t="shared" si="26"/>
        <v>666.66666666666663</v>
      </c>
      <c r="X350" s="22">
        <f t="shared" si="26"/>
        <v>666.66666666666663</v>
      </c>
      <c r="Y350" s="22">
        <f t="shared" si="26"/>
        <v>666.66666666666663</v>
      </c>
    </row>
    <row r="351" spans="1:25" hidden="1" x14ac:dyDescent="0.3">
      <c r="A351" s="164">
        <v>19</v>
      </c>
      <c r="B351" s="164">
        <v>1</v>
      </c>
      <c r="C351" s="165" t="s">
        <v>1760</v>
      </c>
      <c r="D351" s="166" t="s">
        <v>1761</v>
      </c>
      <c r="E351" s="166" t="s">
        <v>1763</v>
      </c>
      <c r="F351" s="140" t="s">
        <v>1764</v>
      </c>
      <c r="G351" s="17" t="s">
        <v>121</v>
      </c>
      <c r="H351" s="18" t="s">
        <v>124</v>
      </c>
      <c r="I351" s="19">
        <v>24701</v>
      </c>
      <c r="J351" s="55" t="str">
        <f>LEFT(Tabla32[[#This Row],[ObjGasto]],3)</f>
        <v>247</v>
      </c>
      <c r="K351" s="169">
        <v>1</v>
      </c>
      <c r="L351" s="20">
        <v>101</v>
      </c>
      <c r="M351" s="21">
        <v>1000</v>
      </c>
      <c r="N351" s="22">
        <f t="shared" si="26"/>
        <v>83.333333333333329</v>
      </c>
      <c r="O351" s="22">
        <f t="shared" si="26"/>
        <v>83.333333333333329</v>
      </c>
      <c r="P351" s="22">
        <f t="shared" si="26"/>
        <v>83.333333333333329</v>
      </c>
      <c r="Q351" s="22">
        <f t="shared" si="26"/>
        <v>83.333333333333329</v>
      </c>
      <c r="R351" s="22">
        <f t="shared" si="26"/>
        <v>83.333333333333329</v>
      </c>
      <c r="S351" s="22">
        <f t="shared" si="26"/>
        <v>83.333333333333329</v>
      </c>
      <c r="T351" s="22">
        <f t="shared" si="26"/>
        <v>83.333333333333329</v>
      </c>
      <c r="U351" s="22">
        <f t="shared" si="26"/>
        <v>83.333333333333329</v>
      </c>
      <c r="V351" s="22">
        <f t="shared" si="26"/>
        <v>83.333333333333329</v>
      </c>
      <c r="W351" s="22">
        <f t="shared" si="26"/>
        <v>83.333333333333329</v>
      </c>
      <c r="X351" s="22">
        <f t="shared" si="26"/>
        <v>83.333333333333329</v>
      </c>
      <c r="Y351" s="22">
        <f t="shared" si="26"/>
        <v>83.333333333333329</v>
      </c>
    </row>
    <row r="352" spans="1:25" hidden="1" x14ac:dyDescent="0.3">
      <c r="A352" s="164">
        <v>19</v>
      </c>
      <c r="B352" s="164">
        <v>1</v>
      </c>
      <c r="C352" s="165" t="s">
        <v>1760</v>
      </c>
      <c r="D352" s="166" t="s">
        <v>1761</v>
      </c>
      <c r="E352" s="166" t="s">
        <v>1763</v>
      </c>
      <c r="F352" s="140" t="s">
        <v>1764</v>
      </c>
      <c r="G352" s="17" t="s">
        <v>121</v>
      </c>
      <c r="H352" s="18" t="s">
        <v>124</v>
      </c>
      <c r="I352" s="19">
        <v>24901</v>
      </c>
      <c r="J352" s="55" t="str">
        <f>LEFT(Tabla32[[#This Row],[ObjGasto]],3)</f>
        <v>249</v>
      </c>
      <c r="K352" s="169">
        <v>1</v>
      </c>
      <c r="L352" s="20">
        <v>101</v>
      </c>
      <c r="M352" s="21">
        <v>4000</v>
      </c>
      <c r="N352" s="22">
        <f t="shared" si="26"/>
        <v>333.33333333333331</v>
      </c>
      <c r="O352" s="22">
        <f t="shared" si="26"/>
        <v>333.33333333333331</v>
      </c>
      <c r="P352" s="22">
        <f t="shared" si="26"/>
        <v>333.33333333333331</v>
      </c>
      <c r="Q352" s="22">
        <f t="shared" si="26"/>
        <v>333.33333333333331</v>
      </c>
      <c r="R352" s="22">
        <f t="shared" si="26"/>
        <v>333.33333333333331</v>
      </c>
      <c r="S352" s="22">
        <f t="shared" si="26"/>
        <v>333.33333333333331</v>
      </c>
      <c r="T352" s="22">
        <f t="shared" si="26"/>
        <v>333.33333333333331</v>
      </c>
      <c r="U352" s="22">
        <f t="shared" si="26"/>
        <v>333.33333333333331</v>
      </c>
      <c r="V352" s="22">
        <f t="shared" si="26"/>
        <v>333.33333333333331</v>
      </c>
      <c r="W352" s="22">
        <f t="shared" si="26"/>
        <v>333.33333333333331</v>
      </c>
      <c r="X352" s="22">
        <f t="shared" si="26"/>
        <v>333.33333333333331</v>
      </c>
      <c r="Y352" s="22">
        <f t="shared" si="26"/>
        <v>333.33333333333331</v>
      </c>
    </row>
    <row r="353" spans="1:25" hidden="1" x14ac:dyDescent="0.3">
      <c r="A353" s="164">
        <v>19</v>
      </c>
      <c r="B353" s="164">
        <v>1</v>
      </c>
      <c r="C353" s="165" t="s">
        <v>1760</v>
      </c>
      <c r="D353" s="166" t="s">
        <v>1761</v>
      </c>
      <c r="E353" s="166" t="s">
        <v>1763</v>
      </c>
      <c r="F353" s="140" t="s">
        <v>1764</v>
      </c>
      <c r="G353" s="17" t="s">
        <v>121</v>
      </c>
      <c r="H353" s="18" t="s">
        <v>124</v>
      </c>
      <c r="I353" s="19">
        <v>25101</v>
      </c>
      <c r="J353" s="55" t="str">
        <f>LEFT(Tabla32[[#This Row],[ObjGasto]],3)</f>
        <v>251</v>
      </c>
      <c r="K353" s="169">
        <v>1</v>
      </c>
      <c r="L353" s="20">
        <v>101</v>
      </c>
      <c r="M353" s="21">
        <v>2000</v>
      </c>
      <c r="N353" s="22">
        <f t="shared" si="26"/>
        <v>166.66666666666666</v>
      </c>
      <c r="O353" s="22">
        <f t="shared" si="26"/>
        <v>166.66666666666666</v>
      </c>
      <c r="P353" s="22">
        <f t="shared" si="26"/>
        <v>166.66666666666666</v>
      </c>
      <c r="Q353" s="22">
        <f t="shared" si="26"/>
        <v>166.66666666666666</v>
      </c>
      <c r="R353" s="22">
        <f t="shared" si="26"/>
        <v>166.66666666666666</v>
      </c>
      <c r="S353" s="22">
        <f t="shared" si="26"/>
        <v>166.66666666666666</v>
      </c>
      <c r="T353" s="22">
        <f t="shared" si="26"/>
        <v>166.66666666666666</v>
      </c>
      <c r="U353" s="22">
        <f t="shared" si="26"/>
        <v>166.66666666666666</v>
      </c>
      <c r="V353" s="22">
        <f t="shared" si="26"/>
        <v>166.66666666666666</v>
      </c>
      <c r="W353" s="22">
        <f t="shared" si="26"/>
        <v>166.66666666666666</v>
      </c>
      <c r="X353" s="22">
        <f t="shared" si="26"/>
        <v>166.66666666666666</v>
      </c>
      <c r="Y353" s="22">
        <f t="shared" si="26"/>
        <v>166.66666666666666</v>
      </c>
    </row>
    <row r="354" spans="1:25" hidden="1" x14ac:dyDescent="0.3">
      <c r="A354" s="164">
        <v>19</v>
      </c>
      <c r="B354" s="164">
        <v>1</v>
      </c>
      <c r="C354" s="165" t="s">
        <v>1760</v>
      </c>
      <c r="D354" s="166" t="s">
        <v>1761</v>
      </c>
      <c r="E354" s="166" t="s">
        <v>1763</v>
      </c>
      <c r="F354" s="140" t="s">
        <v>1764</v>
      </c>
      <c r="G354" s="17" t="s">
        <v>121</v>
      </c>
      <c r="H354" s="18" t="s">
        <v>124</v>
      </c>
      <c r="I354" s="19">
        <v>25201</v>
      </c>
      <c r="J354" s="55" t="str">
        <f>LEFT(Tabla32[[#This Row],[ObjGasto]],3)</f>
        <v>252</v>
      </c>
      <c r="K354" s="169">
        <v>1</v>
      </c>
      <c r="L354" s="20">
        <v>101</v>
      </c>
      <c r="M354" s="21">
        <v>1000</v>
      </c>
      <c r="N354" s="22">
        <f t="shared" si="26"/>
        <v>83.333333333333329</v>
      </c>
      <c r="O354" s="22">
        <f t="shared" si="26"/>
        <v>83.333333333333329</v>
      </c>
      <c r="P354" s="22">
        <f t="shared" si="26"/>
        <v>83.333333333333329</v>
      </c>
      <c r="Q354" s="22">
        <f t="shared" si="26"/>
        <v>83.333333333333329</v>
      </c>
      <c r="R354" s="22">
        <f t="shared" si="26"/>
        <v>83.333333333333329</v>
      </c>
      <c r="S354" s="22">
        <f t="shared" si="26"/>
        <v>83.333333333333329</v>
      </c>
      <c r="T354" s="22">
        <f t="shared" si="26"/>
        <v>83.333333333333329</v>
      </c>
      <c r="U354" s="22">
        <f t="shared" si="26"/>
        <v>83.333333333333329</v>
      </c>
      <c r="V354" s="22">
        <f t="shared" si="26"/>
        <v>83.333333333333329</v>
      </c>
      <c r="W354" s="22">
        <f t="shared" si="26"/>
        <v>83.333333333333329</v>
      </c>
      <c r="X354" s="22">
        <f t="shared" si="26"/>
        <v>83.333333333333329</v>
      </c>
      <c r="Y354" s="22">
        <f t="shared" si="26"/>
        <v>83.333333333333329</v>
      </c>
    </row>
    <row r="355" spans="1:25" hidden="1" x14ac:dyDescent="0.3">
      <c r="A355" s="164">
        <v>19</v>
      </c>
      <c r="B355" s="164">
        <v>1</v>
      </c>
      <c r="C355" s="165" t="s">
        <v>1760</v>
      </c>
      <c r="D355" s="166" t="s">
        <v>1761</v>
      </c>
      <c r="E355" s="166" t="s">
        <v>1763</v>
      </c>
      <c r="F355" s="140" t="s">
        <v>1764</v>
      </c>
      <c r="G355" s="17" t="s">
        <v>121</v>
      </c>
      <c r="H355" s="18" t="s">
        <v>124</v>
      </c>
      <c r="I355" s="19">
        <v>26102</v>
      </c>
      <c r="J355" s="55" t="str">
        <f>LEFT(Tabla32[[#This Row],[ObjGasto]],3)</f>
        <v>261</v>
      </c>
      <c r="K355" s="169">
        <v>1</v>
      </c>
      <c r="L355" s="20">
        <v>101</v>
      </c>
      <c r="M355" s="21">
        <v>220000</v>
      </c>
      <c r="N355" s="22">
        <f t="shared" si="26"/>
        <v>18333.333333333332</v>
      </c>
      <c r="O355" s="22">
        <f t="shared" si="26"/>
        <v>18333.333333333332</v>
      </c>
      <c r="P355" s="22">
        <f t="shared" si="26"/>
        <v>18333.333333333332</v>
      </c>
      <c r="Q355" s="22">
        <f t="shared" si="26"/>
        <v>18333.333333333332</v>
      </c>
      <c r="R355" s="22">
        <f t="shared" si="26"/>
        <v>18333.333333333332</v>
      </c>
      <c r="S355" s="22">
        <f t="shared" si="26"/>
        <v>18333.333333333332</v>
      </c>
      <c r="T355" s="22">
        <f t="shared" si="26"/>
        <v>18333.333333333332</v>
      </c>
      <c r="U355" s="22">
        <f t="shared" si="26"/>
        <v>18333.333333333332</v>
      </c>
      <c r="V355" s="22">
        <f t="shared" si="26"/>
        <v>18333.333333333332</v>
      </c>
      <c r="W355" s="22">
        <f t="shared" si="26"/>
        <v>18333.333333333332</v>
      </c>
      <c r="X355" s="22">
        <f t="shared" si="26"/>
        <v>18333.333333333332</v>
      </c>
      <c r="Y355" s="22">
        <f t="shared" si="26"/>
        <v>18333.333333333332</v>
      </c>
    </row>
    <row r="356" spans="1:25" hidden="1" x14ac:dyDescent="0.3">
      <c r="A356" s="164">
        <v>19</v>
      </c>
      <c r="B356" s="164">
        <v>1</v>
      </c>
      <c r="C356" s="165" t="s">
        <v>1760</v>
      </c>
      <c r="D356" s="166" t="s">
        <v>1761</v>
      </c>
      <c r="E356" s="166" t="s">
        <v>1763</v>
      </c>
      <c r="F356" s="140" t="s">
        <v>1764</v>
      </c>
      <c r="G356" s="17" t="s">
        <v>121</v>
      </c>
      <c r="H356" s="18" t="s">
        <v>124</v>
      </c>
      <c r="I356" s="19">
        <v>27101</v>
      </c>
      <c r="J356" s="55" t="str">
        <f>LEFT(Tabla32[[#This Row],[ObjGasto]],3)</f>
        <v>271</v>
      </c>
      <c r="K356" s="169">
        <v>1</v>
      </c>
      <c r="L356" s="20">
        <v>101</v>
      </c>
      <c r="M356" s="21">
        <v>26000</v>
      </c>
      <c r="N356" s="22">
        <f t="shared" si="26"/>
        <v>2166.6666666666665</v>
      </c>
      <c r="O356" s="22">
        <f t="shared" si="26"/>
        <v>2166.6666666666665</v>
      </c>
      <c r="P356" s="22">
        <f t="shared" si="26"/>
        <v>2166.6666666666665</v>
      </c>
      <c r="Q356" s="22">
        <f t="shared" si="26"/>
        <v>2166.6666666666665</v>
      </c>
      <c r="R356" s="22">
        <f t="shared" si="26"/>
        <v>2166.6666666666665</v>
      </c>
      <c r="S356" s="22">
        <f t="shared" si="26"/>
        <v>2166.6666666666665</v>
      </c>
      <c r="T356" s="22">
        <f t="shared" si="26"/>
        <v>2166.6666666666665</v>
      </c>
      <c r="U356" s="22">
        <f t="shared" si="26"/>
        <v>2166.6666666666665</v>
      </c>
      <c r="V356" s="22">
        <f t="shared" si="26"/>
        <v>2166.6666666666665</v>
      </c>
      <c r="W356" s="22">
        <f t="shared" si="26"/>
        <v>2166.6666666666665</v>
      </c>
      <c r="X356" s="22">
        <f t="shared" si="26"/>
        <v>2166.6666666666665</v>
      </c>
      <c r="Y356" s="22">
        <f t="shared" si="26"/>
        <v>2166.6666666666665</v>
      </c>
    </row>
    <row r="357" spans="1:25" hidden="1" x14ac:dyDescent="0.3">
      <c r="A357" s="164">
        <v>19</v>
      </c>
      <c r="B357" s="164">
        <v>1</v>
      </c>
      <c r="C357" s="165" t="s">
        <v>1760</v>
      </c>
      <c r="D357" s="166" t="s">
        <v>1761</v>
      </c>
      <c r="E357" s="166" t="s">
        <v>1763</v>
      </c>
      <c r="F357" s="140" t="s">
        <v>1764</v>
      </c>
      <c r="G357" s="17" t="s">
        <v>121</v>
      </c>
      <c r="H357" s="18" t="s">
        <v>124</v>
      </c>
      <c r="I357" s="19">
        <v>29101</v>
      </c>
      <c r="J357" s="55" t="str">
        <f>LEFT(Tabla32[[#This Row],[ObjGasto]],3)</f>
        <v>291</v>
      </c>
      <c r="K357" s="169">
        <v>1</v>
      </c>
      <c r="L357" s="20">
        <v>101</v>
      </c>
      <c r="M357" s="21">
        <v>5000</v>
      </c>
      <c r="N357" s="22">
        <f t="shared" ref="N357:Y372" si="27">$M357/12</f>
        <v>416.66666666666669</v>
      </c>
      <c r="O357" s="22">
        <f t="shared" si="27"/>
        <v>416.66666666666669</v>
      </c>
      <c r="P357" s="22">
        <f t="shared" si="27"/>
        <v>416.66666666666669</v>
      </c>
      <c r="Q357" s="22">
        <f t="shared" si="27"/>
        <v>416.66666666666669</v>
      </c>
      <c r="R357" s="22">
        <f t="shared" si="27"/>
        <v>416.66666666666669</v>
      </c>
      <c r="S357" s="22">
        <f t="shared" si="27"/>
        <v>416.66666666666669</v>
      </c>
      <c r="T357" s="22">
        <f t="shared" si="27"/>
        <v>416.66666666666669</v>
      </c>
      <c r="U357" s="22">
        <f t="shared" si="27"/>
        <v>416.66666666666669</v>
      </c>
      <c r="V357" s="22">
        <f t="shared" si="27"/>
        <v>416.66666666666669</v>
      </c>
      <c r="W357" s="22">
        <f t="shared" si="27"/>
        <v>416.66666666666669</v>
      </c>
      <c r="X357" s="22">
        <f t="shared" si="27"/>
        <v>416.66666666666669</v>
      </c>
      <c r="Y357" s="22">
        <f t="shared" si="27"/>
        <v>416.66666666666669</v>
      </c>
    </row>
    <row r="358" spans="1:25" hidden="1" x14ac:dyDescent="0.3">
      <c r="A358" s="164">
        <v>19</v>
      </c>
      <c r="B358" s="164">
        <v>1</v>
      </c>
      <c r="C358" s="165" t="s">
        <v>1760</v>
      </c>
      <c r="D358" s="166" t="s">
        <v>1761</v>
      </c>
      <c r="E358" s="166" t="s">
        <v>1763</v>
      </c>
      <c r="F358" s="140" t="s">
        <v>1764</v>
      </c>
      <c r="G358" s="17" t="s">
        <v>121</v>
      </c>
      <c r="H358" s="18" t="s">
        <v>124</v>
      </c>
      <c r="I358" s="19">
        <v>29201</v>
      </c>
      <c r="J358" s="55" t="str">
        <f>LEFT(Tabla32[[#This Row],[ObjGasto]],3)</f>
        <v>292</v>
      </c>
      <c r="K358" s="169">
        <v>1</v>
      </c>
      <c r="L358" s="20">
        <v>101</v>
      </c>
      <c r="M358" s="21">
        <v>2000</v>
      </c>
      <c r="N358" s="22">
        <f t="shared" si="27"/>
        <v>166.66666666666666</v>
      </c>
      <c r="O358" s="22">
        <f t="shared" si="27"/>
        <v>166.66666666666666</v>
      </c>
      <c r="P358" s="22">
        <f t="shared" si="27"/>
        <v>166.66666666666666</v>
      </c>
      <c r="Q358" s="22">
        <f t="shared" si="27"/>
        <v>166.66666666666666</v>
      </c>
      <c r="R358" s="22">
        <f t="shared" si="27"/>
        <v>166.66666666666666</v>
      </c>
      <c r="S358" s="22">
        <f t="shared" si="27"/>
        <v>166.66666666666666</v>
      </c>
      <c r="T358" s="22">
        <f t="shared" si="27"/>
        <v>166.66666666666666</v>
      </c>
      <c r="U358" s="22">
        <f t="shared" si="27"/>
        <v>166.66666666666666</v>
      </c>
      <c r="V358" s="22">
        <f t="shared" si="27"/>
        <v>166.66666666666666</v>
      </c>
      <c r="W358" s="22">
        <f t="shared" si="27"/>
        <v>166.66666666666666</v>
      </c>
      <c r="X358" s="22">
        <f t="shared" si="27"/>
        <v>166.66666666666666</v>
      </c>
      <c r="Y358" s="22">
        <f t="shared" si="27"/>
        <v>166.66666666666666</v>
      </c>
    </row>
    <row r="359" spans="1:25" hidden="1" x14ac:dyDescent="0.3">
      <c r="A359" s="164">
        <v>19</v>
      </c>
      <c r="B359" s="164">
        <v>1</v>
      </c>
      <c r="C359" s="165" t="s">
        <v>1760</v>
      </c>
      <c r="D359" s="166" t="s">
        <v>1761</v>
      </c>
      <c r="E359" s="166" t="s">
        <v>1763</v>
      </c>
      <c r="F359" s="140" t="s">
        <v>1764</v>
      </c>
      <c r="G359" s="17" t="s">
        <v>121</v>
      </c>
      <c r="H359" s="18" t="s">
        <v>124</v>
      </c>
      <c r="I359" s="19">
        <v>29401</v>
      </c>
      <c r="J359" s="55" t="str">
        <f>LEFT(Tabla32[[#This Row],[ObjGasto]],3)</f>
        <v>294</v>
      </c>
      <c r="K359" s="169">
        <v>1</v>
      </c>
      <c r="L359" s="20">
        <v>101</v>
      </c>
      <c r="M359" s="21">
        <v>1000</v>
      </c>
      <c r="N359" s="22">
        <f t="shared" si="27"/>
        <v>83.333333333333329</v>
      </c>
      <c r="O359" s="22">
        <f t="shared" si="27"/>
        <v>83.333333333333329</v>
      </c>
      <c r="P359" s="22">
        <f t="shared" si="27"/>
        <v>83.333333333333329</v>
      </c>
      <c r="Q359" s="22">
        <f t="shared" si="27"/>
        <v>83.333333333333329</v>
      </c>
      <c r="R359" s="22">
        <f t="shared" si="27"/>
        <v>83.333333333333329</v>
      </c>
      <c r="S359" s="22">
        <f t="shared" si="27"/>
        <v>83.333333333333329</v>
      </c>
      <c r="T359" s="22">
        <f t="shared" si="27"/>
        <v>83.333333333333329</v>
      </c>
      <c r="U359" s="22">
        <f t="shared" si="27"/>
        <v>83.333333333333329</v>
      </c>
      <c r="V359" s="22">
        <f t="shared" si="27"/>
        <v>83.333333333333329</v>
      </c>
      <c r="W359" s="22">
        <f t="shared" si="27"/>
        <v>83.333333333333329</v>
      </c>
      <c r="X359" s="22">
        <f t="shared" si="27"/>
        <v>83.333333333333329</v>
      </c>
      <c r="Y359" s="22">
        <f t="shared" si="27"/>
        <v>83.333333333333329</v>
      </c>
    </row>
    <row r="360" spans="1:25" hidden="1" x14ac:dyDescent="0.3">
      <c r="A360" s="164">
        <v>19</v>
      </c>
      <c r="B360" s="164">
        <v>1</v>
      </c>
      <c r="C360" s="165" t="s">
        <v>1760</v>
      </c>
      <c r="D360" s="166" t="s">
        <v>1761</v>
      </c>
      <c r="E360" s="166" t="s">
        <v>1763</v>
      </c>
      <c r="F360" s="140" t="s">
        <v>1764</v>
      </c>
      <c r="G360" s="17" t="s">
        <v>121</v>
      </c>
      <c r="H360" s="18" t="s">
        <v>124</v>
      </c>
      <c r="I360" s="19">
        <v>29601</v>
      </c>
      <c r="J360" s="55" t="str">
        <f>LEFT(Tabla32[[#This Row],[ObjGasto]],3)</f>
        <v>296</v>
      </c>
      <c r="K360" s="169">
        <v>1</v>
      </c>
      <c r="L360" s="20">
        <v>101</v>
      </c>
      <c r="M360" s="21">
        <v>45000</v>
      </c>
      <c r="N360" s="22">
        <f t="shared" si="27"/>
        <v>3750</v>
      </c>
      <c r="O360" s="22">
        <f t="shared" si="27"/>
        <v>3750</v>
      </c>
      <c r="P360" s="22">
        <f t="shared" si="27"/>
        <v>3750</v>
      </c>
      <c r="Q360" s="22">
        <f t="shared" si="27"/>
        <v>3750</v>
      </c>
      <c r="R360" s="22">
        <f t="shared" si="27"/>
        <v>3750</v>
      </c>
      <c r="S360" s="22">
        <f t="shared" si="27"/>
        <v>3750</v>
      </c>
      <c r="T360" s="22">
        <f t="shared" si="27"/>
        <v>3750</v>
      </c>
      <c r="U360" s="22">
        <f t="shared" si="27"/>
        <v>3750</v>
      </c>
      <c r="V360" s="22">
        <f t="shared" si="27"/>
        <v>3750</v>
      </c>
      <c r="W360" s="22">
        <f t="shared" si="27"/>
        <v>3750</v>
      </c>
      <c r="X360" s="22">
        <f t="shared" si="27"/>
        <v>3750</v>
      </c>
      <c r="Y360" s="22">
        <f t="shared" si="27"/>
        <v>3750</v>
      </c>
    </row>
    <row r="361" spans="1:25" hidden="1" x14ac:dyDescent="0.3">
      <c r="A361" s="164">
        <v>19</v>
      </c>
      <c r="B361" s="164">
        <v>1</v>
      </c>
      <c r="C361" s="165" t="s">
        <v>1760</v>
      </c>
      <c r="D361" s="166" t="s">
        <v>1761</v>
      </c>
      <c r="E361" s="166" t="s">
        <v>1763</v>
      </c>
      <c r="F361" s="140" t="s">
        <v>1764</v>
      </c>
      <c r="G361" s="17" t="s">
        <v>121</v>
      </c>
      <c r="H361" s="18" t="s">
        <v>124</v>
      </c>
      <c r="I361" s="19">
        <v>29901</v>
      </c>
      <c r="J361" s="55" t="str">
        <f>LEFT(Tabla32[[#This Row],[ObjGasto]],3)</f>
        <v>299</v>
      </c>
      <c r="K361" s="169">
        <v>1</v>
      </c>
      <c r="L361" s="20">
        <v>101</v>
      </c>
      <c r="M361" s="21">
        <v>1000</v>
      </c>
      <c r="N361" s="22">
        <f t="shared" si="27"/>
        <v>83.333333333333329</v>
      </c>
      <c r="O361" s="22">
        <f t="shared" si="27"/>
        <v>83.333333333333329</v>
      </c>
      <c r="P361" s="22">
        <f t="shared" si="27"/>
        <v>83.333333333333329</v>
      </c>
      <c r="Q361" s="22">
        <f t="shared" si="27"/>
        <v>83.333333333333329</v>
      </c>
      <c r="R361" s="22">
        <f t="shared" si="27"/>
        <v>83.333333333333329</v>
      </c>
      <c r="S361" s="22">
        <f t="shared" si="27"/>
        <v>83.333333333333329</v>
      </c>
      <c r="T361" s="22">
        <f t="shared" si="27"/>
        <v>83.333333333333329</v>
      </c>
      <c r="U361" s="22">
        <f t="shared" si="27"/>
        <v>83.333333333333329</v>
      </c>
      <c r="V361" s="22">
        <f t="shared" si="27"/>
        <v>83.333333333333329</v>
      </c>
      <c r="W361" s="22">
        <f t="shared" si="27"/>
        <v>83.333333333333329</v>
      </c>
      <c r="X361" s="22">
        <f t="shared" si="27"/>
        <v>83.333333333333329</v>
      </c>
      <c r="Y361" s="22">
        <f t="shared" si="27"/>
        <v>83.333333333333329</v>
      </c>
    </row>
    <row r="362" spans="1:25" hidden="1" x14ac:dyDescent="0.3">
      <c r="A362" s="164">
        <v>5</v>
      </c>
      <c r="B362" s="164">
        <v>1</v>
      </c>
      <c r="C362" s="165" t="s">
        <v>117</v>
      </c>
      <c r="D362" s="166" t="s">
        <v>1768</v>
      </c>
      <c r="E362" s="166" t="s">
        <v>119</v>
      </c>
      <c r="F362" s="140" t="s">
        <v>1769</v>
      </c>
      <c r="G362" s="17" t="s">
        <v>121</v>
      </c>
      <c r="H362" s="18" t="s">
        <v>125</v>
      </c>
      <c r="I362" s="167">
        <v>39203</v>
      </c>
      <c r="J362" s="168" t="str">
        <f>LEFT(Tabla32[[#This Row],[ObjGasto]],3)</f>
        <v>392</v>
      </c>
      <c r="K362" s="169">
        <v>1</v>
      </c>
      <c r="L362" s="20">
        <v>502</v>
      </c>
      <c r="M362" s="22">
        <v>6000</v>
      </c>
      <c r="N362" s="22">
        <f t="shared" si="27"/>
        <v>500</v>
      </c>
      <c r="O362" s="22">
        <f t="shared" si="27"/>
        <v>500</v>
      </c>
      <c r="P362" s="22">
        <f t="shared" si="27"/>
        <v>500</v>
      </c>
      <c r="Q362" s="22">
        <f t="shared" si="27"/>
        <v>500</v>
      </c>
      <c r="R362" s="22">
        <f t="shared" si="27"/>
        <v>500</v>
      </c>
      <c r="S362" s="22">
        <f t="shared" si="27"/>
        <v>500</v>
      </c>
      <c r="T362" s="22">
        <f t="shared" si="27"/>
        <v>500</v>
      </c>
      <c r="U362" s="22">
        <f t="shared" si="27"/>
        <v>500</v>
      </c>
      <c r="V362" s="22">
        <f t="shared" si="27"/>
        <v>500</v>
      </c>
      <c r="W362" s="22">
        <f t="shared" si="27"/>
        <v>500</v>
      </c>
      <c r="X362" s="22">
        <f t="shared" si="27"/>
        <v>500</v>
      </c>
      <c r="Y362" s="22">
        <f t="shared" si="27"/>
        <v>500</v>
      </c>
    </row>
    <row r="363" spans="1:25" hidden="1" x14ac:dyDescent="0.3">
      <c r="A363" s="164">
        <v>14</v>
      </c>
      <c r="B363" s="164">
        <v>1</v>
      </c>
      <c r="C363" s="165" t="s">
        <v>117</v>
      </c>
      <c r="D363" s="166" t="s">
        <v>118</v>
      </c>
      <c r="E363" s="166" t="s">
        <v>119</v>
      </c>
      <c r="F363" s="17" t="s">
        <v>120</v>
      </c>
      <c r="G363" s="17" t="s">
        <v>121</v>
      </c>
      <c r="H363" s="18" t="s">
        <v>127</v>
      </c>
      <c r="I363" s="19">
        <v>39203</v>
      </c>
      <c r="J363" s="55" t="str">
        <f>LEFT(Tabla32[[#This Row],[ObjGasto]],3)</f>
        <v>392</v>
      </c>
      <c r="K363" s="169">
        <v>1</v>
      </c>
      <c r="L363" s="20">
        <v>101</v>
      </c>
      <c r="M363" s="21">
        <v>200000</v>
      </c>
      <c r="N363" s="22">
        <f t="shared" si="27"/>
        <v>16666.666666666668</v>
      </c>
      <c r="O363" s="22">
        <f t="shared" si="27"/>
        <v>16666.666666666668</v>
      </c>
      <c r="P363" s="22">
        <f t="shared" si="27"/>
        <v>16666.666666666668</v>
      </c>
      <c r="Q363" s="22">
        <f t="shared" si="27"/>
        <v>16666.666666666668</v>
      </c>
      <c r="R363" s="22">
        <f t="shared" si="27"/>
        <v>16666.666666666668</v>
      </c>
      <c r="S363" s="22">
        <f t="shared" si="27"/>
        <v>16666.666666666668</v>
      </c>
      <c r="T363" s="22">
        <f t="shared" si="27"/>
        <v>16666.666666666668</v>
      </c>
      <c r="U363" s="22">
        <f t="shared" si="27"/>
        <v>16666.666666666668</v>
      </c>
      <c r="V363" s="22">
        <f t="shared" si="27"/>
        <v>16666.666666666668</v>
      </c>
      <c r="W363" s="22">
        <f t="shared" si="27"/>
        <v>16666.666666666668</v>
      </c>
      <c r="X363" s="22">
        <f t="shared" si="27"/>
        <v>16666.666666666668</v>
      </c>
      <c r="Y363" s="22">
        <f t="shared" si="27"/>
        <v>16666.666666666668</v>
      </c>
    </row>
    <row r="364" spans="1:25" hidden="1" x14ac:dyDescent="0.3">
      <c r="A364" s="164">
        <v>19</v>
      </c>
      <c r="B364" s="164">
        <v>1</v>
      </c>
      <c r="C364" s="165" t="s">
        <v>1760</v>
      </c>
      <c r="D364" s="166" t="s">
        <v>1761</v>
      </c>
      <c r="E364" s="166" t="s">
        <v>1763</v>
      </c>
      <c r="F364" s="140" t="s">
        <v>1764</v>
      </c>
      <c r="G364" s="17" t="s">
        <v>121</v>
      </c>
      <c r="H364" s="18" t="s">
        <v>124</v>
      </c>
      <c r="I364" s="19">
        <v>39203</v>
      </c>
      <c r="J364" s="55" t="str">
        <f>LEFT(Tabla32[[#This Row],[ObjGasto]],3)</f>
        <v>392</v>
      </c>
      <c r="K364" s="169">
        <v>1</v>
      </c>
      <c r="L364" s="20">
        <v>101</v>
      </c>
      <c r="M364" s="21">
        <v>4000</v>
      </c>
      <c r="N364" s="22">
        <f t="shared" si="27"/>
        <v>333.33333333333331</v>
      </c>
      <c r="O364" s="22">
        <f t="shared" si="27"/>
        <v>333.33333333333331</v>
      </c>
      <c r="P364" s="22">
        <f t="shared" si="27"/>
        <v>333.33333333333331</v>
      </c>
      <c r="Q364" s="22">
        <f t="shared" si="27"/>
        <v>333.33333333333331</v>
      </c>
      <c r="R364" s="22">
        <f t="shared" si="27"/>
        <v>333.33333333333331</v>
      </c>
      <c r="S364" s="22">
        <f t="shared" si="27"/>
        <v>333.33333333333331</v>
      </c>
      <c r="T364" s="22">
        <f t="shared" si="27"/>
        <v>333.33333333333331</v>
      </c>
      <c r="U364" s="22">
        <f t="shared" si="27"/>
        <v>333.33333333333331</v>
      </c>
      <c r="V364" s="22">
        <f t="shared" si="27"/>
        <v>333.33333333333331</v>
      </c>
      <c r="W364" s="22">
        <f t="shared" si="27"/>
        <v>333.33333333333331</v>
      </c>
      <c r="X364" s="22">
        <f t="shared" si="27"/>
        <v>333.33333333333331</v>
      </c>
      <c r="Y364" s="22">
        <f t="shared" si="27"/>
        <v>333.33333333333331</v>
      </c>
    </row>
    <row r="365" spans="1:25" hidden="1" x14ac:dyDescent="0.3">
      <c r="A365" s="29">
        <v>2</v>
      </c>
      <c r="B365" s="29">
        <v>1</v>
      </c>
      <c r="C365" s="30">
        <v>1</v>
      </c>
      <c r="D365" s="17" t="s">
        <v>118</v>
      </c>
      <c r="E365" s="17" t="s">
        <v>119</v>
      </c>
      <c r="F365" s="17" t="s">
        <v>120</v>
      </c>
      <c r="G365" s="17" t="s">
        <v>121</v>
      </c>
      <c r="H365" s="18" t="s">
        <v>126</v>
      </c>
      <c r="I365" s="19">
        <v>39301</v>
      </c>
      <c r="J365" s="55" t="str">
        <f>LEFT(Tabla32[[#This Row],[ObjGasto]],3)</f>
        <v>393</v>
      </c>
      <c r="K365" s="20">
        <v>1</v>
      </c>
      <c r="L365" s="20">
        <v>101</v>
      </c>
      <c r="M365" s="21">
        <v>2500</v>
      </c>
      <c r="N365" s="22">
        <f t="shared" si="27"/>
        <v>208.33333333333334</v>
      </c>
      <c r="O365" s="22">
        <f t="shared" si="27"/>
        <v>208.33333333333334</v>
      </c>
      <c r="P365" s="22">
        <f t="shared" si="27"/>
        <v>208.33333333333334</v>
      </c>
      <c r="Q365" s="22">
        <f t="shared" si="27"/>
        <v>208.33333333333334</v>
      </c>
      <c r="R365" s="22">
        <f t="shared" si="27"/>
        <v>208.33333333333334</v>
      </c>
      <c r="S365" s="22">
        <f t="shared" si="27"/>
        <v>208.33333333333334</v>
      </c>
      <c r="T365" s="22">
        <f t="shared" si="27"/>
        <v>208.33333333333334</v>
      </c>
      <c r="U365" s="22">
        <f t="shared" si="27"/>
        <v>208.33333333333334</v>
      </c>
      <c r="V365" s="22">
        <f t="shared" si="27"/>
        <v>208.33333333333334</v>
      </c>
      <c r="W365" s="22">
        <f t="shared" si="27"/>
        <v>208.33333333333334</v>
      </c>
      <c r="X365" s="22">
        <f t="shared" si="27"/>
        <v>208.33333333333334</v>
      </c>
      <c r="Y365" s="22">
        <f t="shared" si="27"/>
        <v>208.33333333333334</v>
      </c>
    </row>
    <row r="366" spans="1:25" hidden="1" x14ac:dyDescent="0.3">
      <c r="A366" s="29">
        <v>2</v>
      </c>
      <c r="B366" s="29">
        <v>1</v>
      </c>
      <c r="C366" s="30">
        <v>1</v>
      </c>
      <c r="D366" s="17" t="s">
        <v>118</v>
      </c>
      <c r="E366" s="17" t="s">
        <v>119</v>
      </c>
      <c r="F366" s="17" t="s">
        <v>120</v>
      </c>
      <c r="G366" s="17" t="s">
        <v>121</v>
      </c>
      <c r="H366" s="18" t="s">
        <v>126</v>
      </c>
      <c r="I366" s="19">
        <v>39501</v>
      </c>
      <c r="J366" s="55" t="str">
        <f>LEFT(Tabla32[[#This Row],[ObjGasto]],3)</f>
        <v>395</v>
      </c>
      <c r="K366" s="20">
        <v>1</v>
      </c>
      <c r="L366" s="17">
        <v>101</v>
      </c>
      <c r="M366" s="21">
        <v>1000</v>
      </c>
      <c r="N366" s="22">
        <f t="shared" si="27"/>
        <v>83.333333333333329</v>
      </c>
      <c r="O366" s="22">
        <f t="shared" si="27"/>
        <v>83.333333333333329</v>
      </c>
      <c r="P366" s="22">
        <f t="shared" si="27"/>
        <v>83.333333333333329</v>
      </c>
      <c r="Q366" s="22">
        <f t="shared" si="27"/>
        <v>83.333333333333329</v>
      </c>
      <c r="R366" s="22">
        <f t="shared" si="27"/>
        <v>83.333333333333329</v>
      </c>
      <c r="S366" s="22">
        <f t="shared" si="27"/>
        <v>83.333333333333329</v>
      </c>
      <c r="T366" s="22">
        <f t="shared" si="27"/>
        <v>83.333333333333329</v>
      </c>
      <c r="U366" s="22">
        <f t="shared" si="27"/>
        <v>83.333333333333329</v>
      </c>
      <c r="V366" s="22">
        <f t="shared" si="27"/>
        <v>83.333333333333329</v>
      </c>
      <c r="W366" s="22">
        <f t="shared" si="27"/>
        <v>83.333333333333329</v>
      </c>
      <c r="X366" s="22">
        <f t="shared" si="27"/>
        <v>83.333333333333329</v>
      </c>
      <c r="Y366" s="22">
        <f t="shared" si="27"/>
        <v>83.333333333333329</v>
      </c>
    </row>
    <row r="367" spans="1:25" hidden="1" x14ac:dyDescent="0.3">
      <c r="A367" s="164">
        <v>14</v>
      </c>
      <c r="B367" s="164">
        <v>1</v>
      </c>
      <c r="C367" s="165" t="s">
        <v>117</v>
      </c>
      <c r="D367" s="166" t="s">
        <v>118</v>
      </c>
      <c r="E367" s="166" t="s">
        <v>119</v>
      </c>
      <c r="F367" s="17" t="s">
        <v>120</v>
      </c>
      <c r="G367" s="17" t="s">
        <v>121</v>
      </c>
      <c r="H367" s="18" t="s">
        <v>127</v>
      </c>
      <c r="I367" s="19">
        <v>39501</v>
      </c>
      <c r="J367" s="55" t="str">
        <f>LEFT(Tabla32[[#This Row],[ObjGasto]],3)</f>
        <v>395</v>
      </c>
      <c r="K367" s="169">
        <v>1</v>
      </c>
      <c r="L367" s="20">
        <v>101</v>
      </c>
      <c r="M367" s="21">
        <v>1000</v>
      </c>
      <c r="N367" s="22">
        <f t="shared" si="27"/>
        <v>83.333333333333329</v>
      </c>
      <c r="O367" s="22">
        <f t="shared" si="27"/>
        <v>83.333333333333329</v>
      </c>
      <c r="P367" s="22">
        <f t="shared" si="27"/>
        <v>83.333333333333329</v>
      </c>
      <c r="Q367" s="22">
        <f t="shared" si="27"/>
        <v>83.333333333333329</v>
      </c>
      <c r="R367" s="22">
        <f t="shared" si="27"/>
        <v>83.333333333333329</v>
      </c>
      <c r="S367" s="22">
        <f t="shared" si="27"/>
        <v>83.333333333333329</v>
      </c>
      <c r="T367" s="22">
        <f t="shared" si="27"/>
        <v>83.333333333333329</v>
      </c>
      <c r="U367" s="22">
        <f t="shared" si="27"/>
        <v>83.333333333333329</v>
      </c>
      <c r="V367" s="22">
        <f t="shared" si="27"/>
        <v>83.333333333333329</v>
      </c>
      <c r="W367" s="22">
        <f t="shared" si="27"/>
        <v>83.333333333333329</v>
      </c>
      <c r="X367" s="22">
        <f t="shared" si="27"/>
        <v>83.333333333333329</v>
      </c>
      <c r="Y367" s="22">
        <f t="shared" si="27"/>
        <v>83.333333333333329</v>
      </c>
    </row>
    <row r="368" spans="1:25" hidden="1" x14ac:dyDescent="0.3">
      <c r="A368" s="164">
        <v>19</v>
      </c>
      <c r="B368" s="164">
        <v>2</v>
      </c>
      <c r="C368" s="165" t="s">
        <v>1760</v>
      </c>
      <c r="D368" s="166" t="s">
        <v>119</v>
      </c>
      <c r="E368" s="166" t="s">
        <v>1759</v>
      </c>
      <c r="F368" s="140" t="s">
        <v>1767</v>
      </c>
      <c r="G368" s="17" t="s">
        <v>121</v>
      </c>
      <c r="H368" s="18" t="s">
        <v>122</v>
      </c>
      <c r="I368" s="19">
        <v>39501</v>
      </c>
      <c r="J368" s="55" t="str">
        <f>LEFT(Tabla32[[#This Row],[ObjGasto]],3)</f>
        <v>395</v>
      </c>
      <c r="K368" s="170">
        <v>1</v>
      </c>
      <c r="L368" s="20">
        <v>101</v>
      </c>
      <c r="M368" s="21">
        <v>6000</v>
      </c>
      <c r="N368" s="22">
        <f t="shared" si="27"/>
        <v>500</v>
      </c>
      <c r="O368" s="22">
        <f t="shared" si="27"/>
        <v>500</v>
      </c>
      <c r="P368" s="22">
        <f t="shared" si="27"/>
        <v>500</v>
      </c>
      <c r="Q368" s="22">
        <f t="shared" si="27"/>
        <v>500</v>
      </c>
      <c r="R368" s="22">
        <f t="shared" si="27"/>
        <v>500</v>
      </c>
      <c r="S368" s="22">
        <f t="shared" si="27"/>
        <v>500</v>
      </c>
      <c r="T368" s="22">
        <f t="shared" si="27"/>
        <v>500</v>
      </c>
      <c r="U368" s="22">
        <f t="shared" si="27"/>
        <v>500</v>
      </c>
      <c r="V368" s="22">
        <f t="shared" si="27"/>
        <v>500</v>
      </c>
      <c r="W368" s="22">
        <f t="shared" si="27"/>
        <v>500</v>
      </c>
      <c r="X368" s="22">
        <f t="shared" si="27"/>
        <v>500</v>
      </c>
      <c r="Y368" s="22">
        <f t="shared" si="27"/>
        <v>500</v>
      </c>
    </row>
    <row r="369" spans="1:25" hidden="1" x14ac:dyDescent="0.3">
      <c r="A369" s="29">
        <v>2</v>
      </c>
      <c r="B369" s="29">
        <v>1</v>
      </c>
      <c r="C369" s="30">
        <v>1</v>
      </c>
      <c r="D369" s="17" t="s">
        <v>118</v>
      </c>
      <c r="E369" s="17" t="s">
        <v>119</v>
      </c>
      <c r="F369" s="17" t="s">
        <v>120</v>
      </c>
      <c r="G369" s="17" t="s">
        <v>121</v>
      </c>
      <c r="H369" s="18" t="s">
        <v>126</v>
      </c>
      <c r="I369" s="19">
        <v>39801</v>
      </c>
      <c r="J369" s="55" t="str">
        <f>LEFT(Tabla32[[#This Row],[ObjGasto]],3)</f>
        <v>398</v>
      </c>
      <c r="K369" s="20">
        <v>1</v>
      </c>
      <c r="L369" s="17">
        <v>101</v>
      </c>
      <c r="M369" s="21">
        <v>120000</v>
      </c>
      <c r="N369" s="22">
        <f t="shared" si="27"/>
        <v>10000</v>
      </c>
      <c r="O369" s="22">
        <f t="shared" si="27"/>
        <v>10000</v>
      </c>
      <c r="P369" s="22">
        <f t="shared" si="27"/>
        <v>10000</v>
      </c>
      <c r="Q369" s="22">
        <f t="shared" si="27"/>
        <v>10000</v>
      </c>
      <c r="R369" s="22">
        <f t="shared" si="27"/>
        <v>10000</v>
      </c>
      <c r="S369" s="22">
        <f t="shared" si="27"/>
        <v>10000</v>
      </c>
      <c r="T369" s="22">
        <f t="shared" si="27"/>
        <v>10000</v>
      </c>
      <c r="U369" s="22">
        <f t="shared" si="27"/>
        <v>10000</v>
      </c>
      <c r="V369" s="22">
        <f t="shared" si="27"/>
        <v>10000</v>
      </c>
      <c r="W369" s="22">
        <f t="shared" si="27"/>
        <v>10000</v>
      </c>
      <c r="X369" s="22">
        <f t="shared" si="27"/>
        <v>10000</v>
      </c>
      <c r="Y369" s="22">
        <f t="shared" si="27"/>
        <v>10000</v>
      </c>
    </row>
    <row r="370" spans="1:25" hidden="1" x14ac:dyDescent="0.3">
      <c r="A370" s="29">
        <v>2</v>
      </c>
      <c r="B370" s="29">
        <v>1</v>
      </c>
      <c r="C370" s="30">
        <v>1</v>
      </c>
      <c r="D370" s="17" t="s">
        <v>118</v>
      </c>
      <c r="E370" s="17" t="s">
        <v>119</v>
      </c>
      <c r="F370" s="17" t="s">
        <v>120</v>
      </c>
      <c r="G370" s="17" t="s">
        <v>121</v>
      </c>
      <c r="H370" s="18" t="s">
        <v>126</v>
      </c>
      <c r="I370" s="19">
        <v>39907</v>
      </c>
      <c r="J370" s="55" t="str">
        <f>LEFT(Tabla32[[#This Row],[ObjGasto]],3)</f>
        <v>399</v>
      </c>
      <c r="K370" s="20">
        <v>1</v>
      </c>
      <c r="L370" s="20">
        <v>101</v>
      </c>
      <c r="M370" s="21">
        <v>1000</v>
      </c>
      <c r="N370" s="22">
        <f t="shared" si="27"/>
        <v>83.333333333333329</v>
      </c>
      <c r="O370" s="22">
        <f t="shared" si="27"/>
        <v>83.333333333333329</v>
      </c>
      <c r="P370" s="22">
        <f t="shared" si="27"/>
        <v>83.333333333333329</v>
      </c>
      <c r="Q370" s="22">
        <f t="shared" si="27"/>
        <v>83.333333333333329</v>
      </c>
      <c r="R370" s="22">
        <f t="shared" si="27"/>
        <v>83.333333333333329</v>
      </c>
      <c r="S370" s="22">
        <f t="shared" si="27"/>
        <v>83.333333333333329</v>
      </c>
      <c r="T370" s="22">
        <f t="shared" si="27"/>
        <v>83.333333333333329</v>
      </c>
      <c r="U370" s="22">
        <f t="shared" si="27"/>
        <v>83.333333333333329</v>
      </c>
      <c r="V370" s="22">
        <f t="shared" si="27"/>
        <v>83.333333333333329</v>
      </c>
      <c r="W370" s="22">
        <f t="shared" si="27"/>
        <v>83.333333333333329</v>
      </c>
      <c r="X370" s="22">
        <f t="shared" si="27"/>
        <v>83.333333333333329</v>
      </c>
      <c r="Y370" s="22">
        <f t="shared" si="27"/>
        <v>83.333333333333329</v>
      </c>
    </row>
    <row r="371" spans="1:25" hidden="1" x14ac:dyDescent="0.3">
      <c r="A371" s="23">
        <v>9</v>
      </c>
      <c r="B371" s="23">
        <v>1</v>
      </c>
      <c r="C371" s="24" t="s">
        <v>1760</v>
      </c>
      <c r="D371" s="25" t="s">
        <v>1759</v>
      </c>
      <c r="E371" s="25" t="s">
        <v>119</v>
      </c>
      <c r="F371" s="25" t="s">
        <v>1766</v>
      </c>
      <c r="G371" s="26" t="s">
        <v>121</v>
      </c>
      <c r="H371" s="27" t="s">
        <v>128</v>
      </c>
      <c r="I371" s="19">
        <v>39907</v>
      </c>
      <c r="J371" s="55" t="str">
        <f>LEFT(Tabla32[[#This Row],[ObjGasto]],3)</f>
        <v>399</v>
      </c>
      <c r="K371" s="20">
        <v>1</v>
      </c>
      <c r="L371" s="28">
        <v>101</v>
      </c>
      <c r="M371" s="21">
        <v>15497</v>
      </c>
      <c r="N371" s="22">
        <f t="shared" si="27"/>
        <v>1291.4166666666667</v>
      </c>
      <c r="O371" s="22">
        <f t="shared" si="27"/>
        <v>1291.4166666666667</v>
      </c>
      <c r="P371" s="22">
        <f t="shared" si="27"/>
        <v>1291.4166666666667</v>
      </c>
      <c r="Q371" s="22">
        <f t="shared" si="27"/>
        <v>1291.4166666666667</v>
      </c>
      <c r="R371" s="22">
        <f t="shared" si="27"/>
        <v>1291.4166666666667</v>
      </c>
      <c r="S371" s="22">
        <f t="shared" si="27"/>
        <v>1291.4166666666667</v>
      </c>
      <c r="T371" s="22">
        <f t="shared" si="27"/>
        <v>1291.4166666666667</v>
      </c>
      <c r="U371" s="22">
        <f t="shared" si="27"/>
        <v>1291.4166666666667</v>
      </c>
      <c r="V371" s="22">
        <f t="shared" si="27"/>
        <v>1291.4166666666667</v>
      </c>
      <c r="W371" s="22">
        <f t="shared" si="27"/>
        <v>1291.4166666666667</v>
      </c>
      <c r="X371" s="22">
        <f t="shared" si="27"/>
        <v>1291.4166666666667</v>
      </c>
      <c r="Y371" s="22">
        <f t="shared" si="27"/>
        <v>1291.4166666666667</v>
      </c>
    </row>
    <row r="372" spans="1:25" hidden="1" x14ac:dyDescent="0.3">
      <c r="A372" s="164">
        <v>14</v>
      </c>
      <c r="B372" s="164">
        <v>1</v>
      </c>
      <c r="C372" s="165" t="s">
        <v>117</v>
      </c>
      <c r="D372" s="166" t="s">
        <v>118</v>
      </c>
      <c r="E372" s="166" t="s">
        <v>119</v>
      </c>
      <c r="F372" s="17" t="s">
        <v>120</v>
      </c>
      <c r="G372" s="17" t="s">
        <v>121</v>
      </c>
      <c r="H372" s="18" t="s">
        <v>127</v>
      </c>
      <c r="I372" s="19">
        <v>39907</v>
      </c>
      <c r="J372" s="55" t="str">
        <f>LEFT(Tabla32[[#This Row],[ObjGasto]],3)</f>
        <v>399</v>
      </c>
      <c r="K372" s="169">
        <v>1</v>
      </c>
      <c r="L372" s="20">
        <v>101</v>
      </c>
      <c r="M372" s="21">
        <v>5000</v>
      </c>
      <c r="N372" s="22">
        <f t="shared" si="27"/>
        <v>416.66666666666669</v>
      </c>
      <c r="O372" s="22">
        <f t="shared" si="27"/>
        <v>416.66666666666669</v>
      </c>
      <c r="P372" s="22">
        <f t="shared" si="27"/>
        <v>416.66666666666669</v>
      </c>
      <c r="Q372" s="22">
        <f t="shared" si="27"/>
        <v>416.66666666666669</v>
      </c>
      <c r="R372" s="22">
        <f t="shared" si="27"/>
        <v>416.66666666666669</v>
      </c>
      <c r="S372" s="22">
        <f t="shared" si="27"/>
        <v>416.66666666666669</v>
      </c>
      <c r="T372" s="22">
        <f t="shared" si="27"/>
        <v>416.66666666666669</v>
      </c>
      <c r="U372" s="22">
        <f t="shared" si="27"/>
        <v>416.66666666666669</v>
      </c>
      <c r="V372" s="22">
        <f t="shared" si="27"/>
        <v>416.66666666666669</v>
      </c>
      <c r="W372" s="22">
        <f t="shared" si="27"/>
        <v>416.66666666666669</v>
      </c>
      <c r="X372" s="22">
        <f t="shared" si="27"/>
        <v>416.66666666666669</v>
      </c>
      <c r="Y372" s="22">
        <f t="shared" si="27"/>
        <v>416.66666666666669</v>
      </c>
    </row>
    <row r="373" spans="1:25" hidden="1" x14ac:dyDescent="0.3">
      <c r="A373" s="164">
        <v>19</v>
      </c>
      <c r="B373" s="164">
        <v>2</v>
      </c>
      <c r="C373" s="165" t="s">
        <v>1760</v>
      </c>
      <c r="D373" s="166" t="s">
        <v>119</v>
      </c>
      <c r="E373" s="166" t="s">
        <v>1759</v>
      </c>
      <c r="F373" s="140" t="s">
        <v>1767</v>
      </c>
      <c r="G373" s="17" t="s">
        <v>121</v>
      </c>
      <c r="H373" s="18" t="s">
        <v>122</v>
      </c>
      <c r="I373" s="19">
        <v>39907</v>
      </c>
      <c r="J373" s="55" t="str">
        <f>LEFT(Tabla32[[#This Row],[ObjGasto]],3)</f>
        <v>399</v>
      </c>
      <c r="K373" s="170">
        <v>1</v>
      </c>
      <c r="L373" s="20">
        <v>101</v>
      </c>
      <c r="M373" s="21">
        <v>1000</v>
      </c>
      <c r="N373" s="22">
        <f t="shared" ref="N373:Y388" si="28">$M373/12</f>
        <v>83.333333333333329</v>
      </c>
      <c r="O373" s="22">
        <f t="shared" si="28"/>
        <v>83.333333333333329</v>
      </c>
      <c r="P373" s="22">
        <f t="shared" si="28"/>
        <v>83.333333333333329</v>
      </c>
      <c r="Q373" s="22">
        <f t="shared" si="28"/>
        <v>83.333333333333329</v>
      </c>
      <c r="R373" s="22">
        <f t="shared" si="28"/>
        <v>83.333333333333329</v>
      </c>
      <c r="S373" s="22">
        <f t="shared" si="28"/>
        <v>83.333333333333329</v>
      </c>
      <c r="T373" s="22">
        <f t="shared" si="28"/>
        <v>83.333333333333329</v>
      </c>
      <c r="U373" s="22">
        <f t="shared" si="28"/>
        <v>83.333333333333329</v>
      </c>
      <c r="V373" s="22">
        <f t="shared" si="28"/>
        <v>83.333333333333329</v>
      </c>
      <c r="W373" s="22">
        <f t="shared" si="28"/>
        <v>83.333333333333329</v>
      </c>
      <c r="X373" s="22">
        <f t="shared" si="28"/>
        <v>83.333333333333329</v>
      </c>
      <c r="Y373" s="22">
        <f t="shared" si="28"/>
        <v>83.333333333333329</v>
      </c>
    </row>
    <row r="374" spans="1:25" hidden="1" x14ac:dyDescent="0.3">
      <c r="A374" s="164">
        <v>19</v>
      </c>
      <c r="B374" s="164">
        <v>1</v>
      </c>
      <c r="C374" s="165" t="s">
        <v>1760</v>
      </c>
      <c r="D374" s="166" t="s">
        <v>1761</v>
      </c>
      <c r="E374" s="166" t="s">
        <v>1763</v>
      </c>
      <c r="F374" s="140" t="s">
        <v>1764</v>
      </c>
      <c r="G374" s="17" t="s">
        <v>121</v>
      </c>
      <c r="H374" s="18" t="s">
        <v>124</v>
      </c>
      <c r="I374" s="19">
        <v>39907</v>
      </c>
      <c r="J374" s="55" t="str">
        <f>LEFT(Tabla32[[#This Row],[ObjGasto]],3)</f>
        <v>399</v>
      </c>
      <c r="K374" s="169">
        <v>1</v>
      </c>
      <c r="L374" s="20">
        <v>101</v>
      </c>
      <c r="M374" s="21">
        <v>1000</v>
      </c>
      <c r="N374" s="22">
        <f t="shared" si="28"/>
        <v>83.333333333333329</v>
      </c>
      <c r="O374" s="22">
        <f t="shared" si="28"/>
        <v>83.333333333333329</v>
      </c>
      <c r="P374" s="22">
        <f t="shared" si="28"/>
        <v>83.333333333333329</v>
      </c>
      <c r="Q374" s="22">
        <f t="shared" si="28"/>
        <v>83.333333333333329</v>
      </c>
      <c r="R374" s="22">
        <f t="shared" si="28"/>
        <v>83.333333333333329</v>
      </c>
      <c r="S374" s="22">
        <f t="shared" si="28"/>
        <v>83.333333333333329</v>
      </c>
      <c r="T374" s="22">
        <f t="shared" si="28"/>
        <v>83.333333333333329</v>
      </c>
      <c r="U374" s="22">
        <f t="shared" si="28"/>
        <v>83.333333333333329</v>
      </c>
      <c r="V374" s="22">
        <f t="shared" si="28"/>
        <v>83.333333333333329</v>
      </c>
      <c r="W374" s="22">
        <f t="shared" si="28"/>
        <v>83.333333333333329</v>
      </c>
      <c r="X374" s="22">
        <f t="shared" si="28"/>
        <v>83.333333333333329</v>
      </c>
      <c r="Y374" s="22">
        <f t="shared" si="28"/>
        <v>83.333333333333329</v>
      </c>
    </row>
    <row r="375" spans="1:25" hidden="1" x14ac:dyDescent="0.3">
      <c r="A375" s="164">
        <v>19</v>
      </c>
      <c r="B375" s="164">
        <v>1</v>
      </c>
      <c r="C375" s="165" t="s">
        <v>1760</v>
      </c>
      <c r="D375" s="166" t="s">
        <v>1761</v>
      </c>
      <c r="E375" s="166" t="s">
        <v>1763</v>
      </c>
      <c r="F375" s="140" t="s">
        <v>1764</v>
      </c>
      <c r="G375" s="17" t="s">
        <v>121</v>
      </c>
      <c r="H375" s="18" t="s">
        <v>124</v>
      </c>
      <c r="I375" s="19">
        <v>44101</v>
      </c>
      <c r="J375" s="55" t="str">
        <f>LEFT(Tabla32[[#This Row],[ObjGasto]],3)</f>
        <v>441</v>
      </c>
      <c r="K375" s="169">
        <v>1</v>
      </c>
      <c r="L375" s="20">
        <v>101</v>
      </c>
      <c r="M375" s="21">
        <v>20000</v>
      </c>
      <c r="N375" s="22">
        <f t="shared" si="28"/>
        <v>1666.6666666666667</v>
      </c>
      <c r="O375" s="22">
        <f t="shared" si="28"/>
        <v>1666.6666666666667</v>
      </c>
      <c r="P375" s="22">
        <f t="shared" si="28"/>
        <v>1666.6666666666667</v>
      </c>
      <c r="Q375" s="22">
        <f t="shared" si="28"/>
        <v>1666.6666666666667</v>
      </c>
      <c r="R375" s="22">
        <f t="shared" si="28"/>
        <v>1666.6666666666667</v>
      </c>
      <c r="S375" s="22">
        <f t="shared" si="28"/>
        <v>1666.6666666666667</v>
      </c>
      <c r="T375" s="22">
        <f t="shared" si="28"/>
        <v>1666.6666666666667</v>
      </c>
      <c r="U375" s="22">
        <f t="shared" si="28"/>
        <v>1666.6666666666667</v>
      </c>
      <c r="V375" s="22">
        <f t="shared" si="28"/>
        <v>1666.6666666666667</v>
      </c>
      <c r="W375" s="22">
        <f t="shared" si="28"/>
        <v>1666.6666666666667</v>
      </c>
      <c r="X375" s="22">
        <f t="shared" si="28"/>
        <v>1666.6666666666667</v>
      </c>
      <c r="Y375" s="22">
        <f t="shared" si="28"/>
        <v>1666.6666666666667</v>
      </c>
    </row>
    <row r="376" spans="1:25" hidden="1" x14ac:dyDescent="0.3">
      <c r="A376" s="164">
        <v>19</v>
      </c>
      <c r="B376" s="164">
        <v>1</v>
      </c>
      <c r="C376" s="165" t="s">
        <v>1760</v>
      </c>
      <c r="D376" s="166" t="s">
        <v>1761</v>
      </c>
      <c r="E376" s="166" t="s">
        <v>1763</v>
      </c>
      <c r="F376" s="140" t="s">
        <v>1764</v>
      </c>
      <c r="G376" s="17" t="s">
        <v>121</v>
      </c>
      <c r="H376" s="18" t="s">
        <v>124</v>
      </c>
      <c r="I376" s="19">
        <v>44111</v>
      </c>
      <c r="J376" s="55" t="str">
        <f>LEFT(Tabla32[[#This Row],[ObjGasto]],3)</f>
        <v>441</v>
      </c>
      <c r="K376" s="169">
        <v>1</v>
      </c>
      <c r="L376" s="20">
        <v>101</v>
      </c>
      <c r="M376" s="21">
        <v>290000</v>
      </c>
      <c r="N376" s="22">
        <f t="shared" si="28"/>
        <v>24166.666666666668</v>
      </c>
      <c r="O376" s="22">
        <f t="shared" si="28"/>
        <v>24166.666666666668</v>
      </c>
      <c r="P376" s="22">
        <f t="shared" si="28"/>
        <v>24166.666666666668</v>
      </c>
      <c r="Q376" s="22">
        <f t="shared" si="28"/>
        <v>24166.666666666668</v>
      </c>
      <c r="R376" s="22">
        <f t="shared" si="28"/>
        <v>24166.666666666668</v>
      </c>
      <c r="S376" s="22">
        <f t="shared" si="28"/>
        <v>24166.666666666668</v>
      </c>
      <c r="T376" s="22">
        <f t="shared" si="28"/>
        <v>24166.666666666668</v>
      </c>
      <c r="U376" s="22">
        <f t="shared" si="28"/>
        <v>24166.666666666668</v>
      </c>
      <c r="V376" s="22">
        <f t="shared" si="28"/>
        <v>24166.666666666668</v>
      </c>
      <c r="W376" s="22">
        <f t="shared" si="28"/>
        <v>24166.666666666668</v>
      </c>
      <c r="X376" s="22">
        <f t="shared" si="28"/>
        <v>24166.666666666668</v>
      </c>
      <c r="Y376" s="22">
        <f t="shared" si="28"/>
        <v>24166.666666666668</v>
      </c>
    </row>
    <row r="377" spans="1:25" hidden="1" x14ac:dyDescent="0.3">
      <c r="A377" s="164">
        <v>19</v>
      </c>
      <c r="B377" s="164">
        <v>1</v>
      </c>
      <c r="C377" s="165" t="s">
        <v>1760</v>
      </c>
      <c r="D377" s="166" t="s">
        <v>1761</v>
      </c>
      <c r="E377" s="166" t="s">
        <v>1763</v>
      </c>
      <c r="F377" s="140" t="s">
        <v>1764</v>
      </c>
      <c r="G377" s="17" t="s">
        <v>121</v>
      </c>
      <c r="H377" s="18" t="s">
        <v>124</v>
      </c>
      <c r="I377" s="19">
        <v>48101</v>
      </c>
      <c r="J377" s="55" t="str">
        <f>LEFT(Tabla32[[#This Row],[ObjGasto]],3)</f>
        <v>481</v>
      </c>
      <c r="K377" s="169">
        <v>1</v>
      </c>
      <c r="L377" s="20">
        <v>101</v>
      </c>
      <c r="M377" s="21">
        <v>5000</v>
      </c>
      <c r="N377" s="22">
        <f t="shared" si="28"/>
        <v>416.66666666666669</v>
      </c>
      <c r="O377" s="22">
        <f t="shared" si="28"/>
        <v>416.66666666666669</v>
      </c>
      <c r="P377" s="22">
        <f t="shared" si="28"/>
        <v>416.66666666666669</v>
      </c>
      <c r="Q377" s="22">
        <f t="shared" si="28"/>
        <v>416.66666666666669</v>
      </c>
      <c r="R377" s="22">
        <f t="shared" si="28"/>
        <v>416.66666666666669</v>
      </c>
      <c r="S377" s="22">
        <f t="shared" si="28"/>
        <v>416.66666666666669</v>
      </c>
      <c r="T377" s="22">
        <f t="shared" si="28"/>
        <v>416.66666666666669</v>
      </c>
      <c r="U377" s="22">
        <f t="shared" si="28"/>
        <v>416.66666666666669</v>
      </c>
      <c r="V377" s="22">
        <f t="shared" si="28"/>
        <v>416.66666666666669</v>
      </c>
      <c r="W377" s="22">
        <f t="shared" si="28"/>
        <v>416.66666666666669</v>
      </c>
      <c r="X377" s="22">
        <f t="shared" si="28"/>
        <v>416.66666666666669</v>
      </c>
      <c r="Y377" s="22">
        <f t="shared" si="28"/>
        <v>416.66666666666669</v>
      </c>
    </row>
    <row r="378" spans="1:25" hidden="1" x14ac:dyDescent="0.3">
      <c r="A378" s="164">
        <v>19</v>
      </c>
      <c r="B378" s="164">
        <v>2</v>
      </c>
      <c r="C378" s="165" t="s">
        <v>1760</v>
      </c>
      <c r="D378" s="166" t="s">
        <v>119</v>
      </c>
      <c r="E378" s="166" t="s">
        <v>1759</v>
      </c>
      <c r="F378" s="140" t="s">
        <v>1767</v>
      </c>
      <c r="G378" s="17" t="s">
        <v>121</v>
      </c>
      <c r="H378" s="18" t="s">
        <v>122</v>
      </c>
      <c r="I378" s="19">
        <v>51101</v>
      </c>
      <c r="J378" s="55" t="str">
        <f>LEFT(Tabla32[[#This Row],[ObjGasto]],3)</f>
        <v>511</v>
      </c>
      <c r="K378" s="169">
        <v>2</v>
      </c>
      <c r="L378" s="20">
        <v>101</v>
      </c>
      <c r="M378" s="21">
        <v>8000</v>
      </c>
      <c r="N378" s="22">
        <f t="shared" si="28"/>
        <v>666.66666666666663</v>
      </c>
      <c r="O378" s="22">
        <f t="shared" si="28"/>
        <v>666.66666666666663</v>
      </c>
      <c r="P378" s="22">
        <f t="shared" si="28"/>
        <v>666.66666666666663</v>
      </c>
      <c r="Q378" s="22">
        <f t="shared" si="28"/>
        <v>666.66666666666663</v>
      </c>
      <c r="R378" s="22">
        <f t="shared" si="28"/>
        <v>666.66666666666663</v>
      </c>
      <c r="S378" s="22">
        <f t="shared" si="28"/>
        <v>666.66666666666663</v>
      </c>
      <c r="T378" s="22">
        <f t="shared" si="28"/>
        <v>666.66666666666663</v>
      </c>
      <c r="U378" s="22">
        <f t="shared" si="28"/>
        <v>666.66666666666663</v>
      </c>
      <c r="V378" s="22">
        <f t="shared" si="28"/>
        <v>666.66666666666663</v>
      </c>
      <c r="W378" s="22">
        <f t="shared" si="28"/>
        <v>666.66666666666663</v>
      </c>
      <c r="X378" s="22">
        <f t="shared" si="28"/>
        <v>666.66666666666663</v>
      </c>
      <c r="Y378" s="22">
        <f t="shared" si="28"/>
        <v>666.66666666666663</v>
      </c>
    </row>
    <row r="379" spans="1:25" hidden="1" x14ac:dyDescent="0.3">
      <c r="A379" s="164">
        <v>19</v>
      </c>
      <c r="B379" s="164">
        <v>2</v>
      </c>
      <c r="C379" s="165" t="s">
        <v>1760</v>
      </c>
      <c r="D379" s="166" t="s">
        <v>119</v>
      </c>
      <c r="E379" s="166" t="s">
        <v>1759</v>
      </c>
      <c r="F379" s="140" t="s">
        <v>1767</v>
      </c>
      <c r="G379" s="17" t="s">
        <v>121</v>
      </c>
      <c r="H379" s="18" t="s">
        <v>122</v>
      </c>
      <c r="I379" s="19">
        <v>51501</v>
      </c>
      <c r="J379" s="55" t="str">
        <f>LEFT(Tabla32[[#This Row],[ObjGasto]],3)</f>
        <v>515</v>
      </c>
      <c r="K379" s="169">
        <v>2</v>
      </c>
      <c r="L379" s="20">
        <v>101</v>
      </c>
      <c r="M379" s="21">
        <v>15000</v>
      </c>
      <c r="N379" s="22">
        <f t="shared" si="28"/>
        <v>1250</v>
      </c>
      <c r="O379" s="22">
        <f t="shared" si="28"/>
        <v>1250</v>
      </c>
      <c r="P379" s="22">
        <f t="shared" si="28"/>
        <v>1250</v>
      </c>
      <c r="Q379" s="22">
        <f t="shared" si="28"/>
        <v>1250</v>
      </c>
      <c r="R379" s="22">
        <f t="shared" si="28"/>
        <v>1250</v>
      </c>
      <c r="S379" s="22">
        <f t="shared" si="28"/>
        <v>1250</v>
      </c>
      <c r="T379" s="22">
        <f t="shared" si="28"/>
        <v>1250</v>
      </c>
      <c r="U379" s="22">
        <f t="shared" si="28"/>
        <v>1250</v>
      </c>
      <c r="V379" s="22">
        <f t="shared" si="28"/>
        <v>1250</v>
      </c>
      <c r="W379" s="22">
        <f t="shared" si="28"/>
        <v>1250</v>
      </c>
      <c r="X379" s="22">
        <f t="shared" si="28"/>
        <v>1250</v>
      </c>
      <c r="Y379" s="22">
        <f t="shared" si="28"/>
        <v>1250</v>
      </c>
    </row>
    <row r="380" spans="1:25" hidden="1" x14ac:dyDescent="0.3">
      <c r="A380" s="164">
        <v>19</v>
      </c>
      <c r="B380" s="164">
        <v>1</v>
      </c>
      <c r="C380" s="165" t="s">
        <v>1760</v>
      </c>
      <c r="D380" s="166" t="s">
        <v>1761</v>
      </c>
      <c r="E380" s="166" t="s">
        <v>1763</v>
      </c>
      <c r="F380" s="140" t="s">
        <v>1764</v>
      </c>
      <c r="G380" s="17" t="s">
        <v>121</v>
      </c>
      <c r="H380" s="18" t="s">
        <v>124</v>
      </c>
      <c r="I380" s="19">
        <v>51501</v>
      </c>
      <c r="J380" s="55" t="str">
        <f>LEFT(Tabla32[[#This Row],[ObjGasto]],3)</f>
        <v>515</v>
      </c>
      <c r="K380" s="170">
        <v>2</v>
      </c>
      <c r="L380" s="20">
        <v>101</v>
      </c>
      <c r="M380" s="21">
        <v>5000</v>
      </c>
      <c r="N380" s="22">
        <f t="shared" si="28"/>
        <v>416.66666666666669</v>
      </c>
      <c r="O380" s="22">
        <f t="shared" si="28"/>
        <v>416.66666666666669</v>
      </c>
      <c r="P380" s="22">
        <f t="shared" si="28"/>
        <v>416.66666666666669</v>
      </c>
      <c r="Q380" s="22">
        <f t="shared" si="28"/>
        <v>416.66666666666669</v>
      </c>
      <c r="R380" s="22">
        <f t="shared" si="28"/>
        <v>416.66666666666669</v>
      </c>
      <c r="S380" s="22">
        <f t="shared" si="28"/>
        <v>416.66666666666669</v>
      </c>
      <c r="T380" s="22">
        <f t="shared" si="28"/>
        <v>416.66666666666669</v>
      </c>
      <c r="U380" s="22">
        <f t="shared" si="28"/>
        <v>416.66666666666669</v>
      </c>
      <c r="V380" s="22">
        <f t="shared" si="28"/>
        <v>416.66666666666669</v>
      </c>
      <c r="W380" s="22">
        <f t="shared" si="28"/>
        <v>416.66666666666669</v>
      </c>
      <c r="X380" s="22">
        <f t="shared" si="28"/>
        <v>416.66666666666669</v>
      </c>
      <c r="Y380" s="22">
        <f t="shared" si="28"/>
        <v>416.66666666666669</v>
      </c>
    </row>
    <row r="381" spans="1:25" hidden="1" x14ac:dyDescent="0.3">
      <c r="A381" s="164">
        <v>19</v>
      </c>
      <c r="B381" s="164">
        <v>2</v>
      </c>
      <c r="C381" s="165" t="s">
        <v>1760</v>
      </c>
      <c r="D381" s="166" t="s">
        <v>119</v>
      </c>
      <c r="E381" s="166" t="s">
        <v>1759</v>
      </c>
      <c r="F381" s="140" t="s">
        <v>1767</v>
      </c>
      <c r="G381" s="17" t="s">
        <v>121</v>
      </c>
      <c r="H381" s="18" t="s">
        <v>122</v>
      </c>
      <c r="I381" s="19">
        <v>51901</v>
      </c>
      <c r="J381" s="55" t="str">
        <f>LEFT(Tabla32[[#This Row],[ObjGasto]],3)</f>
        <v>519</v>
      </c>
      <c r="K381" s="169">
        <v>2</v>
      </c>
      <c r="L381" s="20">
        <v>101</v>
      </c>
      <c r="M381" s="21">
        <v>12500</v>
      </c>
      <c r="N381" s="22">
        <f t="shared" si="28"/>
        <v>1041.6666666666667</v>
      </c>
      <c r="O381" s="22">
        <f t="shared" si="28"/>
        <v>1041.6666666666667</v>
      </c>
      <c r="P381" s="22">
        <f t="shared" si="28"/>
        <v>1041.6666666666667</v>
      </c>
      <c r="Q381" s="22">
        <f t="shared" si="28"/>
        <v>1041.6666666666667</v>
      </c>
      <c r="R381" s="22">
        <f t="shared" si="28"/>
        <v>1041.6666666666667</v>
      </c>
      <c r="S381" s="22">
        <f t="shared" si="28"/>
        <v>1041.6666666666667</v>
      </c>
      <c r="T381" s="22">
        <f t="shared" si="28"/>
        <v>1041.6666666666667</v>
      </c>
      <c r="U381" s="22">
        <f t="shared" si="28"/>
        <v>1041.6666666666667</v>
      </c>
      <c r="V381" s="22">
        <f t="shared" si="28"/>
        <v>1041.6666666666667</v>
      </c>
      <c r="W381" s="22">
        <f t="shared" si="28"/>
        <v>1041.6666666666667</v>
      </c>
      <c r="X381" s="22">
        <f t="shared" si="28"/>
        <v>1041.6666666666667</v>
      </c>
      <c r="Y381" s="22">
        <f t="shared" si="28"/>
        <v>1041.6666666666667</v>
      </c>
    </row>
    <row r="382" spans="1:25" hidden="1" x14ac:dyDescent="0.3">
      <c r="A382" s="164">
        <v>19</v>
      </c>
      <c r="B382" s="164">
        <v>1</v>
      </c>
      <c r="C382" s="165" t="s">
        <v>1760</v>
      </c>
      <c r="D382" s="166" t="s">
        <v>1761</v>
      </c>
      <c r="E382" s="166" t="s">
        <v>1763</v>
      </c>
      <c r="F382" s="140" t="s">
        <v>1764</v>
      </c>
      <c r="G382" s="17" t="s">
        <v>121</v>
      </c>
      <c r="H382" s="18" t="s">
        <v>124</v>
      </c>
      <c r="I382" s="19">
        <v>51901</v>
      </c>
      <c r="J382" s="55" t="str">
        <f>LEFT(Tabla32[[#This Row],[ObjGasto]],3)</f>
        <v>519</v>
      </c>
      <c r="K382" s="170">
        <v>2</v>
      </c>
      <c r="L382" s="20">
        <v>101</v>
      </c>
      <c r="M382" s="21">
        <v>5000</v>
      </c>
      <c r="N382" s="22">
        <f t="shared" si="28"/>
        <v>416.66666666666669</v>
      </c>
      <c r="O382" s="22">
        <f t="shared" si="28"/>
        <v>416.66666666666669</v>
      </c>
      <c r="P382" s="22">
        <f t="shared" si="28"/>
        <v>416.66666666666669</v>
      </c>
      <c r="Q382" s="22">
        <f t="shared" si="28"/>
        <v>416.66666666666669</v>
      </c>
      <c r="R382" s="22">
        <f t="shared" si="28"/>
        <v>416.66666666666669</v>
      </c>
      <c r="S382" s="22">
        <f t="shared" si="28"/>
        <v>416.66666666666669</v>
      </c>
      <c r="T382" s="22">
        <f t="shared" si="28"/>
        <v>416.66666666666669</v>
      </c>
      <c r="U382" s="22">
        <f t="shared" si="28"/>
        <v>416.66666666666669</v>
      </c>
      <c r="V382" s="22">
        <f t="shared" si="28"/>
        <v>416.66666666666669</v>
      </c>
      <c r="W382" s="22">
        <f t="shared" si="28"/>
        <v>416.66666666666669</v>
      </c>
      <c r="X382" s="22">
        <f t="shared" si="28"/>
        <v>416.66666666666669</v>
      </c>
      <c r="Y382" s="22">
        <f t="shared" si="28"/>
        <v>416.66666666666669</v>
      </c>
    </row>
    <row r="383" spans="1:25" hidden="1" x14ac:dyDescent="0.3">
      <c r="A383" s="164">
        <v>19</v>
      </c>
      <c r="B383" s="164">
        <v>1</v>
      </c>
      <c r="C383" s="165" t="s">
        <v>1760</v>
      </c>
      <c r="D383" s="166" t="s">
        <v>1761</v>
      </c>
      <c r="E383" s="166" t="s">
        <v>1763</v>
      </c>
      <c r="F383" s="140" t="s">
        <v>1764</v>
      </c>
      <c r="G383" s="17" t="s">
        <v>121</v>
      </c>
      <c r="H383" s="18" t="s">
        <v>124</v>
      </c>
      <c r="I383" s="19">
        <v>52901</v>
      </c>
      <c r="J383" s="55" t="str">
        <f>LEFT(Tabla32[[#This Row],[ObjGasto]],3)</f>
        <v>529</v>
      </c>
      <c r="K383" s="170">
        <v>2</v>
      </c>
      <c r="L383" s="20">
        <v>101</v>
      </c>
      <c r="M383" s="21">
        <v>5000</v>
      </c>
      <c r="N383" s="22">
        <f t="shared" si="28"/>
        <v>416.66666666666669</v>
      </c>
      <c r="O383" s="22">
        <f t="shared" si="28"/>
        <v>416.66666666666669</v>
      </c>
      <c r="P383" s="22">
        <f t="shared" si="28"/>
        <v>416.66666666666669</v>
      </c>
      <c r="Q383" s="22">
        <f t="shared" si="28"/>
        <v>416.66666666666669</v>
      </c>
      <c r="R383" s="22">
        <f t="shared" si="28"/>
        <v>416.66666666666669</v>
      </c>
      <c r="S383" s="22">
        <f t="shared" si="28"/>
        <v>416.66666666666669</v>
      </c>
      <c r="T383" s="22">
        <f t="shared" si="28"/>
        <v>416.66666666666669</v>
      </c>
      <c r="U383" s="22">
        <f t="shared" si="28"/>
        <v>416.66666666666669</v>
      </c>
      <c r="V383" s="22">
        <f t="shared" si="28"/>
        <v>416.66666666666669</v>
      </c>
      <c r="W383" s="22">
        <f t="shared" si="28"/>
        <v>416.66666666666669</v>
      </c>
      <c r="X383" s="22">
        <f t="shared" si="28"/>
        <v>416.66666666666669</v>
      </c>
      <c r="Y383" s="22">
        <f t="shared" si="28"/>
        <v>416.66666666666669</v>
      </c>
    </row>
    <row r="384" spans="1:25" hidden="1" x14ac:dyDescent="0.3">
      <c r="A384" s="164">
        <v>19</v>
      </c>
      <c r="B384" s="164">
        <v>1</v>
      </c>
      <c r="C384" s="165" t="s">
        <v>1760</v>
      </c>
      <c r="D384" s="166" t="s">
        <v>1761</v>
      </c>
      <c r="E384" s="166" t="s">
        <v>1763</v>
      </c>
      <c r="F384" s="140" t="s">
        <v>1764</v>
      </c>
      <c r="G384" s="17" t="s">
        <v>121</v>
      </c>
      <c r="H384" s="18" t="s">
        <v>124</v>
      </c>
      <c r="I384" s="19">
        <v>54105</v>
      </c>
      <c r="J384" s="55" t="str">
        <f>LEFT(Tabla32[[#This Row],[ObjGasto]],3)</f>
        <v>541</v>
      </c>
      <c r="K384" s="170">
        <v>2</v>
      </c>
      <c r="L384" s="20">
        <v>101</v>
      </c>
      <c r="M384" s="21">
        <v>12500</v>
      </c>
      <c r="N384" s="22">
        <f t="shared" si="28"/>
        <v>1041.6666666666667</v>
      </c>
      <c r="O384" s="22">
        <f t="shared" si="28"/>
        <v>1041.6666666666667</v>
      </c>
      <c r="P384" s="22">
        <f t="shared" si="28"/>
        <v>1041.6666666666667</v>
      </c>
      <c r="Q384" s="22">
        <f t="shared" si="28"/>
        <v>1041.6666666666667</v>
      </c>
      <c r="R384" s="22">
        <f t="shared" si="28"/>
        <v>1041.6666666666667</v>
      </c>
      <c r="S384" s="22">
        <f t="shared" si="28"/>
        <v>1041.6666666666667</v>
      </c>
      <c r="T384" s="22">
        <f t="shared" si="28"/>
        <v>1041.6666666666667</v>
      </c>
      <c r="U384" s="22">
        <f t="shared" si="28"/>
        <v>1041.6666666666667</v>
      </c>
      <c r="V384" s="22">
        <f t="shared" si="28"/>
        <v>1041.6666666666667</v>
      </c>
      <c r="W384" s="22">
        <f t="shared" si="28"/>
        <v>1041.6666666666667</v>
      </c>
      <c r="X384" s="22">
        <f t="shared" si="28"/>
        <v>1041.6666666666667</v>
      </c>
      <c r="Y384" s="22">
        <f t="shared" si="28"/>
        <v>1041.6666666666667</v>
      </c>
    </row>
    <row r="385" spans="1:25" hidden="1" x14ac:dyDescent="0.3">
      <c r="A385" s="164">
        <v>19</v>
      </c>
      <c r="B385" s="164">
        <v>2</v>
      </c>
      <c r="C385" s="165" t="s">
        <v>1760</v>
      </c>
      <c r="D385" s="166" t="s">
        <v>119</v>
      </c>
      <c r="E385" s="166" t="s">
        <v>1759</v>
      </c>
      <c r="F385" s="140" t="s">
        <v>1767</v>
      </c>
      <c r="G385" s="17" t="s">
        <v>121</v>
      </c>
      <c r="H385" s="18" t="s">
        <v>122</v>
      </c>
      <c r="I385" s="19">
        <v>56201</v>
      </c>
      <c r="J385" s="55" t="str">
        <f>LEFT(Tabla32[[#This Row],[ObjGasto]],3)</f>
        <v>562</v>
      </c>
      <c r="K385" s="169">
        <v>2</v>
      </c>
      <c r="L385" s="20">
        <v>101</v>
      </c>
      <c r="M385" s="21">
        <v>100000</v>
      </c>
      <c r="N385" s="22">
        <f t="shared" si="28"/>
        <v>8333.3333333333339</v>
      </c>
      <c r="O385" s="22">
        <f t="shared" si="28"/>
        <v>8333.3333333333339</v>
      </c>
      <c r="P385" s="22">
        <f t="shared" si="28"/>
        <v>8333.3333333333339</v>
      </c>
      <c r="Q385" s="22">
        <f t="shared" si="28"/>
        <v>8333.3333333333339</v>
      </c>
      <c r="R385" s="22">
        <f t="shared" si="28"/>
        <v>8333.3333333333339</v>
      </c>
      <c r="S385" s="22">
        <f t="shared" si="28"/>
        <v>8333.3333333333339</v>
      </c>
      <c r="T385" s="22">
        <f t="shared" si="28"/>
        <v>8333.3333333333339</v>
      </c>
      <c r="U385" s="22">
        <f t="shared" si="28"/>
        <v>8333.3333333333339</v>
      </c>
      <c r="V385" s="22">
        <f t="shared" si="28"/>
        <v>8333.3333333333339</v>
      </c>
      <c r="W385" s="22">
        <f t="shared" si="28"/>
        <v>8333.3333333333339</v>
      </c>
      <c r="X385" s="22">
        <f t="shared" si="28"/>
        <v>8333.3333333333339</v>
      </c>
      <c r="Y385" s="22">
        <f t="shared" si="28"/>
        <v>8333.3333333333339</v>
      </c>
    </row>
    <row r="386" spans="1:25" hidden="1" x14ac:dyDescent="0.3">
      <c r="A386" s="164">
        <v>19</v>
      </c>
      <c r="B386" s="164">
        <v>2</v>
      </c>
      <c r="C386" s="165" t="s">
        <v>1760</v>
      </c>
      <c r="D386" s="166" t="s">
        <v>119</v>
      </c>
      <c r="E386" s="166" t="s">
        <v>1759</v>
      </c>
      <c r="F386" s="140" t="s">
        <v>1767</v>
      </c>
      <c r="G386" s="17" t="s">
        <v>121</v>
      </c>
      <c r="H386" s="18" t="s">
        <v>122</v>
      </c>
      <c r="I386" s="19">
        <v>56401</v>
      </c>
      <c r="J386" s="55" t="str">
        <f>LEFT(Tabla32[[#This Row],[ObjGasto]],3)</f>
        <v>564</v>
      </c>
      <c r="K386" s="169">
        <v>2</v>
      </c>
      <c r="L386" s="20">
        <v>101</v>
      </c>
      <c r="M386" s="21">
        <v>6000</v>
      </c>
      <c r="N386" s="22">
        <f t="shared" si="28"/>
        <v>500</v>
      </c>
      <c r="O386" s="22">
        <f t="shared" si="28"/>
        <v>500</v>
      </c>
      <c r="P386" s="22">
        <f t="shared" si="28"/>
        <v>500</v>
      </c>
      <c r="Q386" s="22">
        <f t="shared" si="28"/>
        <v>500</v>
      </c>
      <c r="R386" s="22">
        <f t="shared" si="28"/>
        <v>500</v>
      </c>
      <c r="S386" s="22">
        <f t="shared" si="28"/>
        <v>500</v>
      </c>
      <c r="T386" s="22">
        <f t="shared" si="28"/>
        <v>500</v>
      </c>
      <c r="U386" s="22">
        <f t="shared" si="28"/>
        <v>500</v>
      </c>
      <c r="V386" s="22">
        <f t="shared" si="28"/>
        <v>500</v>
      </c>
      <c r="W386" s="22">
        <f t="shared" si="28"/>
        <v>500</v>
      </c>
      <c r="X386" s="22">
        <f t="shared" si="28"/>
        <v>500</v>
      </c>
      <c r="Y386" s="22">
        <f t="shared" si="28"/>
        <v>500</v>
      </c>
    </row>
    <row r="387" spans="1:25" hidden="1" x14ac:dyDescent="0.3">
      <c r="A387" s="164">
        <v>19</v>
      </c>
      <c r="B387" s="164">
        <v>1</v>
      </c>
      <c r="C387" s="165" t="s">
        <v>1760</v>
      </c>
      <c r="D387" s="166" t="s">
        <v>1761</v>
      </c>
      <c r="E387" s="166" t="s">
        <v>1763</v>
      </c>
      <c r="F387" s="140" t="s">
        <v>1764</v>
      </c>
      <c r="G387" s="17" t="s">
        <v>121</v>
      </c>
      <c r="H387" s="18" t="s">
        <v>124</v>
      </c>
      <c r="I387" s="19">
        <v>56401</v>
      </c>
      <c r="J387" s="55" t="str">
        <f>LEFT(Tabla32[[#This Row],[ObjGasto]],3)</f>
        <v>564</v>
      </c>
      <c r="K387" s="170">
        <v>2</v>
      </c>
      <c r="L387" s="20">
        <v>101</v>
      </c>
      <c r="M387" s="21">
        <v>10000</v>
      </c>
      <c r="N387" s="22">
        <f t="shared" si="28"/>
        <v>833.33333333333337</v>
      </c>
      <c r="O387" s="22">
        <f t="shared" si="28"/>
        <v>833.33333333333337</v>
      </c>
      <c r="P387" s="22">
        <f t="shared" si="28"/>
        <v>833.33333333333337</v>
      </c>
      <c r="Q387" s="22">
        <f t="shared" si="28"/>
        <v>833.33333333333337</v>
      </c>
      <c r="R387" s="22">
        <f t="shared" si="28"/>
        <v>833.33333333333337</v>
      </c>
      <c r="S387" s="22">
        <f t="shared" si="28"/>
        <v>833.33333333333337</v>
      </c>
      <c r="T387" s="22">
        <f t="shared" si="28"/>
        <v>833.33333333333337</v>
      </c>
      <c r="U387" s="22">
        <f t="shared" si="28"/>
        <v>833.33333333333337</v>
      </c>
      <c r="V387" s="22">
        <f t="shared" si="28"/>
        <v>833.33333333333337</v>
      </c>
      <c r="W387" s="22">
        <f t="shared" si="28"/>
        <v>833.33333333333337</v>
      </c>
      <c r="X387" s="22">
        <f t="shared" si="28"/>
        <v>833.33333333333337</v>
      </c>
      <c r="Y387" s="22">
        <f t="shared" si="28"/>
        <v>833.33333333333337</v>
      </c>
    </row>
    <row r="388" spans="1:25" hidden="1" x14ac:dyDescent="0.3">
      <c r="A388" s="164">
        <v>19</v>
      </c>
      <c r="B388" s="164">
        <v>2</v>
      </c>
      <c r="C388" s="165" t="s">
        <v>1760</v>
      </c>
      <c r="D388" s="166" t="s">
        <v>119</v>
      </c>
      <c r="E388" s="166" t="s">
        <v>1759</v>
      </c>
      <c r="F388" s="140" t="s">
        <v>1767</v>
      </c>
      <c r="G388" s="17" t="s">
        <v>121</v>
      </c>
      <c r="H388" s="18" t="s">
        <v>122</v>
      </c>
      <c r="I388" s="19">
        <v>56601</v>
      </c>
      <c r="J388" s="55" t="str">
        <f>LEFT(Tabla32[[#This Row],[ObjGasto]],3)</f>
        <v>566</v>
      </c>
      <c r="K388" s="169">
        <v>2</v>
      </c>
      <c r="L388" s="20">
        <v>101</v>
      </c>
      <c r="M388" s="21">
        <v>87000</v>
      </c>
      <c r="N388" s="22">
        <f t="shared" si="28"/>
        <v>7250</v>
      </c>
      <c r="O388" s="22">
        <f t="shared" si="28"/>
        <v>7250</v>
      </c>
      <c r="P388" s="22">
        <f t="shared" si="28"/>
        <v>7250</v>
      </c>
      <c r="Q388" s="22">
        <f t="shared" si="28"/>
        <v>7250</v>
      </c>
      <c r="R388" s="22">
        <f t="shared" si="28"/>
        <v>7250</v>
      </c>
      <c r="S388" s="22">
        <f t="shared" si="28"/>
        <v>7250</v>
      </c>
      <c r="T388" s="22">
        <f t="shared" si="28"/>
        <v>7250</v>
      </c>
      <c r="U388" s="22">
        <f t="shared" si="28"/>
        <v>7250</v>
      </c>
      <c r="V388" s="22">
        <f t="shared" si="28"/>
        <v>7250</v>
      </c>
      <c r="W388" s="22">
        <f t="shared" si="28"/>
        <v>7250</v>
      </c>
      <c r="X388" s="22">
        <f t="shared" si="28"/>
        <v>7250</v>
      </c>
      <c r="Y388" s="22">
        <f t="shared" si="28"/>
        <v>7250</v>
      </c>
    </row>
    <row r="389" spans="1:25" hidden="1" x14ac:dyDescent="0.3">
      <c r="A389" s="164">
        <v>19</v>
      </c>
      <c r="B389" s="164">
        <v>2</v>
      </c>
      <c r="C389" s="165" t="s">
        <v>1760</v>
      </c>
      <c r="D389" s="166" t="s">
        <v>119</v>
      </c>
      <c r="E389" s="166" t="s">
        <v>1759</v>
      </c>
      <c r="F389" s="140" t="s">
        <v>1767</v>
      </c>
      <c r="G389" s="17" t="s">
        <v>121</v>
      </c>
      <c r="H389" s="18" t="s">
        <v>122</v>
      </c>
      <c r="I389" s="19">
        <v>56701</v>
      </c>
      <c r="J389" s="55" t="str">
        <f>LEFT(Tabla32[[#This Row],[ObjGasto]],3)</f>
        <v>567</v>
      </c>
      <c r="K389" s="169">
        <v>2</v>
      </c>
      <c r="L389" s="20">
        <v>101</v>
      </c>
      <c r="M389" s="21">
        <v>12500</v>
      </c>
      <c r="N389" s="22">
        <f t="shared" ref="N389:Y390" si="29">$M389/12</f>
        <v>1041.6666666666667</v>
      </c>
      <c r="O389" s="22">
        <f t="shared" si="29"/>
        <v>1041.6666666666667</v>
      </c>
      <c r="P389" s="22">
        <f t="shared" si="29"/>
        <v>1041.6666666666667</v>
      </c>
      <c r="Q389" s="22">
        <f t="shared" si="29"/>
        <v>1041.6666666666667</v>
      </c>
      <c r="R389" s="22">
        <f t="shared" si="29"/>
        <v>1041.6666666666667</v>
      </c>
      <c r="S389" s="22">
        <f t="shared" si="29"/>
        <v>1041.6666666666667</v>
      </c>
      <c r="T389" s="22">
        <f t="shared" si="29"/>
        <v>1041.6666666666667</v>
      </c>
      <c r="U389" s="22">
        <f t="shared" si="29"/>
        <v>1041.6666666666667</v>
      </c>
      <c r="V389" s="22">
        <f t="shared" si="29"/>
        <v>1041.6666666666667</v>
      </c>
      <c r="W389" s="22">
        <f t="shared" si="29"/>
        <v>1041.6666666666667</v>
      </c>
      <c r="X389" s="22">
        <f t="shared" si="29"/>
        <v>1041.6666666666667</v>
      </c>
      <c r="Y389" s="22">
        <f t="shared" si="29"/>
        <v>1041.6666666666667</v>
      </c>
    </row>
    <row r="390" spans="1:25" hidden="1" x14ac:dyDescent="0.3">
      <c r="A390" s="30">
        <v>21</v>
      </c>
      <c r="B390" s="164">
        <v>1</v>
      </c>
      <c r="C390" s="165" t="s">
        <v>117</v>
      </c>
      <c r="D390" s="166" t="s">
        <v>118</v>
      </c>
      <c r="E390" s="166" t="s">
        <v>119</v>
      </c>
      <c r="F390" s="17" t="s">
        <v>120</v>
      </c>
      <c r="G390" s="17" t="s">
        <v>121</v>
      </c>
      <c r="H390" s="18" t="s">
        <v>126</v>
      </c>
      <c r="I390" s="167">
        <v>45101</v>
      </c>
      <c r="J390" s="168" t="str">
        <f>LEFT(Tabla32[[#This Row],[ObjGasto]],3)</f>
        <v>451</v>
      </c>
      <c r="K390" s="170">
        <v>1</v>
      </c>
      <c r="L390" s="20">
        <v>101</v>
      </c>
      <c r="M390" s="22">
        <v>225000</v>
      </c>
      <c r="N390" s="22">
        <f t="shared" si="29"/>
        <v>18750</v>
      </c>
      <c r="O390" s="22">
        <f t="shared" si="29"/>
        <v>18750</v>
      </c>
      <c r="P390" s="22">
        <f t="shared" si="29"/>
        <v>18750</v>
      </c>
      <c r="Q390" s="22">
        <f t="shared" si="29"/>
        <v>18750</v>
      </c>
      <c r="R390" s="22">
        <f t="shared" si="29"/>
        <v>18750</v>
      </c>
      <c r="S390" s="22">
        <f t="shared" si="29"/>
        <v>18750</v>
      </c>
      <c r="T390" s="22">
        <f t="shared" si="29"/>
        <v>18750</v>
      </c>
      <c r="U390" s="22">
        <f t="shared" si="29"/>
        <v>18750</v>
      </c>
      <c r="V390" s="22">
        <f t="shared" si="29"/>
        <v>18750</v>
      </c>
      <c r="W390" s="22">
        <f t="shared" si="29"/>
        <v>18750</v>
      </c>
      <c r="X390" s="22">
        <f t="shared" si="29"/>
        <v>18750</v>
      </c>
      <c r="Y390" s="22">
        <f t="shared" si="29"/>
        <v>18750</v>
      </c>
    </row>
    <row r="391" spans="1:25" x14ac:dyDescent="0.3">
      <c r="A391" s="32"/>
      <c r="B391" s="33"/>
      <c r="C391" s="34"/>
      <c r="D391" s="34"/>
      <c r="E391" s="34"/>
      <c r="F391" s="139"/>
      <c r="G391" s="35"/>
      <c r="H391" s="36"/>
      <c r="I391" s="37"/>
      <c r="J391" s="56"/>
      <c r="K391" s="38"/>
      <c r="L391" s="35"/>
      <c r="M391" s="39">
        <f>SUBTOTAL(109,Tabla32[Anual])</f>
        <v>1916000</v>
      </c>
      <c r="N391" s="40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C7" sqref="A1:C7"/>
    </sheetView>
  </sheetViews>
  <sheetFormatPr baseColWidth="10" defaultRowHeight="14.4" x14ac:dyDescent="0.3"/>
  <cols>
    <col min="1" max="1" width="2" bestFit="1" customWidth="1"/>
    <col min="2" max="2" width="38.109375" customWidth="1"/>
    <col min="3" max="3" width="21.88671875" bestFit="1" customWidth="1"/>
  </cols>
  <sheetData>
    <row r="1" spans="1:3" ht="15" thickBot="1" x14ac:dyDescent="0.35">
      <c r="A1" s="185" t="s">
        <v>98</v>
      </c>
      <c r="B1" s="186"/>
      <c r="C1" s="9" t="s">
        <v>99</v>
      </c>
    </row>
    <row r="2" spans="1:3" ht="15" thickBot="1" x14ac:dyDescent="0.35">
      <c r="A2" s="10">
        <v>1</v>
      </c>
      <c r="B2" s="11" t="s">
        <v>100</v>
      </c>
      <c r="C2" s="44">
        <v>24540928.359999999</v>
      </c>
    </row>
    <row r="3" spans="1:3" ht="15" thickBot="1" x14ac:dyDescent="0.35">
      <c r="A3" s="10">
        <v>2</v>
      </c>
      <c r="B3" s="11" t="s">
        <v>101</v>
      </c>
      <c r="C3" s="44">
        <v>2959699.6400000011</v>
      </c>
    </row>
    <row r="4" spans="1:3" ht="27" thickBot="1" x14ac:dyDescent="0.35">
      <c r="A4" s="10">
        <v>3</v>
      </c>
      <c r="B4" s="11" t="s">
        <v>102</v>
      </c>
      <c r="C4" s="44">
        <v>100000</v>
      </c>
    </row>
    <row r="5" spans="1:3" ht="15" thickBot="1" x14ac:dyDescent="0.35">
      <c r="A5" s="10">
        <v>4</v>
      </c>
      <c r="B5" s="11" t="s">
        <v>103</v>
      </c>
      <c r="C5" s="44">
        <v>0</v>
      </c>
    </row>
    <row r="6" spans="1:3" ht="15" thickBot="1" x14ac:dyDescent="0.35">
      <c r="A6" s="10">
        <v>5</v>
      </c>
      <c r="B6" s="11" t="s">
        <v>104</v>
      </c>
      <c r="C6" s="44">
        <v>0</v>
      </c>
    </row>
    <row r="7" spans="1:3" ht="15" thickBot="1" x14ac:dyDescent="0.35">
      <c r="A7" s="185" t="s">
        <v>46</v>
      </c>
      <c r="B7" s="186"/>
      <c r="C7" s="53">
        <f>SUM(C2:C6)</f>
        <v>27600628</v>
      </c>
    </row>
  </sheetData>
  <mergeCells count="2">
    <mergeCell ref="A1:B1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C432"/>
  <sheetViews>
    <sheetView topLeftCell="A280" workbookViewId="0">
      <selection activeCell="B321" sqref="B321"/>
    </sheetView>
  </sheetViews>
  <sheetFormatPr baseColWidth="10" defaultRowHeight="14.4" x14ac:dyDescent="0.3"/>
  <cols>
    <col min="1" max="1" width="79.88671875" customWidth="1"/>
    <col min="2" max="2" width="22.33203125" style="43" bestFit="1" customWidth="1"/>
    <col min="3" max="3" width="14.109375" bestFit="1" customWidth="1"/>
  </cols>
  <sheetData>
    <row r="1" spans="1:2" ht="19.5" customHeight="1" thickBot="1" x14ac:dyDescent="0.35">
      <c r="A1" s="85" t="s">
        <v>60</v>
      </c>
      <c r="B1" s="86" t="s">
        <v>1570</v>
      </c>
    </row>
    <row r="2" spans="1:2" ht="15" thickBot="1" x14ac:dyDescent="0.35">
      <c r="A2" s="87" t="s">
        <v>45</v>
      </c>
      <c r="B2" s="84">
        <f>SUM(B3+B8+B13+B22+B27+B34+B36+B39)</f>
        <v>14298444</v>
      </c>
    </row>
    <row r="3" spans="1:2" ht="15" thickBot="1" x14ac:dyDescent="0.35">
      <c r="A3" s="88" t="s">
        <v>134</v>
      </c>
      <c r="B3" s="82">
        <f>SUM(B4:B7)</f>
        <v>11099500</v>
      </c>
    </row>
    <row r="4" spans="1:2" ht="15" hidden="1" thickBot="1" x14ac:dyDescent="0.35">
      <c r="A4" s="80" t="s">
        <v>1271</v>
      </c>
      <c r="B4" s="79">
        <v>0</v>
      </c>
    </row>
    <row r="5" spans="1:2" ht="15" hidden="1" thickBot="1" x14ac:dyDescent="0.35">
      <c r="A5" s="80" t="s">
        <v>1272</v>
      </c>
      <c r="B5" s="79">
        <v>0</v>
      </c>
    </row>
    <row r="6" spans="1:2" ht="15" thickBot="1" x14ac:dyDescent="0.35">
      <c r="A6" s="89" t="s">
        <v>135</v>
      </c>
      <c r="B6" s="79">
        <v>11099500</v>
      </c>
    </row>
    <row r="7" spans="1:2" ht="15" hidden="1" thickBot="1" x14ac:dyDescent="0.35">
      <c r="A7" s="80" t="s">
        <v>1273</v>
      </c>
      <c r="B7" s="79">
        <v>0</v>
      </c>
    </row>
    <row r="8" spans="1:2" ht="15" hidden="1" thickBot="1" x14ac:dyDescent="0.35">
      <c r="A8" s="81" t="s">
        <v>64</v>
      </c>
      <c r="B8" s="82">
        <v>0</v>
      </c>
    </row>
    <row r="9" spans="1:2" ht="15" hidden="1" thickBot="1" x14ac:dyDescent="0.35">
      <c r="A9" s="80" t="s">
        <v>1274</v>
      </c>
      <c r="B9" s="79">
        <v>0</v>
      </c>
    </row>
    <row r="10" spans="1:2" ht="15" hidden="1" thickBot="1" x14ac:dyDescent="0.35">
      <c r="A10" s="80" t="s">
        <v>1275</v>
      </c>
      <c r="B10" s="79">
        <v>0</v>
      </c>
    </row>
    <row r="11" spans="1:2" ht="15" hidden="1" thickBot="1" x14ac:dyDescent="0.35">
      <c r="A11" s="80" t="s">
        <v>1276</v>
      </c>
      <c r="B11" s="79">
        <v>0</v>
      </c>
    </row>
    <row r="12" spans="1:2" ht="15" hidden="1" thickBot="1" x14ac:dyDescent="0.35">
      <c r="A12" s="80" t="s">
        <v>1277</v>
      </c>
      <c r="B12" s="79">
        <v>0</v>
      </c>
    </row>
    <row r="13" spans="1:2" ht="15" thickBot="1" x14ac:dyDescent="0.35">
      <c r="A13" s="88" t="s">
        <v>43</v>
      </c>
      <c r="B13" s="82">
        <f>SUM(B14:B21)</f>
        <v>1812944</v>
      </c>
    </row>
    <row r="14" spans="1:2" ht="15" hidden="1" thickBot="1" x14ac:dyDescent="0.35">
      <c r="A14" s="80" t="s">
        <v>1278</v>
      </c>
      <c r="B14" s="79">
        <v>0</v>
      </c>
    </row>
    <row r="15" spans="1:2" ht="15" thickBot="1" x14ac:dyDescent="0.35">
      <c r="A15" s="89" t="s">
        <v>136</v>
      </c>
      <c r="B15" s="79">
        <v>1484944</v>
      </c>
    </row>
    <row r="16" spans="1:2" ht="15" thickBot="1" x14ac:dyDescent="0.35">
      <c r="A16" s="89" t="s">
        <v>137</v>
      </c>
      <c r="B16" s="79">
        <v>328000</v>
      </c>
    </row>
    <row r="17" spans="1:2" ht="15" hidden="1" thickBot="1" x14ac:dyDescent="0.35">
      <c r="A17" s="80" t="s">
        <v>1279</v>
      </c>
      <c r="B17" s="79">
        <v>0</v>
      </c>
    </row>
    <row r="18" spans="1:2" ht="15" hidden="1" thickBot="1" x14ac:dyDescent="0.35">
      <c r="A18" s="80" t="s">
        <v>1280</v>
      </c>
      <c r="B18" s="79">
        <v>0</v>
      </c>
    </row>
    <row r="19" spans="1:2" ht="15" hidden="1" thickBot="1" x14ac:dyDescent="0.35">
      <c r="A19" s="80" t="s">
        <v>1281</v>
      </c>
      <c r="B19" s="79">
        <v>0</v>
      </c>
    </row>
    <row r="20" spans="1:2" ht="15" hidden="1" thickBot="1" x14ac:dyDescent="0.35">
      <c r="A20" s="80" t="s">
        <v>1282</v>
      </c>
      <c r="B20" s="79">
        <v>0</v>
      </c>
    </row>
    <row r="21" spans="1:2" ht="15" hidden="1" thickBot="1" x14ac:dyDescent="0.35">
      <c r="A21" s="80" t="s">
        <v>1283</v>
      </c>
      <c r="B21" s="79">
        <v>0</v>
      </c>
    </row>
    <row r="22" spans="1:2" ht="15" thickBot="1" x14ac:dyDescent="0.35">
      <c r="A22" s="88" t="s">
        <v>42</v>
      </c>
      <c r="B22" s="82">
        <f>SUM(B23:B26)</f>
        <v>1325000</v>
      </c>
    </row>
    <row r="23" spans="1:2" ht="15" thickBot="1" x14ac:dyDescent="0.35">
      <c r="A23" s="89" t="s">
        <v>138</v>
      </c>
      <c r="B23" s="79">
        <v>1325000</v>
      </c>
    </row>
    <row r="24" spans="1:2" ht="15" hidden="1" thickBot="1" x14ac:dyDescent="0.35">
      <c r="A24" s="80" t="s">
        <v>1284</v>
      </c>
      <c r="B24" s="79">
        <v>0</v>
      </c>
    </row>
    <row r="25" spans="1:2" ht="15" hidden="1" thickBot="1" x14ac:dyDescent="0.35">
      <c r="A25" s="80" t="s">
        <v>1285</v>
      </c>
      <c r="B25" s="79">
        <v>0</v>
      </c>
    </row>
    <row r="26" spans="1:2" ht="15" hidden="1" thickBot="1" x14ac:dyDescent="0.35">
      <c r="A26" s="80" t="s">
        <v>139</v>
      </c>
      <c r="B26" s="79">
        <v>0</v>
      </c>
    </row>
    <row r="27" spans="1:2" ht="15" thickBot="1" x14ac:dyDescent="0.35">
      <c r="A27" s="88" t="s">
        <v>41</v>
      </c>
      <c r="B27" s="82">
        <f>SUM(B28:B33)</f>
        <v>61000</v>
      </c>
    </row>
    <row r="28" spans="1:2" ht="15" hidden="1" thickBot="1" x14ac:dyDescent="0.35">
      <c r="A28" s="80" t="s">
        <v>1286</v>
      </c>
      <c r="B28" s="79">
        <v>0</v>
      </c>
    </row>
    <row r="29" spans="1:2" ht="15" thickBot="1" x14ac:dyDescent="0.35">
      <c r="A29" s="89" t="s">
        <v>140</v>
      </c>
      <c r="B29" s="79">
        <v>61000</v>
      </c>
    </row>
    <row r="30" spans="1:2" ht="15" hidden="1" thickBot="1" x14ac:dyDescent="0.35">
      <c r="A30" s="80" t="s">
        <v>1287</v>
      </c>
      <c r="B30" s="79">
        <v>0</v>
      </c>
    </row>
    <row r="31" spans="1:2" ht="15" hidden="1" thickBot="1" x14ac:dyDescent="0.35">
      <c r="A31" s="80" t="s">
        <v>1288</v>
      </c>
      <c r="B31" s="79">
        <v>0</v>
      </c>
    </row>
    <row r="32" spans="1:2" ht="15" hidden="1" thickBot="1" x14ac:dyDescent="0.35">
      <c r="A32" s="80" t="s">
        <v>1289</v>
      </c>
      <c r="B32" s="79">
        <v>0</v>
      </c>
    </row>
    <row r="33" spans="1:2" ht="15" hidden="1" thickBot="1" x14ac:dyDescent="0.35">
      <c r="A33" s="80" t="s">
        <v>1290</v>
      </c>
      <c r="B33" s="79">
        <v>0</v>
      </c>
    </row>
    <row r="34" spans="1:2" ht="15" hidden="1" thickBot="1" x14ac:dyDescent="0.35">
      <c r="A34" s="81" t="s">
        <v>65</v>
      </c>
      <c r="B34" s="82">
        <f>SUM(B35)</f>
        <v>0</v>
      </c>
    </row>
    <row r="35" spans="1:2" ht="15" hidden="1" thickBot="1" x14ac:dyDescent="0.35">
      <c r="A35" s="80" t="s">
        <v>1291</v>
      </c>
      <c r="B35" s="79">
        <v>0</v>
      </c>
    </row>
    <row r="36" spans="1:2" ht="15" hidden="1" thickBot="1" x14ac:dyDescent="0.35">
      <c r="A36" s="81" t="s">
        <v>66</v>
      </c>
      <c r="B36" s="82">
        <f>SUM(B37:B38)</f>
        <v>0</v>
      </c>
    </row>
    <row r="37" spans="1:2" ht="15" hidden="1" thickBot="1" x14ac:dyDescent="0.35">
      <c r="A37" s="80" t="s">
        <v>1292</v>
      </c>
      <c r="B37" s="79">
        <v>0</v>
      </c>
    </row>
    <row r="38" spans="1:2" ht="15" hidden="1" thickBot="1" x14ac:dyDescent="0.35">
      <c r="A38" s="80" t="s">
        <v>1293</v>
      </c>
      <c r="B38" s="79">
        <v>0</v>
      </c>
    </row>
    <row r="39" spans="1:2" ht="15" hidden="1" thickBot="1" x14ac:dyDescent="0.35">
      <c r="A39" s="81" t="s">
        <v>1294</v>
      </c>
      <c r="B39" s="82">
        <f>SUM(B40:B41)</f>
        <v>0</v>
      </c>
    </row>
    <row r="40" spans="1:2" ht="15" hidden="1" thickBot="1" x14ac:dyDescent="0.35">
      <c r="A40" s="80" t="s">
        <v>1295</v>
      </c>
      <c r="B40" s="79">
        <v>0</v>
      </c>
    </row>
    <row r="41" spans="1:2" ht="15" hidden="1" thickBot="1" x14ac:dyDescent="0.35">
      <c r="A41" s="80" t="s">
        <v>1296</v>
      </c>
      <c r="B41" s="79">
        <v>0</v>
      </c>
    </row>
    <row r="42" spans="1:2" ht="15" thickBot="1" x14ac:dyDescent="0.35">
      <c r="A42" s="87" t="s">
        <v>40</v>
      </c>
      <c r="B42" s="84">
        <f>B43+B52+B56+B66+B76+B84+B87+B93+B97</f>
        <v>3932884.36</v>
      </c>
    </row>
    <row r="43" spans="1:2" ht="27.6" thickBot="1" x14ac:dyDescent="0.35">
      <c r="A43" s="88" t="s">
        <v>206</v>
      </c>
      <c r="B43" s="82">
        <f>SUM(B44:B51)</f>
        <v>368500</v>
      </c>
    </row>
    <row r="44" spans="1:2" ht="15" thickBot="1" x14ac:dyDescent="0.35">
      <c r="A44" s="89" t="s">
        <v>141</v>
      </c>
      <c r="B44" s="79">
        <v>181500</v>
      </c>
    </row>
    <row r="45" spans="1:2" ht="15" thickBot="1" x14ac:dyDescent="0.35">
      <c r="A45" s="89" t="s">
        <v>1297</v>
      </c>
      <c r="B45" s="79">
        <v>80000</v>
      </c>
    </row>
    <row r="46" spans="1:2" ht="15" thickBot="1" x14ac:dyDescent="0.35">
      <c r="A46" s="89" t="s">
        <v>1298</v>
      </c>
      <c r="B46" s="79">
        <v>2000</v>
      </c>
    </row>
    <row r="47" spans="1:2" ht="27.6" thickBot="1" x14ac:dyDescent="0.35">
      <c r="A47" s="89" t="s">
        <v>142</v>
      </c>
      <c r="B47" s="79">
        <v>11000</v>
      </c>
    </row>
    <row r="48" spans="1:2" ht="15" thickBot="1" x14ac:dyDescent="0.35">
      <c r="A48" s="89" t="s">
        <v>1299</v>
      </c>
      <c r="B48" s="79">
        <v>34000</v>
      </c>
    </row>
    <row r="49" spans="1:2" ht="15" thickBot="1" x14ac:dyDescent="0.35">
      <c r="A49" s="89" t="s">
        <v>143</v>
      </c>
      <c r="B49" s="79">
        <v>60000</v>
      </c>
    </row>
    <row r="50" spans="1:2" ht="15" hidden="1" thickBot="1" x14ac:dyDescent="0.35">
      <c r="A50" s="80" t="s">
        <v>1300</v>
      </c>
      <c r="B50" s="79">
        <v>0</v>
      </c>
    </row>
    <row r="51" spans="1:2" ht="15" hidden="1" thickBot="1" x14ac:dyDescent="0.35">
      <c r="A51" s="80" t="s">
        <v>1301</v>
      </c>
      <c r="B51" s="79">
        <v>0</v>
      </c>
    </row>
    <row r="52" spans="1:2" ht="15" thickBot="1" x14ac:dyDescent="0.35">
      <c r="A52" s="88" t="s">
        <v>38</v>
      </c>
      <c r="B52" s="82">
        <f>SUM(B53:B55)</f>
        <v>200000</v>
      </c>
    </row>
    <row r="53" spans="1:2" ht="15" thickBot="1" x14ac:dyDescent="0.35">
      <c r="A53" s="89" t="s">
        <v>144</v>
      </c>
      <c r="B53" s="79">
        <v>196500</v>
      </c>
    </row>
    <row r="54" spans="1:2" ht="15" hidden="1" thickBot="1" x14ac:dyDescent="0.35">
      <c r="A54" s="80" t="s">
        <v>1302</v>
      </c>
      <c r="B54" s="79">
        <v>0</v>
      </c>
    </row>
    <row r="55" spans="1:2" ht="15" thickBot="1" x14ac:dyDescent="0.35">
      <c r="A55" s="89" t="s">
        <v>1303</v>
      </c>
      <c r="B55" s="79">
        <v>3500</v>
      </c>
    </row>
    <row r="56" spans="1:2" ht="15" thickBot="1" x14ac:dyDescent="0.35">
      <c r="A56" s="88" t="s">
        <v>1304</v>
      </c>
      <c r="B56" s="82">
        <f>SUM(B57:B65)</f>
        <v>1000</v>
      </c>
    </row>
    <row r="57" spans="1:2" ht="15" hidden="1" thickBot="1" x14ac:dyDescent="0.35">
      <c r="A57" s="80" t="s">
        <v>1305</v>
      </c>
      <c r="B57" s="79">
        <v>0</v>
      </c>
    </row>
    <row r="58" spans="1:2" ht="15" hidden="1" thickBot="1" x14ac:dyDescent="0.35">
      <c r="A58" s="80" t="s">
        <v>1306</v>
      </c>
      <c r="B58" s="79">
        <v>0</v>
      </c>
    </row>
    <row r="59" spans="1:2" ht="15" hidden="1" thickBot="1" x14ac:dyDescent="0.35">
      <c r="A59" s="80" t="s">
        <v>1307</v>
      </c>
      <c r="B59" s="79">
        <v>0</v>
      </c>
    </row>
    <row r="60" spans="1:2" ht="15" hidden="1" thickBot="1" x14ac:dyDescent="0.35">
      <c r="A60" s="80" t="s">
        <v>1308</v>
      </c>
      <c r="B60" s="79">
        <v>0</v>
      </c>
    </row>
    <row r="61" spans="1:2" ht="15" hidden="1" thickBot="1" x14ac:dyDescent="0.35">
      <c r="A61" s="80" t="s">
        <v>1309</v>
      </c>
      <c r="B61" s="79">
        <v>0</v>
      </c>
    </row>
    <row r="62" spans="1:2" ht="15" hidden="1" thickBot="1" x14ac:dyDescent="0.35">
      <c r="A62" s="80" t="s">
        <v>1310</v>
      </c>
      <c r="B62" s="79">
        <v>0</v>
      </c>
    </row>
    <row r="63" spans="1:2" ht="27.6" thickBot="1" x14ac:dyDescent="0.35">
      <c r="A63" s="89" t="s">
        <v>1311</v>
      </c>
      <c r="B63" s="79">
        <v>1000</v>
      </c>
    </row>
    <row r="64" spans="1:2" ht="15" hidden="1" thickBot="1" x14ac:dyDescent="0.35">
      <c r="A64" s="80" t="s">
        <v>1312</v>
      </c>
      <c r="B64" s="79">
        <v>0</v>
      </c>
    </row>
    <row r="65" spans="1:2" ht="15" hidden="1" thickBot="1" x14ac:dyDescent="0.35">
      <c r="A65" s="80" t="s">
        <v>1313</v>
      </c>
      <c r="B65" s="79">
        <v>0</v>
      </c>
    </row>
    <row r="66" spans="1:2" ht="15" thickBot="1" x14ac:dyDescent="0.35">
      <c r="A66" s="88" t="s">
        <v>1314</v>
      </c>
      <c r="B66" s="82">
        <f>SUM(B67:B75)</f>
        <v>440700</v>
      </c>
    </row>
    <row r="67" spans="1:2" ht="15" thickBot="1" x14ac:dyDescent="0.35">
      <c r="A67" s="89" t="s">
        <v>1315</v>
      </c>
      <c r="B67" s="79">
        <v>5000</v>
      </c>
    </row>
    <row r="68" spans="1:2" ht="15" thickBot="1" x14ac:dyDescent="0.35">
      <c r="A68" s="89" t="s">
        <v>209</v>
      </c>
      <c r="B68" s="79">
        <v>7000</v>
      </c>
    </row>
    <row r="69" spans="1:2" ht="15" thickBot="1" x14ac:dyDescent="0.35">
      <c r="A69" s="89" t="s">
        <v>210</v>
      </c>
      <c r="B69" s="79">
        <v>1500</v>
      </c>
    </row>
    <row r="70" spans="1:2" ht="15" thickBot="1" x14ac:dyDescent="0.35">
      <c r="A70" s="89" t="s">
        <v>211</v>
      </c>
      <c r="B70" s="79">
        <v>9200</v>
      </c>
    </row>
    <row r="71" spans="1:2" ht="15" thickBot="1" x14ac:dyDescent="0.35">
      <c r="A71" s="89" t="s">
        <v>212</v>
      </c>
      <c r="B71" s="79">
        <v>5500</v>
      </c>
    </row>
    <row r="72" spans="1:2" ht="15" thickBot="1" x14ac:dyDescent="0.35">
      <c r="A72" s="89" t="s">
        <v>145</v>
      </c>
      <c r="B72" s="79">
        <v>138500</v>
      </c>
    </row>
    <row r="73" spans="1:2" ht="15" thickBot="1" x14ac:dyDescent="0.35">
      <c r="A73" s="89" t="s">
        <v>1316</v>
      </c>
      <c r="B73" s="79">
        <v>67000</v>
      </c>
    </row>
    <row r="74" spans="1:2" ht="15" thickBot="1" x14ac:dyDescent="0.35">
      <c r="A74" s="89" t="s">
        <v>213</v>
      </c>
      <c r="B74" s="79">
        <v>6000</v>
      </c>
    </row>
    <row r="75" spans="1:2" ht="15" thickBot="1" x14ac:dyDescent="0.35">
      <c r="A75" s="89" t="s">
        <v>146</v>
      </c>
      <c r="B75" s="79">
        <v>201000</v>
      </c>
    </row>
    <row r="76" spans="1:2" ht="15" thickBot="1" x14ac:dyDescent="0.35">
      <c r="A76" s="88" t="s">
        <v>147</v>
      </c>
      <c r="B76" s="82">
        <f>SUM(B77:B83)</f>
        <v>254584.36</v>
      </c>
    </row>
    <row r="77" spans="1:2" ht="15" thickBot="1" x14ac:dyDescent="0.35">
      <c r="A77" s="89" t="s">
        <v>1317</v>
      </c>
      <c r="B77" s="79">
        <v>4000</v>
      </c>
    </row>
    <row r="78" spans="1:2" ht="15" thickBot="1" x14ac:dyDescent="0.35">
      <c r="A78" s="89" t="s">
        <v>1318</v>
      </c>
      <c r="B78" s="79">
        <v>1000</v>
      </c>
    </row>
    <row r="79" spans="1:2" ht="15" thickBot="1" x14ac:dyDescent="0.35">
      <c r="A79" s="89" t="s">
        <v>148</v>
      </c>
      <c r="B79" s="79">
        <v>12500</v>
      </c>
    </row>
    <row r="80" spans="1:2" ht="15" hidden="1" thickBot="1" x14ac:dyDescent="0.35">
      <c r="A80" s="80" t="s">
        <v>1319</v>
      </c>
      <c r="B80" s="79">
        <v>0</v>
      </c>
    </row>
    <row r="81" spans="1:2" ht="15" hidden="1" thickBot="1" x14ac:dyDescent="0.35">
      <c r="A81" s="80" t="s">
        <v>1320</v>
      </c>
      <c r="B81" s="79">
        <v>0</v>
      </c>
    </row>
    <row r="82" spans="1:2" ht="15" thickBot="1" x14ac:dyDescent="0.35">
      <c r="A82" s="89" t="s">
        <v>1321</v>
      </c>
      <c r="B82" s="79">
        <v>81584.36</v>
      </c>
    </row>
    <row r="83" spans="1:2" ht="15" thickBot="1" x14ac:dyDescent="0.35">
      <c r="A83" s="89" t="s">
        <v>1322</v>
      </c>
      <c r="B83" s="79">
        <v>155500</v>
      </c>
    </row>
    <row r="84" spans="1:2" ht="15" thickBot="1" x14ac:dyDescent="0.35">
      <c r="A84" s="88" t="s">
        <v>35</v>
      </c>
      <c r="B84" s="82">
        <f>SUM(B85:B86)</f>
        <v>1824000</v>
      </c>
    </row>
    <row r="85" spans="1:2" ht="15" thickBot="1" x14ac:dyDescent="0.35">
      <c r="A85" s="89" t="s">
        <v>149</v>
      </c>
      <c r="B85" s="79">
        <v>1824000</v>
      </c>
    </row>
    <row r="86" spans="1:2" ht="15" hidden="1" thickBot="1" x14ac:dyDescent="0.35">
      <c r="A86" s="80" t="s">
        <v>1323</v>
      </c>
      <c r="B86" s="79">
        <v>0</v>
      </c>
    </row>
    <row r="87" spans="1:2" ht="15" thickBot="1" x14ac:dyDescent="0.35">
      <c r="A87" s="88" t="s">
        <v>1324</v>
      </c>
      <c r="B87" s="82">
        <f>SUM(B88:B92)</f>
        <v>227000</v>
      </c>
    </row>
    <row r="88" spans="1:2" ht="15" thickBot="1" x14ac:dyDescent="0.35">
      <c r="A88" s="89" t="s">
        <v>150</v>
      </c>
      <c r="B88" s="79">
        <v>184000</v>
      </c>
    </row>
    <row r="89" spans="1:2" ht="15" thickBot="1" x14ac:dyDescent="0.35">
      <c r="A89" s="89" t="s">
        <v>151</v>
      </c>
      <c r="B89" s="79">
        <v>13000</v>
      </c>
    </row>
    <row r="90" spans="1:2" ht="15" thickBot="1" x14ac:dyDescent="0.35">
      <c r="A90" s="89" t="s">
        <v>1325</v>
      </c>
      <c r="B90" s="79">
        <v>30000</v>
      </c>
    </row>
    <row r="91" spans="1:2" ht="15" hidden="1" thickBot="1" x14ac:dyDescent="0.35">
      <c r="A91" s="80" t="s">
        <v>1326</v>
      </c>
      <c r="B91" s="79">
        <v>0</v>
      </c>
    </row>
    <row r="92" spans="1:2" ht="15" hidden="1" thickBot="1" x14ac:dyDescent="0.35">
      <c r="A92" s="80" t="s">
        <v>1327</v>
      </c>
      <c r="B92" s="79">
        <v>0</v>
      </c>
    </row>
    <row r="93" spans="1:2" ht="15" thickBot="1" x14ac:dyDescent="0.35">
      <c r="A93" s="88" t="s">
        <v>33</v>
      </c>
      <c r="B93" s="82">
        <f>SUM(B94:B96)</f>
        <v>9000</v>
      </c>
    </row>
    <row r="94" spans="1:2" ht="15" hidden="1" thickBot="1" x14ac:dyDescent="0.35">
      <c r="A94" s="80" t="s">
        <v>1328</v>
      </c>
      <c r="B94" s="79">
        <v>0</v>
      </c>
    </row>
    <row r="95" spans="1:2" ht="15" thickBot="1" x14ac:dyDescent="0.35">
      <c r="A95" s="89" t="s">
        <v>1329</v>
      </c>
      <c r="B95" s="79">
        <v>9000</v>
      </c>
    </row>
    <row r="96" spans="1:2" ht="15" hidden="1" thickBot="1" x14ac:dyDescent="0.35">
      <c r="A96" s="80" t="s">
        <v>1330</v>
      </c>
      <c r="B96" s="79">
        <v>0</v>
      </c>
    </row>
    <row r="97" spans="1:2" ht="15" thickBot="1" x14ac:dyDescent="0.35">
      <c r="A97" s="88" t="s">
        <v>152</v>
      </c>
      <c r="B97" s="82">
        <f>SUM(B98:B106)</f>
        <v>608100</v>
      </c>
    </row>
    <row r="98" spans="1:2" ht="15" thickBot="1" x14ac:dyDescent="0.35">
      <c r="A98" s="89" t="s">
        <v>153</v>
      </c>
      <c r="B98" s="79">
        <v>54500</v>
      </c>
    </row>
    <row r="99" spans="1:2" ht="15" thickBot="1" x14ac:dyDescent="0.35">
      <c r="A99" s="89" t="s">
        <v>1331</v>
      </c>
      <c r="B99" s="79">
        <v>17900</v>
      </c>
    </row>
    <row r="100" spans="1:2" ht="27.6" thickBot="1" x14ac:dyDescent="0.35">
      <c r="A100" s="89" t="s">
        <v>1332</v>
      </c>
      <c r="B100" s="79">
        <v>4000</v>
      </c>
    </row>
    <row r="101" spans="1:2" ht="27.6" thickBot="1" x14ac:dyDescent="0.35">
      <c r="A101" s="89" t="s">
        <v>1333</v>
      </c>
      <c r="B101" s="79">
        <v>11500</v>
      </c>
    </row>
    <row r="102" spans="1:2" ht="15" hidden="1" thickBot="1" x14ac:dyDescent="0.35">
      <c r="A102" s="80" t="s">
        <v>1334</v>
      </c>
      <c r="B102" s="79">
        <v>0</v>
      </c>
    </row>
    <row r="103" spans="1:2" ht="15" thickBot="1" x14ac:dyDescent="0.35">
      <c r="A103" s="89" t="s">
        <v>1335</v>
      </c>
      <c r="B103" s="79">
        <v>458000</v>
      </c>
    </row>
    <row r="104" spans="1:2" ht="15" hidden="1" thickBot="1" x14ac:dyDescent="0.35">
      <c r="A104" s="80" t="s">
        <v>1336</v>
      </c>
      <c r="B104" s="79">
        <v>0</v>
      </c>
    </row>
    <row r="105" spans="1:2" ht="15" thickBot="1" x14ac:dyDescent="0.35">
      <c r="A105" s="89" t="s">
        <v>1337</v>
      </c>
      <c r="B105" s="79">
        <v>40500</v>
      </c>
    </row>
    <row r="106" spans="1:2" ht="15" thickBot="1" x14ac:dyDescent="0.35">
      <c r="A106" s="89" t="s">
        <v>1338</v>
      </c>
      <c r="B106" s="79">
        <v>21700</v>
      </c>
    </row>
    <row r="107" spans="1:2" ht="15" thickBot="1" x14ac:dyDescent="0.35">
      <c r="A107" s="87" t="s">
        <v>31</v>
      </c>
      <c r="B107" s="84">
        <f>SUM(B108+B118+B128+B138+B148+B158+B166+B176+B182)</f>
        <v>4549597</v>
      </c>
    </row>
    <row r="108" spans="1:2" ht="15" thickBot="1" x14ac:dyDescent="0.35">
      <c r="A108" s="88" t="s">
        <v>30</v>
      </c>
      <c r="B108" s="82">
        <f>SUM(B109:B117)</f>
        <v>2169300</v>
      </c>
    </row>
    <row r="109" spans="1:2" ht="15" thickBot="1" x14ac:dyDescent="0.35">
      <c r="A109" s="89" t="s">
        <v>154</v>
      </c>
      <c r="B109" s="79">
        <v>2100000</v>
      </c>
    </row>
    <row r="110" spans="1:2" ht="15" hidden="1" thickBot="1" x14ac:dyDescent="0.35">
      <c r="A110" s="80" t="s">
        <v>155</v>
      </c>
      <c r="B110" s="79">
        <v>0</v>
      </c>
    </row>
    <row r="111" spans="1:2" ht="15" hidden="1" thickBot="1" x14ac:dyDescent="0.35">
      <c r="A111" s="80" t="s">
        <v>1339</v>
      </c>
      <c r="B111" s="79">
        <v>0</v>
      </c>
    </row>
    <row r="112" spans="1:2" ht="15" thickBot="1" x14ac:dyDescent="0.35">
      <c r="A112" s="89" t="s">
        <v>156</v>
      </c>
      <c r="B112" s="79">
        <v>52000</v>
      </c>
    </row>
    <row r="113" spans="1:2" ht="15" thickBot="1" x14ac:dyDescent="0.35">
      <c r="A113" s="89" t="s">
        <v>157</v>
      </c>
      <c r="B113" s="79">
        <v>13600</v>
      </c>
    </row>
    <row r="114" spans="1:2" ht="15" hidden="1" thickBot="1" x14ac:dyDescent="0.35">
      <c r="A114" s="80" t="s">
        <v>1340</v>
      </c>
      <c r="B114" s="79">
        <v>0</v>
      </c>
    </row>
    <row r="115" spans="1:2" ht="27.6" thickBot="1" x14ac:dyDescent="0.35">
      <c r="A115" s="89" t="s">
        <v>1341</v>
      </c>
      <c r="B115" s="79">
        <v>2500</v>
      </c>
    </row>
    <row r="116" spans="1:2" ht="15" thickBot="1" x14ac:dyDescent="0.35">
      <c r="A116" s="89" t="s">
        <v>158</v>
      </c>
      <c r="B116" s="79">
        <v>1200</v>
      </c>
    </row>
    <row r="117" spans="1:2" ht="15" hidden="1" thickBot="1" x14ac:dyDescent="0.35">
      <c r="A117" s="80" t="s">
        <v>1342</v>
      </c>
      <c r="B117" s="79">
        <v>0</v>
      </c>
    </row>
    <row r="118" spans="1:2" ht="15" thickBot="1" x14ac:dyDescent="0.35">
      <c r="A118" s="88" t="s">
        <v>29</v>
      </c>
      <c r="B118" s="82">
        <f>SUM(B119:B127)</f>
        <v>13000</v>
      </c>
    </row>
    <row r="119" spans="1:2" ht="15" hidden="1" thickBot="1" x14ac:dyDescent="0.35">
      <c r="A119" s="80" t="s">
        <v>1343</v>
      </c>
      <c r="B119" s="79">
        <v>0</v>
      </c>
    </row>
    <row r="120" spans="1:2" ht="15" hidden="1" thickBot="1" x14ac:dyDescent="0.35">
      <c r="A120" s="80" t="s">
        <v>159</v>
      </c>
      <c r="B120" s="79">
        <v>0</v>
      </c>
    </row>
    <row r="121" spans="1:2" ht="15" hidden="1" thickBot="1" x14ac:dyDescent="0.35">
      <c r="A121" s="80" t="s">
        <v>1344</v>
      </c>
      <c r="B121" s="79">
        <v>0</v>
      </c>
    </row>
    <row r="122" spans="1:2" ht="15" hidden="1" thickBot="1" x14ac:dyDescent="0.35">
      <c r="A122" s="80" t="s">
        <v>1345</v>
      </c>
      <c r="B122" s="79">
        <v>0</v>
      </c>
    </row>
    <row r="123" spans="1:2" ht="15" thickBot="1" x14ac:dyDescent="0.35">
      <c r="A123" s="89" t="s">
        <v>160</v>
      </c>
      <c r="B123" s="79">
        <v>5000</v>
      </c>
    </row>
    <row r="124" spans="1:2" ht="15" thickBot="1" x14ac:dyDescent="0.35">
      <c r="A124" s="89" t="s">
        <v>161</v>
      </c>
      <c r="B124" s="79">
        <v>7000</v>
      </c>
    </row>
    <row r="125" spans="1:2" ht="15" hidden="1" thickBot="1" x14ac:dyDescent="0.35">
      <c r="A125" s="80" t="s">
        <v>1346</v>
      </c>
      <c r="B125" s="79">
        <v>0</v>
      </c>
    </row>
    <row r="126" spans="1:2" ht="15" hidden="1" thickBot="1" x14ac:dyDescent="0.35">
      <c r="A126" s="80" t="s">
        <v>1347</v>
      </c>
      <c r="B126" s="79">
        <v>0</v>
      </c>
    </row>
    <row r="127" spans="1:2" ht="15" thickBot="1" x14ac:dyDescent="0.35">
      <c r="A127" s="89" t="s">
        <v>1348</v>
      </c>
      <c r="B127" s="79">
        <v>1000</v>
      </c>
    </row>
    <row r="128" spans="1:2" ht="15" thickBot="1" x14ac:dyDescent="0.35">
      <c r="A128" s="88" t="s">
        <v>1349</v>
      </c>
      <c r="B128" s="82">
        <f>SUM(B129:B137)</f>
        <v>370000</v>
      </c>
    </row>
    <row r="129" spans="1:2" ht="15" thickBot="1" x14ac:dyDescent="0.35">
      <c r="A129" s="89" t="s">
        <v>162</v>
      </c>
      <c r="B129" s="79">
        <v>165000</v>
      </c>
    </row>
    <row r="130" spans="1:2" ht="27.6" thickBot="1" x14ac:dyDescent="0.35">
      <c r="A130" s="89" t="s">
        <v>1350</v>
      </c>
      <c r="B130" s="79">
        <v>17500</v>
      </c>
    </row>
    <row r="131" spans="1:2" ht="27.6" thickBot="1" x14ac:dyDescent="0.35">
      <c r="A131" s="89" t="s">
        <v>163</v>
      </c>
      <c r="B131" s="79">
        <v>121000</v>
      </c>
    </row>
    <row r="132" spans="1:2" ht="15" thickBot="1" x14ac:dyDescent="0.35">
      <c r="A132" s="89" t="s">
        <v>1351</v>
      </c>
      <c r="B132" s="79">
        <v>17000</v>
      </c>
    </row>
    <row r="133" spans="1:2" ht="15" thickBot="1" x14ac:dyDescent="0.35">
      <c r="A133" s="89" t="s">
        <v>1352</v>
      </c>
      <c r="B133" s="79">
        <v>11500</v>
      </c>
    </row>
    <row r="134" spans="1:2" ht="15" thickBot="1" x14ac:dyDescent="0.35">
      <c r="A134" s="89" t="s">
        <v>164</v>
      </c>
      <c r="B134" s="79">
        <v>37000</v>
      </c>
    </row>
    <row r="135" spans="1:2" ht="15" hidden="1" thickBot="1" x14ac:dyDescent="0.35">
      <c r="A135" s="80" t="s">
        <v>1353</v>
      </c>
      <c r="B135" s="79">
        <v>0</v>
      </c>
    </row>
    <row r="136" spans="1:2" ht="15" hidden="1" thickBot="1" x14ac:dyDescent="0.35">
      <c r="A136" s="80" t="s">
        <v>1354</v>
      </c>
      <c r="B136" s="79">
        <v>0</v>
      </c>
    </row>
    <row r="137" spans="1:2" ht="15" thickBot="1" x14ac:dyDescent="0.35">
      <c r="A137" s="89" t="s">
        <v>1355</v>
      </c>
      <c r="B137" s="79">
        <v>1000</v>
      </c>
    </row>
    <row r="138" spans="1:2" ht="15" thickBot="1" x14ac:dyDescent="0.35">
      <c r="A138" s="88" t="s">
        <v>1356</v>
      </c>
      <c r="B138" s="82">
        <f>SUM(B139:B147)</f>
        <v>58000</v>
      </c>
    </row>
    <row r="139" spans="1:2" ht="15" thickBot="1" x14ac:dyDescent="0.35">
      <c r="A139" s="89" t="s">
        <v>1357</v>
      </c>
      <c r="B139" s="79">
        <v>30000</v>
      </c>
    </row>
    <row r="140" spans="1:2" ht="15" hidden="1" thickBot="1" x14ac:dyDescent="0.35">
      <c r="A140" s="80" t="s">
        <v>1358</v>
      </c>
      <c r="B140" s="79">
        <v>0</v>
      </c>
    </row>
    <row r="141" spans="1:2" ht="15" hidden="1" thickBot="1" x14ac:dyDescent="0.35">
      <c r="A141" s="80" t="s">
        <v>1359</v>
      </c>
      <c r="B141" s="79">
        <v>0</v>
      </c>
    </row>
    <row r="142" spans="1:2" ht="15" hidden="1" thickBot="1" x14ac:dyDescent="0.35">
      <c r="A142" s="80" t="s">
        <v>1360</v>
      </c>
      <c r="B142" s="79">
        <v>0</v>
      </c>
    </row>
    <row r="143" spans="1:2" ht="15" thickBot="1" x14ac:dyDescent="0.35">
      <c r="A143" s="89" t="s">
        <v>165</v>
      </c>
      <c r="B143" s="79">
        <v>17500</v>
      </c>
    </row>
    <row r="144" spans="1:2" ht="15" thickBot="1" x14ac:dyDescent="0.35">
      <c r="A144" s="89" t="s">
        <v>1361</v>
      </c>
      <c r="B144" s="79">
        <v>2000</v>
      </c>
    </row>
    <row r="145" spans="1:2" ht="15" thickBot="1" x14ac:dyDescent="0.35">
      <c r="A145" s="89" t="s">
        <v>166</v>
      </c>
      <c r="B145" s="79">
        <v>8500</v>
      </c>
    </row>
    <row r="146" spans="1:2" ht="15" hidden="1" thickBot="1" x14ac:dyDescent="0.35">
      <c r="A146" s="80" t="s">
        <v>1362</v>
      </c>
      <c r="B146" s="79">
        <v>0</v>
      </c>
    </row>
    <row r="147" spans="1:2" ht="15" hidden="1" thickBot="1" x14ac:dyDescent="0.35">
      <c r="A147" s="80" t="s">
        <v>1363</v>
      </c>
      <c r="B147" s="79">
        <v>0</v>
      </c>
    </row>
    <row r="148" spans="1:2" ht="27.6" thickBot="1" x14ac:dyDescent="0.35">
      <c r="A148" s="88" t="s">
        <v>26</v>
      </c>
      <c r="B148" s="82">
        <f>SUM(B149:B157)</f>
        <v>364300</v>
      </c>
    </row>
    <row r="149" spans="1:2" ht="15" thickBot="1" x14ac:dyDescent="0.35">
      <c r="A149" s="89" t="s">
        <v>167</v>
      </c>
      <c r="B149" s="79">
        <v>111300</v>
      </c>
    </row>
    <row r="150" spans="1:2" ht="27.6" thickBot="1" x14ac:dyDescent="0.35">
      <c r="A150" s="89" t="s">
        <v>168</v>
      </c>
      <c r="B150" s="79">
        <v>7000</v>
      </c>
    </row>
    <row r="151" spans="1:2" ht="27.6" thickBot="1" x14ac:dyDescent="0.35">
      <c r="A151" s="89" t="s">
        <v>169</v>
      </c>
      <c r="B151" s="79">
        <v>1000</v>
      </c>
    </row>
    <row r="152" spans="1:2" ht="15" hidden="1" thickBot="1" x14ac:dyDescent="0.35">
      <c r="A152" s="80" t="s">
        <v>1364</v>
      </c>
      <c r="B152" s="79">
        <v>0</v>
      </c>
    </row>
    <row r="153" spans="1:2" ht="15" thickBot="1" x14ac:dyDescent="0.35">
      <c r="A153" s="89" t="s">
        <v>1365</v>
      </c>
      <c r="B153" s="79">
        <v>94000</v>
      </c>
    </row>
    <row r="154" spans="1:2" ht="15" hidden="1" thickBot="1" x14ac:dyDescent="0.35">
      <c r="A154" s="80" t="s">
        <v>1366</v>
      </c>
      <c r="B154" s="79">
        <v>0</v>
      </c>
    </row>
    <row r="155" spans="1:2" ht="27.6" thickBot="1" x14ac:dyDescent="0.35">
      <c r="A155" s="89" t="s">
        <v>170</v>
      </c>
      <c r="B155" s="79">
        <v>39000</v>
      </c>
    </row>
    <row r="156" spans="1:2" ht="15" thickBot="1" x14ac:dyDescent="0.35">
      <c r="A156" s="89" t="s">
        <v>1367</v>
      </c>
      <c r="B156" s="79">
        <v>112000</v>
      </c>
    </row>
    <row r="157" spans="1:2" ht="15" hidden="1" thickBot="1" x14ac:dyDescent="0.35">
      <c r="A157" s="80" t="s">
        <v>1368</v>
      </c>
      <c r="B157" s="79">
        <v>0</v>
      </c>
    </row>
    <row r="158" spans="1:2" ht="15" thickBot="1" x14ac:dyDescent="0.35">
      <c r="A158" s="88" t="s">
        <v>1369</v>
      </c>
      <c r="B158" s="82">
        <f>SUM(B159:B165)</f>
        <v>95000</v>
      </c>
    </row>
    <row r="159" spans="1:2" ht="27.6" thickBot="1" x14ac:dyDescent="0.35">
      <c r="A159" s="89" t="s">
        <v>171</v>
      </c>
      <c r="B159" s="79">
        <v>90000</v>
      </c>
    </row>
    <row r="160" spans="1:2" ht="15" hidden="1" thickBot="1" x14ac:dyDescent="0.35">
      <c r="A160" s="80" t="s">
        <v>1370</v>
      </c>
      <c r="B160" s="79">
        <v>0</v>
      </c>
    </row>
    <row r="161" spans="1:2" ht="27.6" thickBot="1" x14ac:dyDescent="0.35">
      <c r="A161" s="89" t="s">
        <v>1371</v>
      </c>
      <c r="B161" s="79">
        <v>2000</v>
      </c>
    </row>
    <row r="162" spans="1:2" ht="15" thickBot="1" x14ac:dyDescent="0.35">
      <c r="A162" s="89" t="s">
        <v>1372</v>
      </c>
      <c r="B162" s="79">
        <v>2000</v>
      </c>
    </row>
    <row r="163" spans="1:2" ht="15" hidden="1" thickBot="1" x14ac:dyDescent="0.35">
      <c r="A163" s="80" t="s">
        <v>172</v>
      </c>
      <c r="B163" s="79">
        <v>0</v>
      </c>
    </row>
    <row r="164" spans="1:2" ht="27.6" thickBot="1" x14ac:dyDescent="0.35">
      <c r="A164" s="89" t="s">
        <v>1373</v>
      </c>
      <c r="B164" s="79">
        <v>1000</v>
      </c>
    </row>
    <row r="165" spans="1:2" ht="15" hidden="1" thickBot="1" x14ac:dyDescent="0.35">
      <c r="A165" s="80" t="s">
        <v>173</v>
      </c>
      <c r="B165" s="79">
        <v>0</v>
      </c>
    </row>
    <row r="166" spans="1:2" ht="15" thickBot="1" x14ac:dyDescent="0.35">
      <c r="A166" s="88" t="s">
        <v>24</v>
      </c>
      <c r="B166" s="82">
        <f>SUM(B167:B175)</f>
        <v>330000</v>
      </c>
    </row>
    <row r="167" spans="1:2" ht="15" thickBot="1" x14ac:dyDescent="0.35">
      <c r="A167" s="89" t="s">
        <v>1374</v>
      </c>
      <c r="B167" s="79">
        <v>1000</v>
      </c>
    </row>
    <row r="168" spans="1:2" ht="15" thickBot="1" x14ac:dyDescent="0.35">
      <c r="A168" s="89" t="s">
        <v>174</v>
      </c>
      <c r="B168" s="79">
        <v>1000</v>
      </c>
    </row>
    <row r="169" spans="1:2" ht="15" hidden="1" thickBot="1" x14ac:dyDescent="0.35">
      <c r="A169" s="80" t="s">
        <v>1375</v>
      </c>
      <c r="B169" s="79">
        <v>0</v>
      </c>
    </row>
    <row r="170" spans="1:2" ht="15" hidden="1" thickBot="1" x14ac:dyDescent="0.35">
      <c r="A170" s="80" t="s">
        <v>1376</v>
      </c>
      <c r="B170" s="79">
        <v>0</v>
      </c>
    </row>
    <row r="171" spans="1:2" ht="15" thickBot="1" x14ac:dyDescent="0.35">
      <c r="A171" s="89" t="s">
        <v>175</v>
      </c>
      <c r="B171" s="79">
        <v>328000</v>
      </c>
    </row>
    <row r="172" spans="1:2" ht="15" hidden="1" thickBot="1" x14ac:dyDescent="0.35">
      <c r="A172" s="80" t="s">
        <v>1377</v>
      </c>
      <c r="B172" s="79">
        <v>0</v>
      </c>
    </row>
    <row r="173" spans="1:2" ht="15" hidden="1" thickBot="1" x14ac:dyDescent="0.35">
      <c r="A173" s="80" t="s">
        <v>1378</v>
      </c>
      <c r="B173" s="79">
        <v>0</v>
      </c>
    </row>
    <row r="174" spans="1:2" ht="15" hidden="1" thickBot="1" x14ac:dyDescent="0.35">
      <c r="A174" s="80" t="s">
        <v>1379</v>
      </c>
      <c r="B174" s="79">
        <v>0</v>
      </c>
    </row>
    <row r="175" spans="1:2" ht="15" hidden="1" thickBot="1" x14ac:dyDescent="0.35">
      <c r="A175" s="80" t="s">
        <v>1380</v>
      </c>
      <c r="B175" s="79">
        <v>0</v>
      </c>
    </row>
    <row r="176" spans="1:2" ht="15" thickBot="1" x14ac:dyDescent="0.35">
      <c r="A176" s="88" t="s">
        <v>23</v>
      </c>
      <c r="B176" s="82">
        <f>SUM(B177:B181)</f>
        <v>690000</v>
      </c>
    </row>
    <row r="177" spans="1:2" ht="15" hidden="1" thickBot="1" x14ac:dyDescent="0.35">
      <c r="A177" s="80" t="s">
        <v>176</v>
      </c>
      <c r="B177" s="79">
        <v>0</v>
      </c>
    </row>
    <row r="178" spans="1:2" ht="15" thickBot="1" x14ac:dyDescent="0.35">
      <c r="A178" s="89" t="s">
        <v>177</v>
      </c>
      <c r="B178" s="79">
        <v>685500</v>
      </c>
    </row>
    <row r="179" spans="1:2" ht="15" thickBot="1" x14ac:dyDescent="0.35">
      <c r="A179" s="89" t="s">
        <v>1381</v>
      </c>
      <c r="B179" s="79">
        <v>4500</v>
      </c>
    </row>
    <row r="180" spans="1:2" ht="15" hidden="1" thickBot="1" x14ac:dyDescent="0.35">
      <c r="A180" s="80" t="s">
        <v>1382</v>
      </c>
      <c r="B180" s="79">
        <v>0</v>
      </c>
    </row>
    <row r="181" spans="1:2" ht="15" hidden="1" thickBot="1" x14ac:dyDescent="0.35">
      <c r="A181" s="80" t="s">
        <v>1383</v>
      </c>
      <c r="B181" s="79">
        <v>0</v>
      </c>
    </row>
    <row r="182" spans="1:2" ht="15" thickBot="1" x14ac:dyDescent="0.35">
      <c r="A182" s="88" t="s">
        <v>22</v>
      </c>
      <c r="B182" s="82">
        <f>SUM(B183:B191)</f>
        <v>459997</v>
      </c>
    </row>
    <row r="183" spans="1:2" ht="15" thickBot="1" x14ac:dyDescent="0.35">
      <c r="A183" s="89" t="s">
        <v>1384</v>
      </c>
      <c r="B183" s="79">
        <v>5000</v>
      </c>
    </row>
    <row r="184" spans="1:2" ht="15" thickBot="1" x14ac:dyDescent="0.35">
      <c r="A184" s="89" t="s">
        <v>178</v>
      </c>
      <c r="B184" s="79">
        <v>301000</v>
      </c>
    </row>
    <row r="185" spans="1:2" ht="15" thickBot="1" x14ac:dyDescent="0.35">
      <c r="A185" s="89" t="s">
        <v>1385</v>
      </c>
      <c r="B185" s="79">
        <v>2500</v>
      </c>
    </row>
    <row r="186" spans="1:2" ht="15" hidden="1" thickBot="1" x14ac:dyDescent="0.35">
      <c r="A186" s="80" t="s">
        <v>1386</v>
      </c>
      <c r="B186" s="79">
        <v>0</v>
      </c>
    </row>
    <row r="187" spans="1:2" ht="15" thickBot="1" x14ac:dyDescent="0.35">
      <c r="A187" s="89" t="s">
        <v>179</v>
      </c>
      <c r="B187" s="79">
        <v>8000</v>
      </c>
    </row>
    <row r="188" spans="1:2" ht="15" hidden="1" thickBot="1" x14ac:dyDescent="0.35">
      <c r="A188" s="80" t="s">
        <v>1387</v>
      </c>
      <c r="B188" s="79">
        <v>0</v>
      </c>
    </row>
    <row r="189" spans="1:2" ht="15" hidden="1" thickBot="1" x14ac:dyDescent="0.35">
      <c r="A189" s="80" t="s">
        <v>1388</v>
      </c>
      <c r="B189" s="79">
        <v>0</v>
      </c>
    </row>
    <row r="190" spans="1:2" ht="27.6" thickBot="1" x14ac:dyDescent="0.35">
      <c r="A190" s="89" t="s">
        <v>1389</v>
      </c>
      <c r="B190" s="79">
        <v>120000</v>
      </c>
    </row>
    <row r="191" spans="1:2" ht="15" thickBot="1" x14ac:dyDescent="0.35">
      <c r="A191" s="89" t="s">
        <v>1390</v>
      </c>
      <c r="B191" s="79">
        <v>23497</v>
      </c>
    </row>
    <row r="192" spans="1:2" ht="15" thickBot="1" x14ac:dyDescent="0.35">
      <c r="A192" s="87" t="s">
        <v>180</v>
      </c>
      <c r="B192" s="84">
        <f>SUM(B193+B203+B209+B219+B228+B233+B240+B242)</f>
        <v>1760003</v>
      </c>
    </row>
    <row r="193" spans="1:2" ht="15" hidden="1" thickBot="1" x14ac:dyDescent="0.35">
      <c r="A193" s="81" t="s">
        <v>67</v>
      </c>
      <c r="B193" s="82">
        <v>0</v>
      </c>
    </row>
    <row r="194" spans="1:2" ht="15" hidden="1" thickBot="1" x14ac:dyDescent="0.35">
      <c r="A194" s="80" t="s">
        <v>1391</v>
      </c>
      <c r="B194" s="79">
        <v>0</v>
      </c>
    </row>
    <row r="195" spans="1:2" ht="15" hidden="1" thickBot="1" x14ac:dyDescent="0.35">
      <c r="A195" s="80" t="s">
        <v>1392</v>
      </c>
      <c r="B195" s="79">
        <v>0</v>
      </c>
    </row>
    <row r="196" spans="1:2" ht="15" hidden="1" thickBot="1" x14ac:dyDescent="0.35">
      <c r="A196" s="80" t="s">
        <v>1393</v>
      </c>
      <c r="B196" s="79">
        <v>0</v>
      </c>
    </row>
    <row r="197" spans="1:2" ht="15" hidden="1" thickBot="1" x14ac:dyDescent="0.35">
      <c r="A197" s="80" t="s">
        <v>1394</v>
      </c>
      <c r="B197" s="79">
        <v>0</v>
      </c>
    </row>
    <row r="198" spans="1:2" ht="15" hidden="1" thickBot="1" x14ac:dyDescent="0.35">
      <c r="A198" s="80" t="s">
        <v>1395</v>
      </c>
      <c r="B198" s="79">
        <v>0</v>
      </c>
    </row>
    <row r="199" spans="1:2" ht="15" hidden="1" thickBot="1" x14ac:dyDescent="0.35">
      <c r="A199" s="80" t="s">
        <v>1396</v>
      </c>
      <c r="B199" s="79">
        <v>0</v>
      </c>
    </row>
    <row r="200" spans="1:2" ht="15" hidden="1" thickBot="1" x14ac:dyDescent="0.35">
      <c r="A200" s="80" t="s">
        <v>1397</v>
      </c>
      <c r="B200" s="79">
        <v>0</v>
      </c>
    </row>
    <row r="201" spans="1:2" ht="15" hidden="1" thickBot="1" x14ac:dyDescent="0.35">
      <c r="A201" s="80" t="s">
        <v>1398</v>
      </c>
      <c r="B201" s="79">
        <v>0</v>
      </c>
    </row>
    <row r="202" spans="1:2" ht="15" hidden="1" thickBot="1" x14ac:dyDescent="0.35">
      <c r="A202" s="80" t="s">
        <v>1399</v>
      </c>
      <c r="B202" s="79">
        <v>0</v>
      </c>
    </row>
    <row r="203" spans="1:2" ht="15" hidden="1" thickBot="1" x14ac:dyDescent="0.35">
      <c r="A203" s="81" t="s">
        <v>68</v>
      </c>
      <c r="B203" s="82">
        <v>0</v>
      </c>
    </row>
    <row r="204" spans="1:2" ht="15" hidden="1" thickBot="1" x14ac:dyDescent="0.35">
      <c r="A204" s="80" t="s">
        <v>1400</v>
      </c>
      <c r="B204" s="79">
        <v>0</v>
      </c>
    </row>
    <row r="205" spans="1:2" ht="15" hidden="1" thickBot="1" x14ac:dyDescent="0.35">
      <c r="A205" s="80" t="s">
        <v>1401</v>
      </c>
      <c r="B205" s="79">
        <v>0</v>
      </c>
    </row>
    <row r="206" spans="1:2" ht="15" hidden="1" thickBot="1" x14ac:dyDescent="0.35">
      <c r="A206" s="80" t="s">
        <v>1402</v>
      </c>
      <c r="B206" s="79">
        <v>0</v>
      </c>
    </row>
    <row r="207" spans="1:2" ht="15" hidden="1" thickBot="1" x14ac:dyDescent="0.35">
      <c r="A207" s="80" t="s">
        <v>1403</v>
      </c>
      <c r="B207" s="79">
        <v>0</v>
      </c>
    </row>
    <row r="208" spans="1:2" ht="15" hidden="1" thickBot="1" x14ac:dyDescent="0.35">
      <c r="A208" s="80" t="s">
        <v>1404</v>
      </c>
      <c r="B208" s="79">
        <v>0</v>
      </c>
    </row>
    <row r="209" spans="1:2" ht="15" thickBot="1" x14ac:dyDescent="0.35">
      <c r="A209" s="88" t="s">
        <v>20</v>
      </c>
      <c r="B209" s="82">
        <f>SUM(B210:B218)</f>
        <v>615000</v>
      </c>
    </row>
    <row r="210" spans="1:2" ht="15" thickBot="1" x14ac:dyDescent="0.35">
      <c r="A210" s="89" t="s">
        <v>1405</v>
      </c>
      <c r="B210" s="79">
        <v>115000</v>
      </c>
    </row>
    <row r="211" spans="1:2" ht="15" hidden="1" thickBot="1" x14ac:dyDescent="0.35">
      <c r="A211" s="80" t="s">
        <v>1406</v>
      </c>
      <c r="B211" s="79">
        <v>0</v>
      </c>
    </row>
    <row r="212" spans="1:2" ht="15" hidden="1" thickBot="1" x14ac:dyDescent="0.35">
      <c r="A212" s="80" t="s">
        <v>181</v>
      </c>
      <c r="B212" s="79">
        <v>0</v>
      </c>
    </row>
    <row r="213" spans="1:2" ht="15" hidden="1" thickBot="1" x14ac:dyDescent="0.35">
      <c r="A213" s="80" t="s">
        <v>1407</v>
      </c>
      <c r="B213" s="79">
        <v>0</v>
      </c>
    </row>
    <row r="214" spans="1:2" ht="15" hidden="1" thickBot="1" x14ac:dyDescent="0.35">
      <c r="A214" s="80" t="s">
        <v>1408</v>
      </c>
      <c r="B214" s="79">
        <v>0</v>
      </c>
    </row>
    <row r="215" spans="1:2" ht="15" hidden="1" thickBot="1" x14ac:dyDescent="0.35">
      <c r="A215" s="80" t="s">
        <v>1409</v>
      </c>
      <c r="B215" s="79">
        <v>0</v>
      </c>
    </row>
    <row r="216" spans="1:2" ht="15" hidden="1" thickBot="1" x14ac:dyDescent="0.35">
      <c r="A216" s="80" t="s">
        <v>1410</v>
      </c>
      <c r="B216" s="79">
        <v>0</v>
      </c>
    </row>
    <row r="217" spans="1:2" ht="15" hidden="1" thickBot="1" x14ac:dyDescent="0.35">
      <c r="A217" s="80" t="s">
        <v>182</v>
      </c>
      <c r="B217" s="79">
        <v>0</v>
      </c>
    </row>
    <row r="218" spans="1:2" ht="15" thickBot="1" x14ac:dyDescent="0.35">
      <c r="A218" s="89" t="s">
        <v>183</v>
      </c>
      <c r="B218" s="79">
        <v>500000</v>
      </c>
    </row>
    <row r="219" spans="1:2" ht="15" thickBot="1" x14ac:dyDescent="0.35">
      <c r="A219" s="88" t="s">
        <v>19</v>
      </c>
      <c r="B219" s="82">
        <f>SUM(B220:B227)</f>
        <v>910003</v>
      </c>
    </row>
    <row r="220" spans="1:2" ht="15" thickBot="1" x14ac:dyDescent="0.35">
      <c r="A220" s="89" t="s">
        <v>184</v>
      </c>
      <c r="B220" s="79">
        <v>819003</v>
      </c>
    </row>
    <row r="221" spans="1:2" ht="15" hidden="1" thickBot="1" x14ac:dyDescent="0.35">
      <c r="A221" s="80" t="s">
        <v>1411</v>
      </c>
      <c r="B221" s="79">
        <v>0</v>
      </c>
    </row>
    <row r="222" spans="1:2" ht="15" thickBot="1" x14ac:dyDescent="0.35">
      <c r="A222" s="89" t="s">
        <v>185</v>
      </c>
      <c r="B222" s="79">
        <v>90000</v>
      </c>
    </row>
    <row r="223" spans="1:2" ht="15" hidden="1" thickBot="1" x14ac:dyDescent="0.35">
      <c r="A223" s="80" t="s">
        <v>1412</v>
      </c>
      <c r="B223" s="79">
        <v>0</v>
      </c>
    </row>
    <row r="224" spans="1:2" ht="15" hidden="1" thickBot="1" x14ac:dyDescent="0.35">
      <c r="A224" s="80" t="s">
        <v>1413</v>
      </c>
      <c r="B224" s="79">
        <v>0</v>
      </c>
    </row>
    <row r="225" spans="1:2" ht="15" hidden="1" thickBot="1" x14ac:dyDescent="0.35">
      <c r="A225" s="80" t="s">
        <v>1414</v>
      </c>
      <c r="B225" s="79">
        <v>0</v>
      </c>
    </row>
    <row r="226" spans="1:2" ht="15" hidden="1" thickBot="1" x14ac:dyDescent="0.35">
      <c r="A226" s="80" t="s">
        <v>1415</v>
      </c>
      <c r="B226" s="79">
        <v>0</v>
      </c>
    </row>
    <row r="227" spans="1:2" ht="15" thickBot="1" x14ac:dyDescent="0.35">
      <c r="A227" s="89" t="s">
        <v>1416</v>
      </c>
      <c r="B227" s="79">
        <v>1000</v>
      </c>
    </row>
    <row r="228" spans="1:2" ht="15" thickBot="1" x14ac:dyDescent="0.35">
      <c r="A228" s="88" t="s">
        <v>18</v>
      </c>
      <c r="B228" s="82">
        <f>SUM(B229:B232)</f>
        <v>225000</v>
      </c>
    </row>
    <row r="229" spans="1:2" ht="15" thickBot="1" x14ac:dyDescent="0.35">
      <c r="A229" s="89" t="s">
        <v>186</v>
      </c>
      <c r="B229" s="79">
        <v>225000</v>
      </c>
    </row>
    <row r="230" spans="1:2" ht="15" hidden="1" thickBot="1" x14ac:dyDescent="0.35">
      <c r="A230" s="80" t="s">
        <v>187</v>
      </c>
      <c r="B230" s="79">
        <v>0</v>
      </c>
    </row>
    <row r="231" spans="1:2" ht="15" hidden="1" thickBot="1" x14ac:dyDescent="0.35">
      <c r="A231" s="80" t="s">
        <v>1417</v>
      </c>
      <c r="B231" s="79">
        <v>0</v>
      </c>
    </row>
    <row r="232" spans="1:2" ht="15" hidden="1" thickBot="1" x14ac:dyDescent="0.35">
      <c r="A232" s="80" t="s">
        <v>1418</v>
      </c>
      <c r="B232" s="79">
        <v>0</v>
      </c>
    </row>
    <row r="233" spans="1:2" ht="15" hidden="1" thickBot="1" x14ac:dyDescent="0.35">
      <c r="A233" s="81" t="s">
        <v>1419</v>
      </c>
      <c r="B233" s="82">
        <v>0</v>
      </c>
    </row>
    <row r="234" spans="1:2" ht="15" hidden="1" thickBot="1" x14ac:dyDescent="0.35">
      <c r="A234" s="80" t="s">
        <v>1420</v>
      </c>
      <c r="B234" s="79">
        <v>0</v>
      </c>
    </row>
    <row r="235" spans="1:2" ht="15" hidden="1" thickBot="1" x14ac:dyDescent="0.35">
      <c r="A235" s="80" t="s">
        <v>1421</v>
      </c>
      <c r="B235" s="79">
        <v>0</v>
      </c>
    </row>
    <row r="236" spans="1:2" ht="15" hidden="1" thickBot="1" x14ac:dyDescent="0.35">
      <c r="A236" s="80" t="s">
        <v>1422</v>
      </c>
      <c r="B236" s="79">
        <v>0</v>
      </c>
    </row>
    <row r="237" spans="1:2" ht="15" hidden="1" thickBot="1" x14ac:dyDescent="0.35">
      <c r="A237" s="80" t="s">
        <v>1423</v>
      </c>
      <c r="B237" s="79">
        <v>0</v>
      </c>
    </row>
    <row r="238" spans="1:2" ht="15" hidden="1" thickBot="1" x14ac:dyDescent="0.35">
      <c r="A238" s="80" t="s">
        <v>1424</v>
      </c>
      <c r="B238" s="79">
        <v>0</v>
      </c>
    </row>
    <row r="239" spans="1:2" ht="15" hidden="1" thickBot="1" x14ac:dyDescent="0.35">
      <c r="A239" s="80" t="s">
        <v>1425</v>
      </c>
      <c r="B239" s="79">
        <v>0</v>
      </c>
    </row>
    <row r="240" spans="1:2" ht="15" hidden="1" thickBot="1" x14ac:dyDescent="0.35">
      <c r="A240" s="81" t="s">
        <v>1426</v>
      </c>
      <c r="B240" s="82">
        <v>0</v>
      </c>
    </row>
    <row r="241" spans="1:2" ht="15" hidden="1" thickBot="1" x14ac:dyDescent="0.35">
      <c r="A241" s="80" t="s">
        <v>1427</v>
      </c>
      <c r="B241" s="79">
        <v>0</v>
      </c>
    </row>
    <row r="242" spans="1:2" ht="15" thickBot="1" x14ac:dyDescent="0.35">
      <c r="A242" s="88" t="s">
        <v>17</v>
      </c>
      <c r="B242" s="82">
        <f>SUM(B243:B247)</f>
        <v>10000</v>
      </c>
    </row>
    <row r="243" spans="1:2" ht="15" thickBot="1" x14ac:dyDescent="0.35">
      <c r="A243" s="89" t="s">
        <v>188</v>
      </c>
      <c r="B243" s="79">
        <v>10000</v>
      </c>
    </row>
    <row r="244" spans="1:2" ht="15" hidden="1" thickBot="1" x14ac:dyDescent="0.35">
      <c r="A244" s="80" t="s">
        <v>1428</v>
      </c>
      <c r="B244" s="79">
        <v>0</v>
      </c>
    </row>
    <row r="245" spans="1:2" ht="15" hidden="1" thickBot="1" x14ac:dyDescent="0.35">
      <c r="A245" s="80" t="s">
        <v>1429</v>
      </c>
      <c r="B245" s="79">
        <v>0</v>
      </c>
    </row>
    <row r="246" spans="1:2" ht="15" hidden="1" thickBot="1" x14ac:dyDescent="0.35">
      <c r="A246" s="80" t="s">
        <v>1430</v>
      </c>
      <c r="B246" s="79">
        <v>0</v>
      </c>
    </row>
    <row r="247" spans="1:2" ht="15" hidden="1" thickBot="1" x14ac:dyDescent="0.35">
      <c r="A247" s="80" t="s">
        <v>1431</v>
      </c>
      <c r="B247" s="79">
        <v>0</v>
      </c>
    </row>
    <row r="248" spans="1:2" ht="15" hidden="1" thickBot="1" x14ac:dyDescent="0.35">
      <c r="A248" s="81" t="s">
        <v>69</v>
      </c>
      <c r="B248" s="82">
        <v>0</v>
      </c>
    </row>
    <row r="249" spans="1:2" ht="15" hidden="1" thickBot="1" x14ac:dyDescent="0.35">
      <c r="A249" s="80" t="s">
        <v>1432</v>
      </c>
      <c r="B249" s="79">
        <v>0</v>
      </c>
    </row>
    <row r="250" spans="1:2" ht="15" hidden="1" thickBot="1" x14ac:dyDescent="0.35">
      <c r="A250" s="80" t="s">
        <v>1433</v>
      </c>
      <c r="B250" s="79">
        <v>0</v>
      </c>
    </row>
    <row r="251" spans="1:2" ht="15" hidden="1" thickBot="1" x14ac:dyDescent="0.35">
      <c r="A251" s="80" t="s">
        <v>1434</v>
      </c>
      <c r="B251" s="79">
        <v>0</v>
      </c>
    </row>
    <row r="252" spans="1:2" ht="15" thickBot="1" x14ac:dyDescent="0.35">
      <c r="A252" s="87" t="s">
        <v>16</v>
      </c>
      <c r="B252" s="84">
        <f>B253+B260+B265+B268+B275+B277+B286+B296+B301</f>
        <v>986100</v>
      </c>
    </row>
    <row r="253" spans="1:2" ht="15" thickBot="1" x14ac:dyDescent="0.35">
      <c r="A253" s="88" t="s">
        <v>15</v>
      </c>
      <c r="B253" s="82">
        <f>SUM(B254:B259)</f>
        <v>230500</v>
      </c>
    </row>
    <row r="254" spans="1:2" ht="15" thickBot="1" x14ac:dyDescent="0.35">
      <c r="A254" s="89" t="s">
        <v>190</v>
      </c>
      <c r="B254" s="79">
        <v>59000</v>
      </c>
    </row>
    <row r="255" spans="1:2" ht="15" thickBot="1" x14ac:dyDescent="0.35">
      <c r="A255" s="89" t="s">
        <v>1435</v>
      </c>
      <c r="B255" s="79">
        <v>50000</v>
      </c>
    </row>
    <row r="256" spans="1:2" ht="15" hidden="1" thickBot="1" x14ac:dyDescent="0.35">
      <c r="A256" s="80" t="s">
        <v>1436</v>
      </c>
      <c r="B256" s="79">
        <v>0</v>
      </c>
    </row>
    <row r="257" spans="1:2" ht="15" hidden="1" thickBot="1" x14ac:dyDescent="0.35">
      <c r="A257" s="80" t="s">
        <v>1437</v>
      </c>
      <c r="B257" s="79">
        <v>0</v>
      </c>
    </row>
    <row r="258" spans="1:2" ht="15" thickBot="1" x14ac:dyDescent="0.35">
      <c r="A258" s="89" t="s">
        <v>191</v>
      </c>
      <c r="B258" s="79">
        <v>71000</v>
      </c>
    </row>
    <row r="259" spans="1:2" ht="15" thickBot="1" x14ac:dyDescent="0.35">
      <c r="A259" s="89" t="s">
        <v>192</v>
      </c>
      <c r="B259" s="79">
        <v>50500</v>
      </c>
    </row>
    <row r="260" spans="1:2" ht="15" thickBot="1" x14ac:dyDescent="0.35">
      <c r="A260" s="88" t="s">
        <v>1438</v>
      </c>
      <c r="B260" s="82">
        <f>SUM(B261:B264)</f>
        <v>17100</v>
      </c>
    </row>
    <row r="261" spans="1:2" ht="15" thickBot="1" x14ac:dyDescent="0.35">
      <c r="A261" s="89" t="s">
        <v>1439</v>
      </c>
      <c r="B261" s="79">
        <v>6000</v>
      </c>
    </row>
    <row r="262" spans="1:2" ht="15" hidden="1" thickBot="1" x14ac:dyDescent="0.35">
      <c r="A262" s="80" t="s">
        <v>1440</v>
      </c>
      <c r="B262" s="79">
        <v>0</v>
      </c>
    </row>
    <row r="263" spans="1:2" ht="15" thickBot="1" x14ac:dyDescent="0.35">
      <c r="A263" s="89" t="s">
        <v>1441</v>
      </c>
      <c r="B263" s="79">
        <v>6100</v>
      </c>
    </row>
    <row r="264" spans="1:2" ht="15" thickBot="1" x14ac:dyDescent="0.35">
      <c r="A264" s="89" t="s">
        <v>1442</v>
      </c>
      <c r="B264" s="79">
        <v>5000</v>
      </c>
    </row>
    <row r="265" spans="1:2" ht="15" hidden="1" thickBot="1" x14ac:dyDescent="0.35">
      <c r="A265" s="81" t="s">
        <v>70</v>
      </c>
      <c r="B265" s="82">
        <v>0</v>
      </c>
    </row>
    <row r="266" spans="1:2" ht="15" hidden="1" thickBot="1" x14ac:dyDescent="0.35">
      <c r="A266" s="80" t="s">
        <v>193</v>
      </c>
      <c r="B266" s="79">
        <v>0</v>
      </c>
    </row>
    <row r="267" spans="1:2" ht="15" hidden="1" thickBot="1" x14ac:dyDescent="0.35">
      <c r="A267" s="80" t="s">
        <v>1443</v>
      </c>
      <c r="B267" s="79">
        <v>0</v>
      </c>
    </row>
    <row r="268" spans="1:2" ht="15" thickBot="1" x14ac:dyDescent="0.35">
      <c r="A268" s="88" t="s">
        <v>13</v>
      </c>
      <c r="B268" s="82">
        <f>SUM(B269:B274)</f>
        <v>428500</v>
      </c>
    </row>
    <row r="269" spans="1:2" ht="15" thickBot="1" x14ac:dyDescent="0.35">
      <c r="A269" s="89" t="s">
        <v>194</v>
      </c>
      <c r="B269" s="79">
        <v>408500</v>
      </c>
    </row>
    <row r="270" spans="1:2" ht="15" hidden="1" thickBot="1" x14ac:dyDescent="0.35">
      <c r="A270" s="80" t="s">
        <v>1444</v>
      </c>
      <c r="B270" s="79">
        <v>0</v>
      </c>
    </row>
    <row r="271" spans="1:2" ht="15" hidden="1" thickBot="1" x14ac:dyDescent="0.35">
      <c r="A271" s="80" t="s">
        <v>1445</v>
      </c>
      <c r="B271" s="79">
        <v>0</v>
      </c>
    </row>
    <row r="272" spans="1:2" ht="15" hidden="1" thickBot="1" x14ac:dyDescent="0.35">
      <c r="A272" s="80" t="s">
        <v>1446</v>
      </c>
      <c r="B272" s="79">
        <v>0</v>
      </c>
    </row>
    <row r="273" spans="1:2" ht="15" thickBot="1" x14ac:dyDescent="0.35">
      <c r="A273" s="89" t="s">
        <v>1447</v>
      </c>
      <c r="B273" s="79">
        <v>10000</v>
      </c>
    </row>
    <row r="274" spans="1:2" ht="15" thickBot="1" x14ac:dyDescent="0.35">
      <c r="A274" s="89" t="s">
        <v>1448</v>
      </c>
      <c r="B274" s="79">
        <v>10000</v>
      </c>
    </row>
    <row r="275" spans="1:2" ht="15" hidden="1" thickBot="1" x14ac:dyDescent="0.35">
      <c r="A275" s="81" t="s">
        <v>195</v>
      </c>
      <c r="B275" s="82">
        <v>0</v>
      </c>
    </row>
    <row r="276" spans="1:2" ht="15" hidden="1" thickBot="1" x14ac:dyDescent="0.35">
      <c r="A276" s="80" t="s">
        <v>196</v>
      </c>
      <c r="B276" s="79">
        <v>0</v>
      </c>
    </row>
    <row r="277" spans="1:2" ht="15" thickBot="1" x14ac:dyDescent="0.35">
      <c r="A277" s="88" t="s">
        <v>12</v>
      </c>
      <c r="B277" s="82">
        <f>SUM(B278:B285)</f>
        <v>309000</v>
      </c>
    </row>
    <row r="278" spans="1:2" ht="15" hidden="1" thickBot="1" x14ac:dyDescent="0.35">
      <c r="A278" s="80" t="s">
        <v>1449</v>
      </c>
      <c r="B278" s="79">
        <v>0</v>
      </c>
    </row>
    <row r="279" spans="1:2" ht="15" thickBot="1" x14ac:dyDescent="0.35">
      <c r="A279" s="89" t="s">
        <v>197</v>
      </c>
      <c r="B279" s="79">
        <v>105000</v>
      </c>
    </row>
    <row r="280" spans="1:2" ht="15" thickBot="1" x14ac:dyDescent="0.35">
      <c r="A280" s="89" t="s">
        <v>1450</v>
      </c>
      <c r="B280" s="79">
        <v>10000</v>
      </c>
    </row>
    <row r="281" spans="1:2" ht="27.6" thickBot="1" x14ac:dyDescent="0.35">
      <c r="A281" s="89" t="s">
        <v>1451</v>
      </c>
      <c r="B281" s="79">
        <v>41500</v>
      </c>
    </row>
    <row r="282" spans="1:2" ht="15" thickBot="1" x14ac:dyDescent="0.35">
      <c r="A282" s="89" t="s">
        <v>198</v>
      </c>
      <c r="B282" s="79">
        <v>39000</v>
      </c>
    </row>
    <row r="283" spans="1:2" ht="27.6" thickBot="1" x14ac:dyDescent="0.35">
      <c r="A283" s="89" t="s">
        <v>199</v>
      </c>
      <c r="B283" s="79">
        <v>88000</v>
      </c>
    </row>
    <row r="284" spans="1:2" ht="15" thickBot="1" x14ac:dyDescent="0.35">
      <c r="A284" s="89" t="s">
        <v>200</v>
      </c>
      <c r="B284" s="79">
        <v>24500</v>
      </c>
    </row>
    <row r="285" spans="1:2" ht="15" thickBot="1" x14ac:dyDescent="0.35">
      <c r="A285" s="89" t="s">
        <v>1452</v>
      </c>
      <c r="B285" s="79">
        <v>1000</v>
      </c>
    </row>
    <row r="286" spans="1:2" ht="15" hidden="1" thickBot="1" x14ac:dyDescent="0.35">
      <c r="A286" s="81" t="s">
        <v>1453</v>
      </c>
      <c r="B286" s="82">
        <v>0</v>
      </c>
    </row>
    <row r="287" spans="1:2" ht="15" hidden="1" thickBot="1" x14ac:dyDescent="0.35">
      <c r="A287" s="80" t="s">
        <v>1454</v>
      </c>
      <c r="B287" s="79">
        <v>0</v>
      </c>
    </row>
    <row r="288" spans="1:2" ht="15" hidden="1" thickBot="1" x14ac:dyDescent="0.35">
      <c r="A288" s="80" t="s">
        <v>1455</v>
      </c>
      <c r="B288" s="79">
        <v>0</v>
      </c>
    </row>
    <row r="289" spans="1:2" ht="15" hidden="1" thickBot="1" x14ac:dyDescent="0.35">
      <c r="A289" s="80" t="s">
        <v>1456</v>
      </c>
      <c r="B289" s="79">
        <v>0</v>
      </c>
    </row>
    <row r="290" spans="1:2" ht="15" hidden="1" thickBot="1" x14ac:dyDescent="0.35">
      <c r="A290" s="80" t="s">
        <v>1457</v>
      </c>
      <c r="B290" s="79">
        <v>0</v>
      </c>
    </row>
    <row r="291" spans="1:2" ht="15" hidden="1" thickBot="1" x14ac:dyDescent="0.35">
      <c r="A291" s="80" t="s">
        <v>1458</v>
      </c>
      <c r="B291" s="79">
        <v>0</v>
      </c>
    </row>
    <row r="292" spans="1:2" ht="15" hidden="1" thickBot="1" x14ac:dyDescent="0.35">
      <c r="A292" s="80" t="s">
        <v>1459</v>
      </c>
      <c r="B292" s="79">
        <v>0</v>
      </c>
    </row>
    <row r="293" spans="1:2" ht="15" hidden="1" thickBot="1" x14ac:dyDescent="0.35">
      <c r="A293" s="80" t="s">
        <v>1460</v>
      </c>
      <c r="B293" s="79">
        <v>0</v>
      </c>
    </row>
    <row r="294" spans="1:2" ht="15" hidden="1" thickBot="1" x14ac:dyDescent="0.35">
      <c r="A294" s="80" t="s">
        <v>1461</v>
      </c>
      <c r="B294" s="79">
        <v>0</v>
      </c>
    </row>
    <row r="295" spans="1:2" ht="15" hidden="1" thickBot="1" x14ac:dyDescent="0.35">
      <c r="A295" s="80" t="s">
        <v>1462</v>
      </c>
      <c r="B295" s="79">
        <v>0</v>
      </c>
    </row>
    <row r="296" spans="1:2" ht="15" thickBot="1" x14ac:dyDescent="0.35">
      <c r="A296" s="88" t="s">
        <v>11</v>
      </c>
      <c r="B296" s="82">
        <f>SUM(B297:B300)</f>
        <v>1000</v>
      </c>
    </row>
    <row r="297" spans="1:2" ht="15" thickBot="1" x14ac:dyDescent="0.35">
      <c r="A297" s="89" t="s">
        <v>1463</v>
      </c>
      <c r="B297" s="79">
        <v>1000</v>
      </c>
    </row>
    <row r="298" spans="1:2" ht="15" hidden="1" thickBot="1" x14ac:dyDescent="0.35">
      <c r="A298" s="80" t="s">
        <v>1464</v>
      </c>
      <c r="B298" s="79">
        <v>0</v>
      </c>
    </row>
    <row r="299" spans="1:2" ht="15" hidden="1" thickBot="1" x14ac:dyDescent="0.35">
      <c r="A299" s="80" t="s">
        <v>1465</v>
      </c>
      <c r="B299" s="79">
        <v>0</v>
      </c>
    </row>
    <row r="300" spans="1:2" ht="15" hidden="1" thickBot="1" x14ac:dyDescent="0.35">
      <c r="A300" s="80" t="s">
        <v>1466</v>
      </c>
      <c r="B300" s="79">
        <v>0</v>
      </c>
    </row>
    <row r="301" spans="1:2" ht="15" hidden="1" thickBot="1" x14ac:dyDescent="0.35">
      <c r="A301" s="81" t="s">
        <v>72</v>
      </c>
      <c r="B301" s="82">
        <v>0</v>
      </c>
    </row>
    <row r="302" spans="1:2" ht="15" hidden="1" thickBot="1" x14ac:dyDescent="0.35">
      <c r="A302" s="80" t="s">
        <v>1467</v>
      </c>
      <c r="B302" s="79">
        <v>0</v>
      </c>
    </row>
    <row r="303" spans="1:2" ht="15" hidden="1" thickBot="1" x14ac:dyDescent="0.35">
      <c r="A303" s="80" t="s">
        <v>1468</v>
      </c>
      <c r="B303" s="79">
        <v>0</v>
      </c>
    </row>
    <row r="304" spans="1:2" ht="15" hidden="1" thickBot="1" x14ac:dyDescent="0.35">
      <c r="A304" s="80" t="s">
        <v>1469</v>
      </c>
      <c r="B304" s="79">
        <v>0</v>
      </c>
    </row>
    <row r="305" spans="1:3" ht="15" hidden="1" thickBot="1" x14ac:dyDescent="0.35">
      <c r="A305" s="80" t="s">
        <v>1470</v>
      </c>
      <c r="B305" s="79">
        <v>0</v>
      </c>
    </row>
    <row r="306" spans="1:3" ht="15" hidden="1" thickBot="1" x14ac:dyDescent="0.35">
      <c r="A306" s="80" t="s">
        <v>1471</v>
      </c>
      <c r="B306" s="79">
        <v>0</v>
      </c>
    </row>
    <row r="307" spans="1:3" ht="15" hidden="1" thickBot="1" x14ac:dyDescent="0.35">
      <c r="A307" s="80" t="s">
        <v>1472</v>
      </c>
      <c r="B307" s="79">
        <v>0</v>
      </c>
    </row>
    <row r="308" spans="1:3" ht="15" hidden="1" thickBot="1" x14ac:dyDescent="0.35">
      <c r="A308" s="80" t="s">
        <v>1473</v>
      </c>
      <c r="B308" s="79">
        <v>0</v>
      </c>
    </row>
    <row r="309" spans="1:3" ht="15" hidden="1" thickBot="1" x14ac:dyDescent="0.35">
      <c r="A309" s="80" t="s">
        <v>1474</v>
      </c>
      <c r="B309" s="79">
        <v>0</v>
      </c>
    </row>
    <row r="310" spans="1:3" ht="15" hidden="1" thickBot="1" x14ac:dyDescent="0.35">
      <c r="A310" s="80" t="s">
        <v>1475</v>
      </c>
      <c r="B310" s="79">
        <v>0</v>
      </c>
    </row>
    <row r="311" spans="1:3" ht="15" thickBot="1" x14ac:dyDescent="0.35">
      <c r="A311" s="87" t="s">
        <v>10</v>
      </c>
      <c r="B311" s="84">
        <f>B312+B321+B330</f>
        <v>1973599.6400000001</v>
      </c>
    </row>
    <row r="312" spans="1:3" ht="15" thickBot="1" x14ac:dyDescent="0.35">
      <c r="A312" s="88" t="s">
        <v>9</v>
      </c>
      <c r="B312" s="82">
        <f>SUM(B313:B320)</f>
        <v>1600000</v>
      </c>
      <c r="C312" s="52"/>
    </row>
    <row r="313" spans="1:3" ht="15" thickBot="1" x14ac:dyDescent="0.35">
      <c r="A313" s="89" t="s">
        <v>1476</v>
      </c>
      <c r="B313" s="79">
        <v>1300000</v>
      </c>
    </row>
    <row r="314" spans="1:3" ht="15" hidden="1" thickBot="1" x14ac:dyDescent="0.35">
      <c r="A314" s="80" t="s">
        <v>189</v>
      </c>
      <c r="B314" s="79">
        <v>0</v>
      </c>
    </row>
    <row r="315" spans="1:3" ht="15" hidden="1" thickBot="1" x14ac:dyDescent="0.35">
      <c r="A315" s="80" t="s">
        <v>1477</v>
      </c>
      <c r="B315" s="79">
        <v>0</v>
      </c>
    </row>
    <row r="316" spans="1:3" ht="15" thickBot="1" x14ac:dyDescent="0.35">
      <c r="A316" s="89" t="s">
        <v>1478</v>
      </c>
      <c r="B316" s="79">
        <v>300000</v>
      </c>
    </row>
    <row r="317" spans="1:3" ht="15" hidden="1" thickBot="1" x14ac:dyDescent="0.35">
      <c r="A317" s="80" t="s">
        <v>1479</v>
      </c>
      <c r="B317" s="79">
        <v>0</v>
      </c>
    </row>
    <row r="318" spans="1:3" ht="15" hidden="1" thickBot="1" x14ac:dyDescent="0.35">
      <c r="A318" s="80" t="s">
        <v>1480</v>
      </c>
      <c r="B318" s="79">
        <v>0</v>
      </c>
    </row>
    <row r="319" spans="1:3" ht="15" hidden="1" thickBot="1" x14ac:dyDescent="0.35">
      <c r="A319" s="80" t="s">
        <v>1481</v>
      </c>
      <c r="B319" s="79">
        <v>0</v>
      </c>
    </row>
    <row r="320" spans="1:3" ht="15" hidden="1" thickBot="1" x14ac:dyDescent="0.35">
      <c r="A320" s="80" t="s">
        <v>1482</v>
      </c>
      <c r="B320" s="79">
        <v>0</v>
      </c>
    </row>
    <row r="321" spans="1:2" ht="15" thickBot="1" x14ac:dyDescent="0.35">
      <c r="A321" s="88" t="s">
        <v>8</v>
      </c>
      <c r="B321" s="82">
        <f>SUM(B322:B329)</f>
        <v>373599.64</v>
      </c>
    </row>
    <row r="322" spans="1:2" ht="15" thickBot="1" x14ac:dyDescent="0.35">
      <c r="A322" s="89" t="s">
        <v>1483</v>
      </c>
      <c r="B322" s="79">
        <v>1000</v>
      </c>
    </row>
    <row r="323" spans="1:2" ht="15" hidden="1" thickBot="1" x14ac:dyDescent="0.35">
      <c r="A323" s="80" t="s">
        <v>1484</v>
      </c>
      <c r="B323" s="79">
        <v>0</v>
      </c>
    </row>
    <row r="324" spans="1:2" ht="15" hidden="1" thickBot="1" x14ac:dyDescent="0.35">
      <c r="A324" s="80" t="s">
        <v>1485</v>
      </c>
      <c r="B324" s="79">
        <v>0</v>
      </c>
    </row>
    <row r="325" spans="1:2" ht="15" thickBot="1" x14ac:dyDescent="0.35">
      <c r="A325" s="89" t="s">
        <v>1486</v>
      </c>
      <c r="B325" s="79">
        <v>372599.64</v>
      </c>
    </row>
    <row r="326" spans="1:2" ht="15" hidden="1" thickBot="1" x14ac:dyDescent="0.35">
      <c r="A326" s="80" t="s">
        <v>1487</v>
      </c>
      <c r="B326" s="79">
        <v>0</v>
      </c>
    </row>
    <row r="327" spans="1:2" ht="15" hidden="1" thickBot="1" x14ac:dyDescent="0.35">
      <c r="A327" s="80" t="s">
        <v>1488</v>
      </c>
      <c r="B327" s="79">
        <v>0</v>
      </c>
    </row>
    <row r="328" spans="1:2" ht="15" hidden="1" thickBot="1" x14ac:dyDescent="0.35">
      <c r="A328" s="80" t="s">
        <v>1489</v>
      </c>
      <c r="B328" s="79">
        <v>0</v>
      </c>
    </row>
    <row r="329" spans="1:2" ht="15" hidden="1" thickBot="1" x14ac:dyDescent="0.35">
      <c r="A329" s="80" t="s">
        <v>1490</v>
      </c>
      <c r="B329" s="79">
        <v>0</v>
      </c>
    </row>
    <row r="330" spans="1:2" ht="15" hidden="1" thickBot="1" x14ac:dyDescent="0.35">
      <c r="A330" s="81" t="s">
        <v>73</v>
      </c>
      <c r="B330" s="82">
        <v>0</v>
      </c>
    </row>
    <row r="331" spans="1:2" ht="15" hidden="1" thickBot="1" x14ac:dyDescent="0.35">
      <c r="A331" s="80" t="s">
        <v>1491</v>
      </c>
      <c r="B331" s="79">
        <v>0</v>
      </c>
    </row>
    <row r="332" spans="1:2" ht="15" hidden="1" thickBot="1" x14ac:dyDescent="0.35">
      <c r="A332" s="80" t="s">
        <v>1492</v>
      </c>
      <c r="B332" s="79">
        <v>0</v>
      </c>
    </row>
    <row r="333" spans="1:2" ht="15" hidden="1" thickBot="1" x14ac:dyDescent="0.35">
      <c r="A333" s="83" t="s">
        <v>82</v>
      </c>
      <c r="B333" s="84">
        <v>0</v>
      </c>
    </row>
    <row r="334" spans="1:2" ht="15" hidden="1" thickBot="1" x14ac:dyDescent="0.35">
      <c r="A334" s="81" t="s">
        <v>83</v>
      </c>
      <c r="B334" s="82">
        <v>0</v>
      </c>
    </row>
    <row r="335" spans="1:2" ht="15" hidden="1" thickBot="1" x14ac:dyDescent="0.35">
      <c r="A335" s="80" t="s">
        <v>1493</v>
      </c>
      <c r="B335" s="79">
        <v>0</v>
      </c>
    </row>
    <row r="336" spans="1:2" ht="15" hidden="1" thickBot="1" x14ac:dyDescent="0.35">
      <c r="A336" s="80" t="s">
        <v>1494</v>
      </c>
      <c r="B336" s="79">
        <v>0</v>
      </c>
    </row>
    <row r="337" spans="1:2" ht="15" hidden="1" thickBot="1" x14ac:dyDescent="0.35">
      <c r="A337" s="81" t="s">
        <v>84</v>
      </c>
      <c r="B337" s="82">
        <v>0</v>
      </c>
    </row>
    <row r="338" spans="1:2" ht="15" hidden="1" thickBot="1" x14ac:dyDescent="0.35">
      <c r="A338" s="80" t="s">
        <v>1495</v>
      </c>
      <c r="B338" s="79">
        <v>0</v>
      </c>
    </row>
    <row r="339" spans="1:2" ht="15" hidden="1" thickBot="1" x14ac:dyDescent="0.35">
      <c r="A339" s="80" t="s">
        <v>1496</v>
      </c>
      <c r="B339" s="79">
        <v>0</v>
      </c>
    </row>
    <row r="340" spans="1:2" ht="15" hidden="1" thickBot="1" x14ac:dyDescent="0.35">
      <c r="A340" s="80" t="s">
        <v>1497</v>
      </c>
      <c r="B340" s="79">
        <v>0</v>
      </c>
    </row>
    <row r="341" spans="1:2" ht="15" hidden="1" thickBot="1" x14ac:dyDescent="0.35">
      <c r="A341" s="80" t="s">
        <v>1498</v>
      </c>
      <c r="B341" s="79">
        <v>0</v>
      </c>
    </row>
    <row r="342" spans="1:2" ht="15" hidden="1" thickBot="1" x14ac:dyDescent="0.35">
      <c r="A342" s="80" t="s">
        <v>1499</v>
      </c>
      <c r="B342" s="79">
        <v>0</v>
      </c>
    </row>
    <row r="343" spans="1:2" ht="15" hidden="1" thickBot="1" x14ac:dyDescent="0.35">
      <c r="A343" s="80" t="s">
        <v>1500</v>
      </c>
      <c r="B343" s="79">
        <v>0</v>
      </c>
    </row>
    <row r="344" spans="1:2" ht="15" hidden="1" thickBot="1" x14ac:dyDescent="0.35">
      <c r="A344" s="80" t="s">
        <v>1501</v>
      </c>
      <c r="B344" s="79">
        <v>0</v>
      </c>
    </row>
    <row r="345" spans="1:2" ht="15" hidden="1" thickBot="1" x14ac:dyDescent="0.35">
      <c r="A345" s="80" t="s">
        <v>1502</v>
      </c>
      <c r="B345" s="79">
        <v>0</v>
      </c>
    </row>
    <row r="346" spans="1:2" ht="15" hidden="1" thickBot="1" x14ac:dyDescent="0.35">
      <c r="A346" s="80" t="s">
        <v>1503</v>
      </c>
      <c r="B346" s="79">
        <v>0</v>
      </c>
    </row>
    <row r="347" spans="1:2" ht="15" hidden="1" thickBot="1" x14ac:dyDescent="0.35">
      <c r="A347" s="81" t="s">
        <v>85</v>
      </c>
      <c r="B347" s="82">
        <v>0</v>
      </c>
    </row>
    <row r="348" spans="1:2" ht="15" hidden="1" thickBot="1" x14ac:dyDescent="0.35">
      <c r="A348" s="80" t="s">
        <v>1504</v>
      </c>
      <c r="B348" s="79">
        <v>0</v>
      </c>
    </row>
    <row r="349" spans="1:2" ht="15" hidden="1" thickBot="1" x14ac:dyDescent="0.35">
      <c r="A349" s="80" t="s">
        <v>1505</v>
      </c>
      <c r="B349" s="79">
        <v>0</v>
      </c>
    </row>
    <row r="350" spans="1:2" ht="15" hidden="1" thickBot="1" x14ac:dyDescent="0.35">
      <c r="A350" s="80" t="s">
        <v>1506</v>
      </c>
      <c r="B350" s="79">
        <v>0</v>
      </c>
    </row>
    <row r="351" spans="1:2" ht="15" hidden="1" thickBot="1" x14ac:dyDescent="0.35">
      <c r="A351" s="80" t="s">
        <v>1507</v>
      </c>
      <c r="B351" s="79">
        <v>0</v>
      </c>
    </row>
    <row r="352" spans="1:2" ht="15" hidden="1" thickBot="1" x14ac:dyDescent="0.35">
      <c r="A352" s="80" t="s">
        <v>1508</v>
      </c>
      <c r="B352" s="79">
        <v>0</v>
      </c>
    </row>
    <row r="353" spans="1:2" ht="15" hidden="1" thickBot="1" x14ac:dyDescent="0.35">
      <c r="A353" s="80" t="s">
        <v>1509</v>
      </c>
      <c r="B353" s="79">
        <v>0</v>
      </c>
    </row>
    <row r="354" spans="1:2" ht="15" hidden="1" thickBot="1" x14ac:dyDescent="0.35">
      <c r="A354" s="81" t="s">
        <v>86</v>
      </c>
      <c r="B354" s="82">
        <v>0</v>
      </c>
    </row>
    <row r="355" spans="1:2" ht="15" hidden="1" thickBot="1" x14ac:dyDescent="0.35">
      <c r="A355" s="80" t="s">
        <v>1510</v>
      </c>
      <c r="B355" s="79">
        <v>0</v>
      </c>
    </row>
    <row r="356" spans="1:2" ht="15" hidden="1" thickBot="1" x14ac:dyDescent="0.35">
      <c r="A356" s="80" t="s">
        <v>1511</v>
      </c>
      <c r="B356" s="79">
        <v>0</v>
      </c>
    </row>
    <row r="357" spans="1:2" ht="15" hidden="1" thickBot="1" x14ac:dyDescent="0.35">
      <c r="A357" s="80" t="s">
        <v>1512</v>
      </c>
      <c r="B357" s="79">
        <v>0</v>
      </c>
    </row>
    <row r="358" spans="1:2" ht="15" hidden="1" thickBot="1" x14ac:dyDescent="0.35">
      <c r="A358" s="80" t="s">
        <v>1513</v>
      </c>
      <c r="B358" s="79">
        <v>0</v>
      </c>
    </row>
    <row r="359" spans="1:2" ht="15" hidden="1" thickBot="1" x14ac:dyDescent="0.35">
      <c r="A359" s="80" t="s">
        <v>1514</v>
      </c>
      <c r="B359" s="79">
        <v>0</v>
      </c>
    </row>
    <row r="360" spans="1:2" ht="15" hidden="1" thickBot="1" x14ac:dyDescent="0.35">
      <c r="A360" s="80" t="s">
        <v>1515</v>
      </c>
      <c r="B360" s="79">
        <v>0</v>
      </c>
    </row>
    <row r="361" spans="1:2" ht="15" hidden="1" thickBot="1" x14ac:dyDescent="0.35">
      <c r="A361" s="80" t="s">
        <v>1516</v>
      </c>
      <c r="B361" s="79">
        <v>0</v>
      </c>
    </row>
    <row r="362" spans="1:2" ht="15" hidden="1" thickBot="1" x14ac:dyDescent="0.35">
      <c r="A362" s="80" t="s">
        <v>1517</v>
      </c>
      <c r="B362" s="79">
        <v>0</v>
      </c>
    </row>
    <row r="363" spans="1:2" ht="15" hidden="1" thickBot="1" x14ac:dyDescent="0.35">
      <c r="A363" s="80" t="s">
        <v>1518</v>
      </c>
      <c r="B363" s="79">
        <v>0</v>
      </c>
    </row>
    <row r="364" spans="1:2" ht="15" hidden="1" thickBot="1" x14ac:dyDescent="0.35">
      <c r="A364" s="81" t="s">
        <v>87</v>
      </c>
      <c r="B364" s="82">
        <v>0</v>
      </c>
    </row>
    <row r="365" spans="1:2" ht="15" hidden="1" thickBot="1" x14ac:dyDescent="0.35">
      <c r="A365" s="80" t="s">
        <v>1519</v>
      </c>
      <c r="B365" s="79">
        <v>0</v>
      </c>
    </row>
    <row r="366" spans="1:2" ht="15" hidden="1" thickBot="1" x14ac:dyDescent="0.35">
      <c r="A366" s="80" t="s">
        <v>1520</v>
      </c>
      <c r="B366" s="79">
        <v>0</v>
      </c>
    </row>
    <row r="367" spans="1:2" ht="15" hidden="1" thickBot="1" x14ac:dyDescent="0.35">
      <c r="A367" s="80" t="s">
        <v>1521</v>
      </c>
      <c r="B367" s="79">
        <v>0</v>
      </c>
    </row>
    <row r="368" spans="1:2" ht="15" hidden="1" thickBot="1" x14ac:dyDescent="0.35">
      <c r="A368" s="80" t="s">
        <v>1522</v>
      </c>
      <c r="B368" s="79">
        <v>0</v>
      </c>
    </row>
    <row r="369" spans="1:2" ht="15" hidden="1" thickBot="1" x14ac:dyDescent="0.35">
      <c r="A369" s="80" t="s">
        <v>1523</v>
      </c>
      <c r="B369" s="79">
        <v>0</v>
      </c>
    </row>
    <row r="370" spans="1:2" ht="15" hidden="1" thickBot="1" x14ac:dyDescent="0.35">
      <c r="A370" s="80" t="s">
        <v>1524</v>
      </c>
      <c r="B370" s="79">
        <v>0</v>
      </c>
    </row>
    <row r="371" spans="1:2" ht="15" hidden="1" thickBot="1" x14ac:dyDescent="0.35">
      <c r="A371" s="80" t="s">
        <v>1525</v>
      </c>
      <c r="B371" s="79">
        <v>0</v>
      </c>
    </row>
    <row r="372" spans="1:2" ht="15" hidden="1" thickBot="1" x14ac:dyDescent="0.35">
      <c r="A372" s="80" t="s">
        <v>1526</v>
      </c>
      <c r="B372" s="79">
        <v>0</v>
      </c>
    </row>
    <row r="373" spans="1:2" ht="15" hidden="1" thickBot="1" x14ac:dyDescent="0.35">
      <c r="A373" s="80" t="s">
        <v>1527</v>
      </c>
      <c r="B373" s="79">
        <v>0</v>
      </c>
    </row>
    <row r="374" spans="1:2" ht="15" hidden="1" thickBot="1" x14ac:dyDescent="0.35">
      <c r="A374" s="81" t="s">
        <v>88</v>
      </c>
      <c r="B374" s="82">
        <v>0</v>
      </c>
    </row>
    <row r="375" spans="1:2" ht="15" hidden="1" thickBot="1" x14ac:dyDescent="0.35">
      <c r="A375" s="80" t="s">
        <v>1528</v>
      </c>
      <c r="B375" s="79">
        <v>0</v>
      </c>
    </row>
    <row r="376" spans="1:2" ht="15" hidden="1" thickBot="1" x14ac:dyDescent="0.35">
      <c r="A376" s="80" t="s">
        <v>1529</v>
      </c>
      <c r="B376" s="79">
        <v>0</v>
      </c>
    </row>
    <row r="377" spans="1:2" ht="15" hidden="1" thickBot="1" x14ac:dyDescent="0.35">
      <c r="A377" s="81" t="s">
        <v>89</v>
      </c>
      <c r="B377" s="82">
        <v>0</v>
      </c>
    </row>
    <row r="378" spans="1:2" ht="15" hidden="1" thickBot="1" x14ac:dyDescent="0.35">
      <c r="A378" s="80" t="s">
        <v>1530</v>
      </c>
      <c r="B378" s="79">
        <v>0</v>
      </c>
    </row>
    <row r="379" spans="1:2" ht="15" hidden="1" thickBot="1" x14ac:dyDescent="0.35">
      <c r="A379" s="80" t="s">
        <v>1531</v>
      </c>
      <c r="B379" s="79">
        <v>0</v>
      </c>
    </row>
    <row r="380" spans="1:2" ht="15" hidden="1" thickBot="1" x14ac:dyDescent="0.35">
      <c r="A380" s="80" t="s">
        <v>1532</v>
      </c>
      <c r="B380" s="79">
        <v>0</v>
      </c>
    </row>
    <row r="381" spans="1:2" ht="15" hidden="1" thickBot="1" x14ac:dyDescent="0.35">
      <c r="A381" s="83" t="s">
        <v>97</v>
      </c>
      <c r="B381" s="84">
        <v>0</v>
      </c>
    </row>
    <row r="382" spans="1:2" ht="15" hidden="1" thickBot="1" x14ac:dyDescent="0.35">
      <c r="A382" s="81" t="s">
        <v>94</v>
      </c>
      <c r="B382" s="82">
        <v>0</v>
      </c>
    </row>
    <row r="383" spans="1:2" ht="15" hidden="1" thickBot="1" x14ac:dyDescent="0.35">
      <c r="A383" s="80" t="s">
        <v>1533</v>
      </c>
      <c r="B383" s="79">
        <v>0</v>
      </c>
    </row>
    <row r="384" spans="1:2" ht="15" hidden="1" thickBot="1" x14ac:dyDescent="0.35">
      <c r="A384" s="80" t="s">
        <v>1534</v>
      </c>
      <c r="B384" s="79">
        <v>0</v>
      </c>
    </row>
    <row r="385" spans="1:2" ht="15" hidden="1" thickBot="1" x14ac:dyDescent="0.35">
      <c r="A385" s="80" t="s">
        <v>1535</v>
      </c>
      <c r="B385" s="79">
        <v>0</v>
      </c>
    </row>
    <row r="386" spans="1:2" ht="15" hidden="1" thickBot="1" x14ac:dyDescent="0.35">
      <c r="A386" s="80" t="s">
        <v>1536</v>
      </c>
      <c r="B386" s="79">
        <v>0</v>
      </c>
    </row>
    <row r="387" spans="1:2" ht="15" hidden="1" thickBot="1" x14ac:dyDescent="0.35">
      <c r="A387" s="80" t="s">
        <v>1537</v>
      </c>
      <c r="B387" s="79">
        <v>0</v>
      </c>
    </row>
    <row r="388" spans="1:2" ht="15" hidden="1" thickBot="1" x14ac:dyDescent="0.35">
      <c r="A388" s="80" t="s">
        <v>1538</v>
      </c>
      <c r="B388" s="79">
        <v>0</v>
      </c>
    </row>
    <row r="389" spans="1:2" ht="15" hidden="1" thickBot="1" x14ac:dyDescent="0.35">
      <c r="A389" s="81" t="s">
        <v>95</v>
      </c>
      <c r="B389" s="82">
        <v>0</v>
      </c>
    </row>
    <row r="390" spans="1:2" ht="15" hidden="1" thickBot="1" x14ac:dyDescent="0.35">
      <c r="A390" s="80" t="s">
        <v>1539</v>
      </c>
      <c r="B390" s="79">
        <v>0</v>
      </c>
    </row>
    <row r="391" spans="1:2" ht="15" hidden="1" thickBot="1" x14ac:dyDescent="0.35">
      <c r="A391" s="80" t="s">
        <v>1540</v>
      </c>
      <c r="B391" s="79">
        <v>0</v>
      </c>
    </row>
    <row r="392" spans="1:2" ht="15" hidden="1" thickBot="1" x14ac:dyDescent="0.35">
      <c r="A392" s="80" t="s">
        <v>1541</v>
      </c>
      <c r="B392" s="79">
        <v>0</v>
      </c>
    </row>
    <row r="393" spans="1:2" ht="15" hidden="1" thickBot="1" x14ac:dyDescent="0.35">
      <c r="A393" s="80" t="s">
        <v>1542</v>
      </c>
      <c r="B393" s="79">
        <v>0</v>
      </c>
    </row>
    <row r="394" spans="1:2" ht="15" hidden="1" thickBot="1" x14ac:dyDescent="0.35">
      <c r="A394" s="80" t="s">
        <v>1543</v>
      </c>
      <c r="B394" s="79">
        <v>0</v>
      </c>
    </row>
    <row r="395" spans="1:2" ht="15" hidden="1" thickBot="1" x14ac:dyDescent="0.35">
      <c r="A395" s="81" t="s">
        <v>96</v>
      </c>
      <c r="B395" s="82">
        <v>0</v>
      </c>
    </row>
    <row r="396" spans="1:2" ht="15" hidden="1" thickBot="1" x14ac:dyDescent="0.35">
      <c r="A396" s="80" t="s">
        <v>1544</v>
      </c>
      <c r="B396" s="79">
        <v>0</v>
      </c>
    </row>
    <row r="397" spans="1:2" ht="15" hidden="1" thickBot="1" x14ac:dyDescent="0.35">
      <c r="A397" s="80" t="s">
        <v>1545</v>
      </c>
      <c r="B397" s="79">
        <v>0</v>
      </c>
    </row>
    <row r="398" spans="1:2" ht="15" hidden="1" thickBot="1" x14ac:dyDescent="0.35">
      <c r="A398" s="80" t="s">
        <v>1546</v>
      </c>
      <c r="B398" s="79">
        <v>0</v>
      </c>
    </row>
    <row r="399" spans="1:2" ht="15" thickBot="1" x14ac:dyDescent="0.35">
      <c r="A399" s="87" t="s">
        <v>7</v>
      </c>
      <c r="B399" s="84">
        <f>B400+B409+B418+B421+B424+B427+B430</f>
        <v>100000</v>
      </c>
    </row>
    <row r="400" spans="1:2" ht="15" thickBot="1" x14ac:dyDescent="0.35">
      <c r="A400" s="88" t="s">
        <v>6</v>
      </c>
      <c r="B400" s="82">
        <f>SUM(B401:B408)</f>
        <v>100000</v>
      </c>
    </row>
    <row r="401" spans="1:2" ht="15" thickBot="1" x14ac:dyDescent="0.35">
      <c r="A401" s="89" t="s">
        <v>201</v>
      </c>
      <c r="B401" s="79">
        <v>100000</v>
      </c>
    </row>
    <row r="402" spans="1:2" ht="15" hidden="1" thickBot="1" x14ac:dyDescent="0.35">
      <c r="A402" s="80" t="s">
        <v>1547</v>
      </c>
      <c r="B402" s="79">
        <v>0</v>
      </c>
    </row>
    <row r="403" spans="1:2" ht="15" hidden="1" thickBot="1" x14ac:dyDescent="0.35">
      <c r="A403" s="80" t="s">
        <v>1548</v>
      </c>
      <c r="B403" s="79">
        <v>0</v>
      </c>
    </row>
    <row r="404" spans="1:2" ht="15" hidden="1" thickBot="1" x14ac:dyDescent="0.35">
      <c r="A404" s="80" t="s">
        <v>1549</v>
      </c>
      <c r="B404" s="79">
        <v>0</v>
      </c>
    </row>
    <row r="405" spans="1:2" ht="15" hidden="1" thickBot="1" x14ac:dyDescent="0.35">
      <c r="A405" s="80" t="s">
        <v>1550</v>
      </c>
      <c r="B405" s="79">
        <v>0</v>
      </c>
    </row>
    <row r="406" spans="1:2" ht="15" hidden="1" thickBot="1" x14ac:dyDescent="0.35">
      <c r="A406" s="80" t="s">
        <v>1551</v>
      </c>
      <c r="B406" s="79">
        <v>0</v>
      </c>
    </row>
    <row r="407" spans="1:2" ht="15" hidden="1" thickBot="1" x14ac:dyDescent="0.35">
      <c r="A407" s="80" t="s">
        <v>1552</v>
      </c>
      <c r="B407" s="79">
        <v>0</v>
      </c>
    </row>
    <row r="408" spans="1:2" ht="15" hidden="1" thickBot="1" x14ac:dyDescent="0.35">
      <c r="A408" s="80" t="s">
        <v>1553</v>
      </c>
      <c r="B408" s="79">
        <v>0</v>
      </c>
    </row>
    <row r="409" spans="1:2" ht="15" hidden="1" thickBot="1" x14ac:dyDescent="0.35">
      <c r="A409" s="81" t="s">
        <v>5</v>
      </c>
      <c r="B409" s="82">
        <v>0</v>
      </c>
    </row>
    <row r="410" spans="1:2" ht="15" hidden="1" thickBot="1" x14ac:dyDescent="0.35">
      <c r="A410" s="80" t="s">
        <v>202</v>
      </c>
      <c r="B410" s="79">
        <v>0</v>
      </c>
    </row>
    <row r="411" spans="1:2" ht="15" hidden="1" thickBot="1" x14ac:dyDescent="0.35">
      <c r="A411" s="80" t="s">
        <v>1554</v>
      </c>
      <c r="B411" s="79">
        <v>0</v>
      </c>
    </row>
    <row r="412" spans="1:2" ht="15" hidden="1" thickBot="1" x14ac:dyDescent="0.35">
      <c r="A412" s="80" t="s">
        <v>1555</v>
      </c>
      <c r="B412" s="79">
        <v>0</v>
      </c>
    </row>
    <row r="413" spans="1:2" ht="15" hidden="1" thickBot="1" x14ac:dyDescent="0.35">
      <c r="A413" s="80" t="s">
        <v>1556</v>
      </c>
      <c r="B413" s="79">
        <v>0</v>
      </c>
    </row>
    <row r="414" spans="1:2" ht="15" hidden="1" thickBot="1" x14ac:dyDescent="0.35">
      <c r="A414" s="80" t="s">
        <v>1557</v>
      </c>
      <c r="B414" s="79">
        <v>0</v>
      </c>
    </row>
    <row r="415" spans="1:2" ht="15" hidden="1" thickBot="1" x14ac:dyDescent="0.35">
      <c r="A415" s="80" t="s">
        <v>1558</v>
      </c>
      <c r="B415" s="79">
        <v>0</v>
      </c>
    </row>
    <row r="416" spans="1:2" ht="15" hidden="1" thickBot="1" x14ac:dyDescent="0.35">
      <c r="A416" s="80" t="s">
        <v>1559</v>
      </c>
      <c r="B416" s="79">
        <v>0</v>
      </c>
    </row>
    <row r="417" spans="1:2" ht="15" hidden="1" thickBot="1" x14ac:dyDescent="0.35">
      <c r="A417" s="80" t="s">
        <v>1560</v>
      </c>
      <c r="B417" s="79">
        <v>0</v>
      </c>
    </row>
    <row r="418" spans="1:2" ht="15" hidden="1" thickBot="1" x14ac:dyDescent="0.35">
      <c r="A418" s="81" t="s">
        <v>1561</v>
      </c>
      <c r="B418" s="82">
        <v>0</v>
      </c>
    </row>
    <row r="419" spans="1:2" ht="15" hidden="1" thickBot="1" x14ac:dyDescent="0.35">
      <c r="A419" s="80" t="s">
        <v>1562</v>
      </c>
      <c r="B419" s="79">
        <v>0</v>
      </c>
    </row>
    <row r="420" spans="1:2" ht="15" hidden="1" thickBot="1" x14ac:dyDescent="0.35">
      <c r="A420" s="80" t="s">
        <v>1563</v>
      </c>
      <c r="B420" s="79">
        <v>0</v>
      </c>
    </row>
    <row r="421" spans="1:2" ht="15" hidden="1" thickBot="1" x14ac:dyDescent="0.35">
      <c r="A421" s="81" t="s">
        <v>1564</v>
      </c>
      <c r="B421" s="82">
        <v>0</v>
      </c>
    </row>
    <row r="422" spans="1:2" ht="15" hidden="1" thickBot="1" x14ac:dyDescent="0.35">
      <c r="A422" s="80" t="s">
        <v>1565</v>
      </c>
      <c r="B422" s="79">
        <v>0</v>
      </c>
    </row>
    <row r="423" spans="1:2" ht="15" hidden="1" thickBot="1" x14ac:dyDescent="0.35">
      <c r="A423" s="80" t="s">
        <v>1566</v>
      </c>
      <c r="B423" s="79">
        <v>0</v>
      </c>
    </row>
    <row r="424" spans="1:2" ht="15" hidden="1" thickBot="1" x14ac:dyDescent="0.35">
      <c r="A424" s="81" t="s">
        <v>2</v>
      </c>
      <c r="B424" s="82">
        <v>0</v>
      </c>
    </row>
    <row r="425" spans="1:2" ht="15" hidden="1" thickBot="1" x14ac:dyDescent="0.35">
      <c r="A425" s="80" t="s">
        <v>1567</v>
      </c>
      <c r="B425" s="79">
        <v>0</v>
      </c>
    </row>
    <row r="426" spans="1:2" ht="15" hidden="1" thickBot="1" x14ac:dyDescent="0.35">
      <c r="A426" s="80" t="s">
        <v>1568</v>
      </c>
      <c r="B426" s="79">
        <v>0</v>
      </c>
    </row>
    <row r="427" spans="1:2" ht="15" hidden="1" thickBot="1" x14ac:dyDescent="0.35">
      <c r="A427" s="81" t="s">
        <v>1</v>
      </c>
      <c r="B427" s="82">
        <v>0</v>
      </c>
    </row>
    <row r="428" spans="1:2" ht="15" hidden="1" thickBot="1" x14ac:dyDescent="0.35">
      <c r="A428" s="80" t="s">
        <v>203</v>
      </c>
      <c r="B428" s="79">
        <v>0</v>
      </c>
    </row>
    <row r="429" spans="1:2" ht="15" hidden="1" thickBot="1" x14ac:dyDescent="0.35">
      <c r="A429" s="80" t="s">
        <v>1569</v>
      </c>
      <c r="B429" s="79">
        <v>0</v>
      </c>
    </row>
    <row r="430" spans="1:2" ht="15" hidden="1" thickBot="1" x14ac:dyDescent="0.35">
      <c r="A430" s="81" t="s">
        <v>204</v>
      </c>
      <c r="B430" s="82">
        <v>0</v>
      </c>
    </row>
    <row r="431" spans="1:2" ht="15" hidden="1" thickBot="1" x14ac:dyDescent="0.35">
      <c r="A431" s="80" t="s">
        <v>205</v>
      </c>
      <c r="B431" s="79">
        <v>0</v>
      </c>
    </row>
    <row r="432" spans="1:2" ht="15" thickBot="1" x14ac:dyDescent="0.35">
      <c r="A432" s="90" t="s">
        <v>1571</v>
      </c>
      <c r="B432" s="91">
        <f>SUM(B399+B311+B252+B192+B107+B42+B2)</f>
        <v>27600628</v>
      </c>
    </row>
  </sheetData>
  <autoFilter ref="A1:B432">
    <filterColumn colId="1">
      <filters>
        <filter val="$1,000.00"/>
        <filter val="$1,200.00"/>
        <filter val="$1,300,000.00"/>
        <filter val="$1,325,000.00"/>
        <filter val="$1,484,944.00"/>
        <filter val="$1,500.00"/>
        <filter val="$1,600,000.00"/>
        <filter val="$1,760,003.00"/>
        <filter val="$1,812,944.00"/>
        <filter val="$1,824,000.00"/>
        <filter val="$1,973,599.64"/>
        <filter val="$10,000.00"/>
        <filter val="$100,000.00"/>
        <filter val="$105,000.00"/>
        <filter val="$11,000.00"/>
        <filter val="$11,099,500.00"/>
        <filter val="$11,500.00"/>
        <filter val="$111,300.00"/>
        <filter val="$112,000.00"/>
        <filter val="$115,000.00"/>
        <filter val="$12,500.00"/>
        <filter val="$120,000.00"/>
        <filter val="$121,000.00"/>
        <filter val="$13,000.00"/>
        <filter val="$13,600.00"/>
        <filter val="$138,500.00"/>
        <filter val="$14,298,444.00"/>
        <filter val="$155,500.00"/>
        <filter val="$165,000.00"/>
        <filter val="$17,000.00"/>
        <filter val="$17,100.00"/>
        <filter val="$17,500.00"/>
        <filter val="$17,900.00"/>
        <filter val="$181,500.00"/>
        <filter val="$184,000.00"/>
        <filter val="$196,500.00"/>
        <filter val="$2,000.00"/>
        <filter val="$2,100,000.00"/>
        <filter val="$2,169,300.00"/>
        <filter val="$2,500.00"/>
        <filter val="$200,000.00"/>
        <filter val="$201,000.00"/>
        <filter val="$21,700.00"/>
        <filter val="$225,000.00"/>
        <filter val="$227,000.00"/>
        <filter val="$23,497.00"/>
        <filter val="$230,500.00"/>
        <filter val="$24,500.00"/>
        <filter val="$254,584.36"/>
        <filter val="$27,600,628.00"/>
        <filter val="$3,500.00"/>
        <filter val="$3,932,884.36"/>
        <filter val="$30,000.00"/>
        <filter val="$300,000.00"/>
        <filter val="$301,000.00"/>
        <filter val="$309,000.00"/>
        <filter val="$328,000.00"/>
        <filter val="$330,000.00"/>
        <filter val="$34,000.00"/>
        <filter val="$364,300.00"/>
        <filter val="$368,500.00"/>
        <filter val="$37,000.00"/>
        <filter val="$370,000.00"/>
        <filter val="$372,599.64"/>
        <filter val="$373,599.64"/>
        <filter val="$39,000.00"/>
        <filter val="$4,000.00"/>
        <filter val="$4,500.00"/>
        <filter val="$4,549,597.00"/>
        <filter val="$40,500.00"/>
        <filter val="$408,500.00"/>
        <filter val="$41,500.00"/>
        <filter val="$428,500.00"/>
        <filter val="$440,700.00"/>
        <filter val="$458,000.00"/>
        <filter val="$459,997.00"/>
        <filter val="$5,000.00"/>
        <filter val="$5,500.00"/>
        <filter val="$50,000.00"/>
        <filter val="$50,500.00"/>
        <filter val="$500,000.00"/>
        <filter val="$52,000.00"/>
        <filter val="$54,500.00"/>
        <filter val="$58,000.00"/>
        <filter val="$59,000.00"/>
        <filter val="$6,000.00"/>
        <filter val="$6,100.00"/>
        <filter val="$60,000.00"/>
        <filter val="$608,100.00"/>
        <filter val="$61,000.00"/>
        <filter val="$615,000.00"/>
        <filter val="$67,000.00"/>
        <filter val="$685,500.00"/>
        <filter val="$690,000.00"/>
        <filter val="$7,000.00"/>
        <filter val="$71,000.00"/>
        <filter val="$8,000.00"/>
        <filter val="$8,500.00"/>
        <filter val="$80,000.00"/>
        <filter val="$81,584.36"/>
        <filter val="$819,003.00"/>
        <filter val="$88,000.00"/>
        <filter val="$9,000.00"/>
        <filter val="$9,200.00"/>
        <filter val="$90,000.00"/>
        <filter val="$910,003.00"/>
        <filter val="$94,000.00"/>
        <filter val="$95,000.00"/>
        <filter val="$986,100.0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91"/>
  <sheetViews>
    <sheetView topLeftCell="A64" workbookViewId="0">
      <selection activeCell="B84" sqref="B84"/>
    </sheetView>
  </sheetViews>
  <sheetFormatPr baseColWidth="10" defaultRowHeight="14.4" x14ac:dyDescent="0.3"/>
  <cols>
    <col min="1" max="1" width="100.6640625" customWidth="1"/>
    <col min="2" max="2" width="21.88671875" bestFit="1" customWidth="1"/>
    <col min="3" max="3" width="14.109375" bestFit="1" customWidth="1"/>
    <col min="4" max="4" width="12.5546875" bestFit="1" customWidth="1"/>
  </cols>
  <sheetData>
    <row r="1" spans="1:2" ht="15" thickBot="1" x14ac:dyDescent="0.35">
      <c r="A1" s="45" t="s">
        <v>1572</v>
      </c>
      <c r="B1" s="46" t="s">
        <v>99</v>
      </c>
    </row>
    <row r="2" spans="1:2" ht="15" thickBot="1" x14ac:dyDescent="0.35">
      <c r="A2" s="47" t="s">
        <v>1574</v>
      </c>
      <c r="B2" s="96">
        <f>SUM(B3:B11)</f>
        <v>9226303</v>
      </c>
    </row>
    <row r="3" spans="1:2" ht="15" thickBot="1" x14ac:dyDescent="0.35">
      <c r="A3" s="92" t="s">
        <v>45</v>
      </c>
      <c r="B3" s="51">
        <f>SUM('BASE CA COG'!D2:D6)</f>
        <v>5654000</v>
      </c>
    </row>
    <row r="4" spans="1:2" ht="15" thickBot="1" x14ac:dyDescent="0.35">
      <c r="A4" s="92" t="s">
        <v>40</v>
      </c>
      <c r="B4" s="51">
        <f>SUM('BASE CA COG'!D7:D35)</f>
        <v>1049300</v>
      </c>
    </row>
    <row r="5" spans="1:2" ht="15" thickBot="1" x14ac:dyDescent="0.35">
      <c r="A5" s="92" t="s">
        <v>31</v>
      </c>
      <c r="B5" s="51">
        <f>SUM('BASE CA COG'!D36:D69)</f>
        <v>1088000</v>
      </c>
    </row>
    <row r="6" spans="1:2" ht="15" thickBot="1" x14ac:dyDescent="0.35">
      <c r="A6" s="92" t="s">
        <v>180</v>
      </c>
      <c r="B6" s="51">
        <f>SUM('BASE CA COG'!D70:D75)</f>
        <v>1214003</v>
      </c>
    </row>
    <row r="7" spans="1:2" ht="15" thickBot="1" x14ac:dyDescent="0.35">
      <c r="A7" s="92" t="s">
        <v>16</v>
      </c>
      <c r="B7" s="51">
        <f>SUM('BASE CA COG'!D76:D86)</f>
        <v>121000</v>
      </c>
    </row>
    <row r="8" spans="1:2" ht="15" thickBot="1" x14ac:dyDescent="0.35">
      <c r="A8" s="92" t="s">
        <v>1573</v>
      </c>
      <c r="B8" s="51">
        <v>0</v>
      </c>
    </row>
    <row r="9" spans="1:2" ht="15" thickBot="1" x14ac:dyDescent="0.35">
      <c r="A9" s="92" t="s">
        <v>82</v>
      </c>
      <c r="B9" s="51">
        <v>0</v>
      </c>
    </row>
    <row r="10" spans="1:2" ht="15" thickBot="1" x14ac:dyDescent="0.35">
      <c r="A10" s="92" t="s">
        <v>97</v>
      </c>
      <c r="B10" s="51">
        <v>0</v>
      </c>
    </row>
    <row r="11" spans="1:2" ht="15" thickBot="1" x14ac:dyDescent="0.35">
      <c r="A11" s="92" t="s">
        <v>7</v>
      </c>
      <c r="B11" s="51">
        <f>SUM('BASE CA COG'!D87)</f>
        <v>100000</v>
      </c>
    </row>
    <row r="12" spans="1:2" ht="15" thickBot="1" x14ac:dyDescent="0.35">
      <c r="A12" s="47" t="s">
        <v>1575</v>
      </c>
      <c r="B12" s="96">
        <f>SUM(B13:B21)</f>
        <v>5443000</v>
      </c>
    </row>
    <row r="13" spans="1:2" ht="15" thickBot="1" x14ac:dyDescent="0.35">
      <c r="A13" s="92" t="s">
        <v>45</v>
      </c>
      <c r="B13" s="51">
        <f>SUM('BASE CA COG'!D220:D222)</f>
        <v>1916000</v>
      </c>
    </row>
    <row r="14" spans="1:2" ht="15" thickBot="1" x14ac:dyDescent="0.35">
      <c r="A14" s="92" t="s">
        <v>40</v>
      </c>
      <c r="B14" s="51">
        <f>SUM('BASE CA COG'!D223:D247)</f>
        <v>895800</v>
      </c>
    </row>
    <row r="15" spans="1:2" ht="15" thickBot="1" x14ac:dyDescent="0.35">
      <c r="A15" s="92" t="s">
        <v>31</v>
      </c>
      <c r="B15" s="51">
        <f>SUM('BASE CA COG'!D248:D261)</f>
        <v>2309600</v>
      </c>
    </row>
    <row r="16" spans="1:2" ht="15" thickBot="1" x14ac:dyDescent="0.35">
      <c r="A16" s="92" t="s">
        <v>180</v>
      </c>
      <c r="B16" s="51">
        <v>0</v>
      </c>
    </row>
    <row r="17" spans="1:2" ht="15" thickBot="1" x14ac:dyDescent="0.35">
      <c r="A17" s="92" t="s">
        <v>16</v>
      </c>
      <c r="B17" s="51">
        <f>SUM('BASE CA COG'!D262:D270)</f>
        <v>321600</v>
      </c>
    </row>
    <row r="18" spans="1:2" ht="15" thickBot="1" x14ac:dyDescent="0.35">
      <c r="A18" s="92" t="s">
        <v>1573</v>
      </c>
      <c r="B18" s="51">
        <v>0</v>
      </c>
    </row>
    <row r="19" spans="1:2" ht="15" thickBot="1" x14ac:dyDescent="0.35">
      <c r="A19" s="92" t="s">
        <v>82</v>
      </c>
      <c r="B19" s="51">
        <v>0</v>
      </c>
    </row>
    <row r="20" spans="1:2" ht="15" thickBot="1" x14ac:dyDescent="0.35">
      <c r="A20" s="92" t="s">
        <v>97</v>
      </c>
      <c r="B20" s="51">
        <v>0</v>
      </c>
    </row>
    <row r="21" spans="1:2" ht="15" thickBot="1" x14ac:dyDescent="0.35">
      <c r="A21" s="92" t="s">
        <v>7</v>
      </c>
      <c r="B21" s="51">
        <v>0</v>
      </c>
    </row>
    <row r="22" spans="1:2" ht="15" thickBot="1" x14ac:dyDescent="0.35">
      <c r="A22" s="47" t="s">
        <v>1576</v>
      </c>
      <c r="B22" s="96">
        <f>SUM(B23:B31)</f>
        <v>1372024</v>
      </c>
    </row>
    <row r="23" spans="1:2" ht="15" thickBot="1" x14ac:dyDescent="0.35">
      <c r="A23" s="92" t="s">
        <v>45</v>
      </c>
      <c r="B23" s="51">
        <f>SUM('BASE CA COG'!D130:D132)</f>
        <v>995024</v>
      </c>
    </row>
    <row r="24" spans="1:2" ht="15" thickBot="1" x14ac:dyDescent="0.35">
      <c r="A24" s="92" t="s">
        <v>40</v>
      </c>
      <c r="B24" s="51">
        <f>SUM('BASE CA COG'!D133:D142)</f>
        <v>249500</v>
      </c>
    </row>
    <row r="25" spans="1:2" ht="15" thickBot="1" x14ac:dyDescent="0.35">
      <c r="A25" s="92" t="s">
        <v>31</v>
      </c>
      <c r="B25" s="51">
        <f>SUM('BASE CA COG'!D143:D146)</f>
        <v>125500</v>
      </c>
    </row>
    <row r="26" spans="1:2" ht="15" thickBot="1" x14ac:dyDescent="0.35">
      <c r="A26" s="92" t="s">
        <v>180</v>
      </c>
      <c r="B26" s="51">
        <v>0</v>
      </c>
    </row>
    <row r="27" spans="1:2" ht="15" thickBot="1" x14ac:dyDescent="0.35">
      <c r="A27" s="92" t="s">
        <v>16</v>
      </c>
      <c r="B27" s="51">
        <v>2000</v>
      </c>
    </row>
    <row r="28" spans="1:2" ht="15" thickBot="1" x14ac:dyDescent="0.35">
      <c r="A28" s="92" t="s">
        <v>1573</v>
      </c>
      <c r="B28" s="51">
        <v>0</v>
      </c>
    </row>
    <row r="29" spans="1:2" ht="15" thickBot="1" x14ac:dyDescent="0.35">
      <c r="A29" s="92" t="s">
        <v>82</v>
      </c>
      <c r="B29" s="51">
        <v>0</v>
      </c>
    </row>
    <row r="30" spans="1:2" ht="15" thickBot="1" x14ac:dyDescent="0.35">
      <c r="A30" s="92" t="s">
        <v>97</v>
      </c>
      <c r="B30" s="51">
        <v>0</v>
      </c>
    </row>
    <row r="31" spans="1:2" ht="15" thickBot="1" x14ac:dyDescent="0.35">
      <c r="A31" s="92" t="s">
        <v>7</v>
      </c>
      <c r="B31" s="51">
        <v>0</v>
      </c>
    </row>
    <row r="32" spans="1:2" ht="15" thickBot="1" x14ac:dyDescent="0.35">
      <c r="A32" s="47" t="s">
        <v>1577</v>
      </c>
      <c r="B32" s="96">
        <f>SUM(B33:B41)</f>
        <v>3380596.64</v>
      </c>
    </row>
    <row r="33" spans="1:2" ht="15" thickBot="1" x14ac:dyDescent="0.35">
      <c r="A33" s="92" t="s">
        <v>45</v>
      </c>
      <c r="B33" s="51">
        <f>SUM('BASE CA COG'!D149:D151)</f>
        <v>1746000</v>
      </c>
    </row>
    <row r="34" spans="1:2" ht="15" thickBot="1" x14ac:dyDescent="0.35">
      <c r="A34" s="92" t="s">
        <v>40</v>
      </c>
      <c r="B34" s="51">
        <f>SUM('BASE CA COG'!D152:D174)</f>
        <v>724500</v>
      </c>
    </row>
    <row r="35" spans="1:2" ht="15" thickBot="1" x14ac:dyDescent="0.35">
      <c r="A35" s="92" t="s">
        <v>31</v>
      </c>
      <c r="B35" s="51">
        <f>SUM('BASE CA COG'!D175:D183)</f>
        <v>135497</v>
      </c>
    </row>
    <row r="36" spans="1:2" ht="15" thickBot="1" x14ac:dyDescent="0.35">
      <c r="A36" s="92" t="s">
        <v>180</v>
      </c>
      <c r="B36" s="51">
        <v>0</v>
      </c>
    </row>
    <row r="37" spans="1:2" ht="15" thickBot="1" x14ac:dyDescent="0.35">
      <c r="A37" s="92" t="s">
        <v>16</v>
      </c>
      <c r="B37" s="51">
        <f>SUM('BASE CA COG'!D184:D193)</f>
        <v>202000</v>
      </c>
    </row>
    <row r="38" spans="1:2" ht="15" thickBot="1" x14ac:dyDescent="0.35">
      <c r="A38" s="92" t="s">
        <v>1573</v>
      </c>
      <c r="B38" s="51">
        <f>SUM('BASE CA COG'!D194:D195)</f>
        <v>572599.64</v>
      </c>
    </row>
    <row r="39" spans="1:2" ht="15" thickBot="1" x14ac:dyDescent="0.35">
      <c r="A39" s="92" t="s">
        <v>82</v>
      </c>
      <c r="B39" s="51">
        <v>0</v>
      </c>
    </row>
    <row r="40" spans="1:2" ht="15" thickBot="1" x14ac:dyDescent="0.35">
      <c r="A40" s="92" t="s">
        <v>97</v>
      </c>
      <c r="B40" s="51">
        <v>0</v>
      </c>
    </row>
    <row r="41" spans="1:2" ht="15" thickBot="1" x14ac:dyDescent="0.35">
      <c r="A41" s="92" t="s">
        <v>7</v>
      </c>
      <c r="B41" s="51">
        <v>0</v>
      </c>
    </row>
    <row r="42" spans="1:2" ht="15" thickBot="1" x14ac:dyDescent="0.35">
      <c r="A42" s="47" t="s">
        <v>1578</v>
      </c>
      <c r="B42" s="96">
        <f>SUM(B43:B51)</f>
        <v>185500</v>
      </c>
    </row>
    <row r="43" spans="1:2" ht="15" thickBot="1" x14ac:dyDescent="0.35">
      <c r="A43" s="92" t="s">
        <v>45</v>
      </c>
      <c r="B43" s="51">
        <f>SUM('BASE CA COG'!D196:D198)</f>
        <v>146500</v>
      </c>
    </row>
    <row r="44" spans="1:2" ht="15" thickBot="1" x14ac:dyDescent="0.35">
      <c r="A44" s="92" t="s">
        <v>40</v>
      </c>
      <c r="B44" s="51">
        <f>SUM('BASE CA COG'!D199:D201)</f>
        <v>21000</v>
      </c>
    </row>
    <row r="45" spans="1:2" ht="15" thickBot="1" x14ac:dyDescent="0.35">
      <c r="A45" s="92" t="s">
        <v>31</v>
      </c>
      <c r="B45" s="51">
        <f>SUM('BASE CA COG'!D202:D203)</f>
        <v>12000</v>
      </c>
    </row>
    <row r="46" spans="1:2" ht="15" thickBot="1" x14ac:dyDescent="0.35">
      <c r="A46" s="92" t="s">
        <v>180</v>
      </c>
      <c r="B46" s="51">
        <f>SUM('BASE CA COG'!D204)</f>
        <v>6000</v>
      </c>
    </row>
    <row r="47" spans="1:2" ht="15" thickBot="1" x14ac:dyDescent="0.35">
      <c r="A47" s="92" t="s">
        <v>16</v>
      </c>
      <c r="B47" s="51">
        <v>0</v>
      </c>
    </row>
    <row r="48" spans="1:2" ht="15" thickBot="1" x14ac:dyDescent="0.35">
      <c r="A48" s="92" t="s">
        <v>1573</v>
      </c>
      <c r="B48" s="51">
        <v>0</v>
      </c>
    </row>
    <row r="49" spans="1:2" ht="15" thickBot="1" x14ac:dyDescent="0.35">
      <c r="A49" s="92" t="s">
        <v>82</v>
      </c>
      <c r="B49" s="51">
        <v>0</v>
      </c>
    </row>
    <row r="50" spans="1:2" ht="15" thickBot="1" x14ac:dyDescent="0.35">
      <c r="A50" s="92" t="s">
        <v>97</v>
      </c>
      <c r="B50" s="51">
        <v>0</v>
      </c>
    </row>
    <row r="51" spans="1:2" ht="15" thickBot="1" x14ac:dyDescent="0.35">
      <c r="A51" s="92" t="s">
        <v>7</v>
      </c>
      <c r="B51" s="51">
        <v>0</v>
      </c>
    </row>
    <row r="52" spans="1:2" ht="15" thickBot="1" x14ac:dyDescent="0.35">
      <c r="A52" s="47" t="s">
        <v>1591</v>
      </c>
      <c r="B52" s="96">
        <f>SUM(B53:B61)</f>
        <v>1583920</v>
      </c>
    </row>
    <row r="53" spans="1:2" ht="15" thickBot="1" x14ac:dyDescent="0.35">
      <c r="A53" s="92" t="s">
        <v>45</v>
      </c>
      <c r="B53" s="51">
        <f>SUM('BASE CA COG'!D205:D207)</f>
        <v>152920</v>
      </c>
    </row>
    <row r="54" spans="1:2" ht="15" thickBot="1" x14ac:dyDescent="0.35">
      <c r="A54" s="92" t="s">
        <v>40</v>
      </c>
      <c r="B54" s="51">
        <f>SUM('BASE CA COG'!D208:D211)</f>
        <v>15000</v>
      </c>
    </row>
    <row r="55" spans="1:2" ht="15" thickBot="1" x14ac:dyDescent="0.35">
      <c r="A55" s="92" t="s">
        <v>31</v>
      </c>
      <c r="B55" s="51">
        <f>SUM('BASE CA COG'!D212:D215)</f>
        <v>9000</v>
      </c>
    </row>
    <row r="56" spans="1:2" ht="15" thickBot="1" x14ac:dyDescent="0.35">
      <c r="A56" s="92" t="s">
        <v>180</v>
      </c>
      <c r="B56" s="51">
        <v>0</v>
      </c>
    </row>
    <row r="57" spans="1:2" ht="15" thickBot="1" x14ac:dyDescent="0.35">
      <c r="A57" s="92" t="s">
        <v>16</v>
      </c>
      <c r="B57" s="51">
        <f>SUM('BASE CA COG'!D216)</f>
        <v>6000</v>
      </c>
    </row>
    <row r="58" spans="1:2" ht="15" thickBot="1" x14ac:dyDescent="0.35">
      <c r="A58" s="92" t="s">
        <v>1573</v>
      </c>
      <c r="B58" s="51">
        <f>SUM('BASE CA COG'!D217:D219)</f>
        <v>1401000</v>
      </c>
    </row>
    <row r="59" spans="1:2" ht="15" thickBot="1" x14ac:dyDescent="0.35">
      <c r="A59" s="92" t="s">
        <v>82</v>
      </c>
      <c r="B59" s="51">
        <v>0</v>
      </c>
    </row>
    <row r="60" spans="1:2" ht="15" thickBot="1" x14ac:dyDescent="0.35">
      <c r="A60" s="92" t="s">
        <v>97</v>
      </c>
      <c r="B60" s="51">
        <v>0</v>
      </c>
    </row>
    <row r="61" spans="1:2" ht="15" thickBot="1" x14ac:dyDescent="0.35">
      <c r="A61" s="92" t="s">
        <v>7</v>
      </c>
      <c r="B61" s="51">
        <v>0</v>
      </c>
    </row>
    <row r="62" spans="1:2" ht="15" thickBot="1" x14ac:dyDescent="0.35">
      <c r="A62" s="47" t="s">
        <v>1579</v>
      </c>
      <c r="B62" s="96">
        <f>SUM(B63:B71)</f>
        <v>1919700</v>
      </c>
    </row>
    <row r="63" spans="1:2" ht="15" thickBot="1" x14ac:dyDescent="0.35">
      <c r="A63" s="92" t="s">
        <v>45</v>
      </c>
      <c r="B63" s="51">
        <f>SUM('BASE CA COG'!D315:D317)</f>
        <v>1358000</v>
      </c>
    </row>
    <row r="64" spans="1:2" ht="15" thickBot="1" x14ac:dyDescent="0.35">
      <c r="A64" s="92" t="s">
        <v>40</v>
      </c>
      <c r="B64" s="51">
        <f>SUM('BASE CA COG'!D318:D334)</f>
        <v>181200</v>
      </c>
    </row>
    <row r="65" spans="1:4" ht="15" thickBot="1" x14ac:dyDescent="0.35">
      <c r="A65" s="92" t="s">
        <v>31</v>
      </c>
      <c r="B65" s="51">
        <f>SUM('BASE CA COG'!D335:D349)</f>
        <v>325500</v>
      </c>
    </row>
    <row r="66" spans="1:4" ht="15" thickBot="1" x14ac:dyDescent="0.35">
      <c r="A66" s="92" t="s">
        <v>180</v>
      </c>
      <c r="B66" s="51">
        <v>0</v>
      </c>
    </row>
    <row r="67" spans="1:4" ht="15" thickBot="1" x14ac:dyDescent="0.35">
      <c r="A67" s="92" t="s">
        <v>16</v>
      </c>
      <c r="B67" s="51">
        <f>SUM('BASE CA COG'!D350:D352)</f>
        <v>55000</v>
      </c>
    </row>
    <row r="68" spans="1:4" ht="15" thickBot="1" x14ac:dyDescent="0.35">
      <c r="A68" s="92" t="s">
        <v>1573</v>
      </c>
      <c r="B68" s="51">
        <v>0</v>
      </c>
    </row>
    <row r="69" spans="1:4" ht="15" thickBot="1" x14ac:dyDescent="0.35">
      <c r="A69" s="92" t="s">
        <v>82</v>
      </c>
      <c r="B69" s="51">
        <v>0</v>
      </c>
    </row>
    <row r="70" spans="1:4" ht="15" thickBot="1" x14ac:dyDescent="0.35">
      <c r="A70" s="92" t="s">
        <v>97</v>
      </c>
      <c r="B70" s="51">
        <v>0</v>
      </c>
    </row>
    <row r="71" spans="1:4" ht="15" thickBot="1" x14ac:dyDescent="0.35">
      <c r="A71" s="92" t="s">
        <v>7</v>
      </c>
      <c r="B71" s="51">
        <v>0</v>
      </c>
    </row>
    <row r="72" spans="1:4" ht="15" thickBot="1" x14ac:dyDescent="0.35">
      <c r="A72" s="47" t="s">
        <v>1580</v>
      </c>
      <c r="B72" s="98">
        <f>SUM(B73:B81)</f>
        <v>4264584.3599999994</v>
      </c>
    </row>
    <row r="73" spans="1:4" ht="15" thickBot="1" x14ac:dyDescent="0.35">
      <c r="A73" s="92" t="s">
        <v>45</v>
      </c>
      <c r="B73" s="51">
        <v>2330000</v>
      </c>
      <c r="C73" s="52"/>
      <c r="D73" s="52"/>
    </row>
    <row r="74" spans="1:4" ht="15" thickBot="1" x14ac:dyDescent="0.35">
      <c r="A74" s="92" t="s">
        <v>40</v>
      </c>
      <c r="B74" s="51">
        <v>796584.36</v>
      </c>
      <c r="C74" s="52"/>
      <c r="D74" s="52"/>
    </row>
    <row r="75" spans="1:4" ht="15" thickBot="1" x14ac:dyDescent="0.35">
      <c r="A75" s="92" t="s">
        <v>31</v>
      </c>
      <c r="B75" s="51">
        <v>544500</v>
      </c>
      <c r="C75" s="52"/>
      <c r="D75" s="52"/>
    </row>
    <row r="76" spans="1:4" ht="15" thickBot="1" x14ac:dyDescent="0.35">
      <c r="A76" s="92" t="s">
        <v>180</v>
      </c>
      <c r="B76" s="51">
        <v>315000</v>
      </c>
      <c r="C76" s="52"/>
    </row>
    <row r="77" spans="1:4" ht="15" thickBot="1" x14ac:dyDescent="0.35">
      <c r="A77" s="92" t="s">
        <v>16</v>
      </c>
      <c r="B77" s="51">
        <v>278500</v>
      </c>
      <c r="C77" s="52"/>
      <c r="D77" s="52"/>
    </row>
    <row r="78" spans="1:4" ht="15" thickBot="1" x14ac:dyDescent="0.35">
      <c r="A78" s="92" t="s">
        <v>1573</v>
      </c>
      <c r="B78" s="51">
        <v>0</v>
      </c>
    </row>
    <row r="79" spans="1:4" ht="15" thickBot="1" x14ac:dyDescent="0.35">
      <c r="A79" s="92" t="s">
        <v>82</v>
      </c>
      <c r="B79" s="51">
        <v>0</v>
      </c>
    </row>
    <row r="80" spans="1:4" ht="15" thickBot="1" x14ac:dyDescent="0.35">
      <c r="A80" s="92" t="s">
        <v>97</v>
      </c>
      <c r="B80" s="51">
        <v>0</v>
      </c>
    </row>
    <row r="81" spans="1:2" ht="15" thickBot="1" x14ac:dyDescent="0.35">
      <c r="A81" s="92" t="s">
        <v>7</v>
      </c>
      <c r="B81" s="51">
        <v>0</v>
      </c>
    </row>
    <row r="82" spans="1:2" ht="15" thickBot="1" x14ac:dyDescent="0.35">
      <c r="A82" s="47" t="s">
        <v>1592</v>
      </c>
      <c r="B82" s="96">
        <f>SUM(B83:B90)</f>
        <v>225000</v>
      </c>
    </row>
    <row r="83" spans="1:2" ht="15" thickBot="1" x14ac:dyDescent="0.35">
      <c r="A83" s="92" t="s">
        <v>45</v>
      </c>
      <c r="B83" s="51">
        <v>0</v>
      </c>
    </row>
    <row r="84" spans="1:2" ht="15" thickBot="1" x14ac:dyDescent="0.35">
      <c r="A84" s="92" t="s">
        <v>40</v>
      </c>
      <c r="B84" s="51">
        <v>0</v>
      </c>
    </row>
    <row r="85" spans="1:2" ht="15" thickBot="1" x14ac:dyDescent="0.35">
      <c r="A85" s="92" t="s">
        <v>31</v>
      </c>
      <c r="B85" s="51">
        <v>0</v>
      </c>
    </row>
    <row r="86" spans="1:2" ht="15" thickBot="1" x14ac:dyDescent="0.35">
      <c r="A86" s="92" t="s">
        <v>180</v>
      </c>
      <c r="B86" s="51">
        <v>225000</v>
      </c>
    </row>
    <row r="87" spans="1:2" ht="15" thickBot="1" x14ac:dyDescent="0.35">
      <c r="A87" s="92" t="s">
        <v>16</v>
      </c>
      <c r="B87" s="51">
        <v>0</v>
      </c>
    </row>
    <row r="88" spans="1:2" ht="15" thickBot="1" x14ac:dyDescent="0.35">
      <c r="A88" s="92" t="s">
        <v>1573</v>
      </c>
      <c r="B88" s="51">
        <v>0</v>
      </c>
    </row>
    <row r="89" spans="1:2" ht="15" thickBot="1" x14ac:dyDescent="0.35">
      <c r="A89" s="92" t="s">
        <v>82</v>
      </c>
      <c r="B89" s="51">
        <v>0</v>
      </c>
    </row>
    <row r="90" spans="1:2" ht="15" thickBot="1" x14ac:dyDescent="0.35">
      <c r="A90" s="92" t="s">
        <v>97</v>
      </c>
      <c r="B90" s="51">
        <v>0</v>
      </c>
    </row>
    <row r="91" spans="1:2" ht="16.2" thickBot="1" x14ac:dyDescent="0.35">
      <c r="A91" s="50" t="s">
        <v>133</v>
      </c>
      <c r="B91" s="97">
        <f>B82+B72+B62+B52+B42+B32+B22+B12+B2</f>
        <v>27600628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workbookViewId="0">
      <selection activeCell="B25" sqref="A1:B25"/>
    </sheetView>
  </sheetViews>
  <sheetFormatPr baseColWidth="10" defaultRowHeight="14.4" x14ac:dyDescent="0.3"/>
  <cols>
    <col min="1" max="1" width="48.5546875" bestFit="1" customWidth="1"/>
    <col min="2" max="2" width="14.44140625" bestFit="1" customWidth="1"/>
    <col min="3" max="3" width="14.109375" bestFit="1" customWidth="1"/>
  </cols>
  <sheetData>
    <row r="1" spans="1:2" ht="15" thickBot="1" x14ac:dyDescent="0.35">
      <c r="A1" s="99" t="s">
        <v>1593</v>
      </c>
      <c r="B1" s="112">
        <f>B25</f>
        <v>27600628</v>
      </c>
    </row>
    <row r="2" spans="1:2" ht="15" thickBot="1" x14ac:dyDescent="0.35">
      <c r="A2" s="100" t="s">
        <v>1594</v>
      </c>
      <c r="B2" s="110">
        <f>B25</f>
        <v>27600628</v>
      </c>
    </row>
    <row r="3" spans="1:2" ht="15" thickBot="1" x14ac:dyDescent="0.35">
      <c r="A3" s="101" t="s">
        <v>1595</v>
      </c>
      <c r="B3" s="108">
        <f>B25</f>
        <v>27600628</v>
      </c>
    </row>
    <row r="4" spans="1:2" ht="15" thickBot="1" x14ac:dyDescent="0.35">
      <c r="A4" s="103" t="s">
        <v>1596</v>
      </c>
      <c r="B4" s="110">
        <f>B25</f>
        <v>27600628</v>
      </c>
    </row>
    <row r="5" spans="1:2" ht="15" thickBot="1" x14ac:dyDescent="0.35">
      <c r="A5" s="104" t="s">
        <v>1597</v>
      </c>
      <c r="B5" s="108">
        <f>B25</f>
        <v>27600628</v>
      </c>
    </row>
    <row r="6" spans="1:2" ht="15" thickBot="1" x14ac:dyDescent="0.35">
      <c r="A6" s="105" t="s">
        <v>1574</v>
      </c>
      <c r="B6" s="110">
        <f>SUM(B7:B7)</f>
        <v>9226303</v>
      </c>
    </row>
    <row r="7" spans="1:2" ht="15" thickBot="1" x14ac:dyDescent="0.35">
      <c r="A7" s="106" t="s">
        <v>1598</v>
      </c>
      <c r="B7" s="108">
        <f>'CA COG'!B2</f>
        <v>9226303</v>
      </c>
    </row>
    <row r="8" spans="1:2" ht="15" thickBot="1" x14ac:dyDescent="0.35">
      <c r="A8" s="105" t="s">
        <v>1575</v>
      </c>
      <c r="B8" s="110">
        <f>SUM(B9:B9)</f>
        <v>5443000</v>
      </c>
    </row>
    <row r="9" spans="1:2" ht="15" thickBot="1" x14ac:dyDescent="0.35">
      <c r="A9" s="106" t="s">
        <v>1599</v>
      </c>
      <c r="B9" s="108">
        <f>'CA COG'!B12</f>
        <v>5443000</v>
      </c>
    </row>
    <row r="10" spans="1:2" ht="15" thickBot="1" x14ac:dyDescent="0.35">
      <c r="A10" s="105" t="s">
        <v>1576</v>
      </c>
      <c r="B10" s="110">
        <f>B11</f>
        <v>1372024</v>
      </c>
    </row>
    <row r="11" spans="1:2" ht="15" thickBot="1" x14ac:dyDescent="0.35">
      <c r="A11" s="106" t="s">
        <v>1600</v>
      </c>
      <c r="B11" s="108">
        <f>'CA COG'!B22</f>
        <v>1372024</v>
      </c>
    </row>
    <row r="12" spans="1:2" ht="15" thickBot="1" x14ac:dyDescent="0.35">
      <c r="A12" s="105" t="s">
        <v>1577</v>
      </c>
      <c r="B12" s="110">
        <f>B13</f>
        <v>3380596.64</v>
      </c>
    </row>
    <row r="13" spans="1:2" ht="15" thickBot="1" x14ac:dyDescent="0.35">
      <c r="A13" s="106" t="s">
        <v>1601</v>
      </c>
      <c r="B13" s="108">
        <f>'CA COG'!B32</f>
        <v>3380596.64</v>
      </c>
    </row>
    <row r="14" spans="1:2" ht="15" thickBot="1" x14ac:dyDescent="0.35">
      <c r="A14" s="105" t="s">
        <v>1578</v>
      </c>
      <c r="B14" s="110">
        <f>B15</f>
        <v>185500</v>
      </c>
    </row>
    <row r="15" spans="1:2" ht="15" thickBot="1" x14ac:dyDescent="0.35">
      <c r="A15" s="106" t="s">
        <v>1602</v>
      </c>
      <c r="B15" s="108">
        <f>'CA COG'!B42</f>
        <v>185500</v>
      </c>
    </row>
    <row r="16" spans="1:2" ht="15" thickBot="1" x14ac:dyDescent="0.35">
      <c r="A16" s="105" t="s">
        <v>1591</v>
      </c>
      <c r="B16" s="110">
        <f>B17</f>
        <v>1583920</v>
      </c>
    </row>
    <row r="17" spans="1:3" ht="15" thickBot="1" x14ac:dyDescent="0.35">
      <c r="A17" s="106" t="s">
        <v>1606</v>
      </c>
      <c r="B17" s="108">
        <f>'CA COG'!B52</f>
        <v>1583920</v>
      </c>
    </row>
    <row r="18" spans="1:3" ht="15" thickBot="1" x14ac:dyDescent="0.35">
      <c r="A18" s="105" t="s">
        <v>1579</v>
      </c>
      <c r="B18" s="110">
        <f>B19</f>
        <v>1919700</v>
      </c>
    </row>
    <row r="19" spans="1:3" ht="15" thickBot="1" x14ac:dyDescent="0.35">
      <c r="A19" s="106" t="s">
        <v>1603</v>
      </c>
      <c r="B19" s="108">
        <f>'CA COG'!B62</f>
        <v>1919700</v>
      </c>
    </row>
    <row r="20" spans="1:3" ht="15" thickBot="1" x14ac:dyDescent="0.35">
      <c r="A20" s="105" t="s">
        <v>1580</v>
      </c>
      <c r="B20" s="110">
        <f>SUM(B21:B22)</f>
        <v>4264584.3599999994</v>
      </c>
      <c r="C20" s="52"/>
    </row>
    <row r="21" spans="1:3" ht="15" thickBot="1" x14ac:dyDescent="0.35">
      <c r="A21" s="106" t="s">
        <v>1604</v>
      </c>
      <c r="B21" s="109">
        <v>2814500</v>
      </c>
    </row>
    <row r="22" spans="1:3" ht="15" thickBot="1" x14ac:dyDescent="0.35">
      <c r="A22" s="106" t="s">
        <v>1605</v>
      </c>
      <c r="B22" s="109">
        <v>1450084.3599999999</v>
      </c>
    </row>
    <row r="23" spans="1:3" ht="15" thickBot="1" x14ac:dyDescent="0.35">
      <c r="A23" s="105" t="s">
        <v>1592</v>
      </c>
      <c r="B23" s="110">
        <f>B24</f>
        <v>225000</v>
      </c>
    </row>
    <row r="24" spans="1:3" ht="15" thickBot="1" x14ac:dyDescent="0.35">
      <c r="A24" s="106" t="s">
        <v>1607</v>
      </c>
      <c r="B24" s="108">
        <f>'CA COG'!B82</f>
        <v>225000</v>
      </c>
    </row>
    <row r="25" spans="1:3" ht="16.2" thickBot="1" x14ac:dyDescent="0.35">
      <c r="A25" s="107" t="s">
        <v>133</v>
      </c>
      <c r="B25" s="111">
        <f>B23+B20+B18+B16+B14+B12+B10+B8+B6</f>
        <v>27600628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4"/>
  <sheetViews>
    <sheetView workbookViewId="0">
      <selection activeCell="B14" sqref="A1:B14"/>
    </sheetView>
  </sheetViews>
  <sheetFormatPr baseColWidth="10" defaultRowHeight="14.4" x14ac:dyDescent="0.3"/>
  <cols>
    <col min="1" max="1" width="83.109375" customWidth="1"/>
    <col min="2" max="2" width="23" style="43" bestFit="1" customWidth="1"/>
  </cols>
  <sheetData>
    <row r="1" spans="1:2" ht="15" thickBot="1" x14ac:dyDescent="0.35">
      <c r="A1" s="113" t="s">
        <v>1608</v>
      </c>
      <c r="B1" s="116" t="s">
        <v>99</v>
      </c>
    </row>
    <row r="2" spans="1:2" x14ac:dyDescent="0.3">
      <c r="A2" s="187" t="s">
        <v>1609</v>
      </c>
      <c r="B2" s="189">
        <v>0</v>
      </c>
    </row>
    <row r="3" spans="1:2" ht="15" thickBot="1" x14ac:dyDescent="0.35">
      <c r="A3" s="188"/>
      <c r="B3" s="190"/>
    </row>
    <row r="4" spans="1:2" ht="15" thickBot="1" x14ac:dyDescent="0.35">
      <c r="A4" s="114" t="s">
        <v>1610</v>
      </c>
      <c r="B4" s="117">
        <v>0</v>
      </c>
    </row>
    <row r="5" spans="1:2" ht="27" thickBot="1" x14ac:dyDescent="0.35">
      <c r="A5" s="114" t="s">
        <v>1611</v>
      </c>
      <c r="B5" s="118" t="s">
        <v>99</v>
      </c>
    </row>
    <row r="6" spans="1:2" ht="27" thickBot="1" x14ac:dyDescent="0.35">
      <c r="A6" s="115" t="s">
        <v>1612</v>
      </c>
      <c r="B6" s="119">
        <v>0</v>
      </c>
    </row>
    <row r="7" spans="1:2" ht="15" thickBot="1" x14ac:dyDescent="0.35">
      <c r="A7" s="114" t="s">
        <v>1610</v>
      </c>
      <c r="B7" s="117">
        <v>0</v>
      </c>
    </row>
    <row r="8" spans="1:2" ht="15" thickBot="1" x14ac:dyDescent="0.35">
      <c r="A8" s="114" t="s">
        <v>1613</v>
      </c>
      <c r="B8" s="118" t="s">
        <v>99</v>
      </c>
    </row>
    <row r="9" spans="1:2" ht="15" thickBot="1" x14ac:dyDescent="0.35">
      <c r="A9" s="115" t="s">
        <v>1614</v>
      </c>
      <c r="B9" s="120">
        <v>0</v>
      </c>
    </row>
    <row r="10" spans="1:2" ht="27" thickBot="1" x14ac:dyDescent="0.35">
      <c r="A10" s="115" t="s">
        <v>1615</v>
      </c>
      <c r="B10" s="120">
        <v>0</v>
      </c>
    </row>
    <row r="11" spans="1:2" ht="15" thickBot="1" x14ac:dyDescent="0.35">
      <c r="A11" s="115" t="s">
        <v>1616</v>
      </c>
      <c r="B11" s="120">
        <v>0</v>
      </c>
    </row>
    <row r="12" spans="1:2" ht="15" thickBot="1" x14ac:dyDescent="0.35">
      <c r="A12" s="115" t="s">
        <v>1617</v>
      </c>
      <c r="B12" s="120">
        <v>0</v>
      </c>
    </row>
    <row r="13" spans="1:2" ht="15" thickBot="1" x14ac:dyDescent="0.35">
      <c r="A13" s="115" t="s">
        <v>1618</v>
      </c>
      <c r="B13" s="120">
        <v>0</v>
      </c>
    </row>
    <row r="14" spans="1:2" ht="16.2" thickBot="1" x14ac:dyDescent="0.35">
      <c r="A14" s="114" t="s">
        <v>133</v>
      </c>
      <c r="B14" s="117">
        <v>0</v>
      </c>
    </row>
  </sheetData>
  <mergeCells count="2">
    <mergeCell ref="A2:A3"/>
    <mergeCell ref="B2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68"/>
  <sheetViews>
    <sheetView workbookViewId="0">
      <selection sqref="A1:B68"/>
    </sheetView>
  </sheetViews>
  <sheetFormatPr baseColWidth="10" defaultRowHeight="14.4" x14ac:dyDescent="0.3"/>
  <cols>
    <col min="1" max="1" width="119.109375" bestFit="1" customWidth="1"/>
    <col min="2" max="2" width="23.33203125" bestFit="1" customWidth="1"/>
  </cols>
  <sheetData>
    <row r="1" spans="1:2" ht="15" thickBot="1" x14ac:dyDescent="0.35">
      <c r="A1" s="151" t="s">
        <v>132</v>
      </c>
      <c r="B1" s="151" t="s">
        <v>1790</v>
      </c>
    </row>
    <row r="2" spans="1:2" ht="15" thickBot="1" x14ac:dyDescent="0.35">
      <c r="A2" s="152" t="s">
        <v>1791</v>
      </c>
      <c r="B2" s="153">
        <v>27600627.978400029</v>
      </c>
    </row>
    <row r="3" spans="1:2" ht="15" thickBot="1" x14ac:dyDescent="0.35">
      <c r="A3" s="154" t="s">
        <v>1792</v>
      </c>
      <c r="B3" s="155">
        <v>23721925.343200028</v>
      </c>
    </row>
    <row r="4" spans="1:2" ht="15" thickBot="1" x14ac:dyDescent="0.35">
      <c r="A4" s="156" t="s">
        <v>1793</v>
      </c>
      <c r="B4" s="155">
        <v>22871925.342400029</v>
      </c>
    </row>
    <row r="5" spans="1:2" ht="15" thickBot="1" x14ac:dyDescent="0.35">
      <c r="A5" s="157" t="s">
        <v>1794</v>
      </c>
      <c r="B5" s="136">
        <v>14298443.999200001</v>
      </c>
    </row>
    <row r="6" spans="1:2" ht="15" thickBot="1" x14ac:dyDescent="0.35">
      <c r="A6" s="158" t="s">
        <v>1795</v>
      </c>
      <c r="B6" s="159">
        <v>12973443.998800002</v>
      </c>
    </row>
    <row r="7" spans="1:2" ht="15" thickBot="1" x14ac:dyDescent="0.35">
      <c r="A7" s="160" t="s">
        <v>1795</v>
      </c>
      <c r="B7" s="159">
        <v>12973443.998800002</v>
      </c>
    </row>
    <row r="8" spans="1:2" ht="15" thickBot="1" x14ac:dyDescent="0.35">
      <c r="A8" s="161" t="s">
        <v>1795</v>
      </c>
      <c r="B8" s="159">
        <v>12973443.998800002</v>
      </c>
    </row>
    <row r="9" spans="1:2" ht="15" thickBot="1" x14ac:dyDescent="0.35">
      <c r="A9" s="158" t="s">
        <v>1796</v>
      </c>
      <c r="B9" s="159">
        <v>1325000.0003999993</v>
      </c>
    </row>
    <row r="10" spans="1:2" ht="15" thickBot="1" x14ac:dyDescent="0.35">
      <c r="A10" s="160" t="s">
        <v>1796</v>
      </c>
      <c r="B10" s="159">
        <v>1325000.0003999993</v>
      </c>
    </row>
    <row r="11" spans="1:2" ht="15" thickBot="1" x14ac:dyDescent="0.35">
      <c r="A11" s="161" t="s">
        <v>1796</v>
      </c>
      <c r="B11" s="159">
        <v>1325000.0003999993</v>
      </c>
    </row>
    <row r="12" spans="1:2" ht="15" thickBot="1" x14ac:dyDescent="0.35">
      <c r="A12" s="157" t="s">
        <v>1797</v>
      </c>
      <c r="B12" s="136">
        <v>8573481.3432000279</v>
      </c>
    </row>
    <row r="13" spans="1:2" ht="15" thickBot="1" x14ac:dyDescent="0.35">
      <c r="A13" s="158" t="s">
        <v>1797</v>
      </c>
      <c r="B13" s="159">
        <v>8573481.3432000279</v>
      </c>
    </row>
    <row r="14" spans="1:2" ht="15" thickBot="1" x14ac:dyDescent="0.35">
      <c r="A14" s="160" t="s">
        <v>1797</v>
      </c>
      <c r="B14" s="159">
        <v>8573481.3432000279</v>
      </c>
    </row>
    <row r="15" spans="1:2" ht="15" thickBot="1" x14ac:dyDescent="0.35">
      <c r="A15" s="161" t="s">
        <v>1797</v>
      </c>
      <c r="B15" s="159">
        <v>8573481.3432000279</v>
      </c>
    </row>
    <row r="16" spans="1:2" ht="15" thickBot="1" x14ac:dyDescent="0.35">
      <c r="A16" s="156" t="s">
        <v>1798</v>
      </c>
      <c r="B16" s="155">
        <v>225000</v>
      </c>
    </row>
    <row r="17" spans="1:2" ht="15" thickBot="1" x14ac:dyDescent="0.35">
      <c r="A17" s="157" t="s">
        <v>1798</v>
      </c>
      <c r="B17" s="136">
        <v>225000</v>
      </c>
    </row>
    <row r="18" spans="1:2" ht="15" thickBot="1" x14ac:dyDescent="0.35">
      <c r="A18" s="158" t="s">
        <v>1798</v>
      </c>
      <c r="B18" s="159">
        <v>225000</v>
      </c>
    </row>
    <row r="19" spans="1:2" ht="15" thickBot="1" x14ac:dyDescent="0.35">
      <c r="A19" s="160" t="s">
        <v>1798</v>
      </c>
      <c r="B19" s="159">
        <v>225000</v>
      </c>
    </row>
    <row r="20" spans="1:2" ht="15" thickBot="1" x14ac:dyDescent="0.35">
      <c r="A20" s="161" t="s">
        <v>1798</v>
      </c>
      <c r="B20" s="159">
        <v>225000</v>
      </c>
    </row>
    <row r="21" spans="1:2" ht="15" thickBot="1" x14ac:dyDescent="0.35">
      <c r="A21" s="156" t="s">
        <v>1799</v>
      </c>
      <c r="B21" s="155">
        <v>510000.0012</v>
      </c>
    </row>
    <row r="22" spans="1:2" ht="15" thickBot="1" x14ac:dyDescent="0.35">
      <c r="A22" s="162" t="s">
        <v>1800</v>
      </c>
      <c r="B22" s="159">
        <v>510000.0012</v>
      </c>
    </row>
    <row r="23" spans="1:2" ht="15" thickBot="1" x14ac:dyDescent="0.35">
      <c r="A23" s="158" t="s">
        <v>1801</v>
      </c>
      <c r="B23" s="159">
        <v>10000.000799999996</v>
      </c>
    </row>
    <row r="24" spans="1:2" ht="15" thickBot="1" x14ac:dyDescent="0.35">
      <c r="A24" s="160" t="s">
        <v>1801</v>
      </c>
      <c r="B24" s="159">
        <v>10000.000799999996</v>
      </c>
    </row>
    <row r="25" spans="1:2" ht="15" thickBot="1" x14ac:dyDescent="0.35">
      <c r="A25" s="161" t="s">
        <v>1801</v>
      </c>
      <c r="B25" s="159">
        <v>10000.000799999996</v>
      </c>
    </row>
    <row r="26" spans="1:2" ht="15" thickBot="1" x14ac:dyDescent="0.35">
      <c r="A26" s="158" t="s">
        <v>1802</v>
      </c>
      <c r="B26" s="159">
        <v>500000.00040000002</v>
      </c>
    </row>
    <row r="27" spans="1:2" ht="15" thickBot="1" x14ac:dyDescent="0.35">
      <c r="A27" s="160" t="s">
        <v>1802</v>
      </c>
      <c r="B27" s="159">
        <v>500000.00040000002</v>
      </c>
    </row>
    <row r="28" spans="1:2" ht="15" thickBot="1" x14ac:dyDescent="0.35">
      <c r="A28" s="161" t="s">
        <v>1802</v>
      </c>
      <c r="B28" s="159">
        <v>500000.00040000002</v>
      </c>
    </row>
    <row r="29" spans="1:2" ht="15" thickBot="1" x14ac:dyDescent="0.35">
      <c r="A29" s="156" t="s">
        <v>1803</v>
      </c>
      <c r="B29" s="155">
        <v>114999.9996</v>
      </c>
    </row>
    <row r="30" spans="1:2" ht="15" thickBot="1" x14ac:dyDescent="0.35">
      <c r="A30" s="162" t="s">
        <v>1804</v>
      </c>
      <c r="B30" s="159">
        <v>114999.9996</v>
      </c>
    </row>
    <row r="31" spans="1:2" ht="15" thickBot="1" x14ac:dyDescent="0.35">
      <c r="A31" s="158" t="s">
        <v>1805</v>
      </c>
      <c r="B31" s="159">
        <v>114999.9996</v>
      </c>
    </row>
    <row r="32" spans="1:2" ht="15" thickBot="1" x14ac:dyDescent="0.35">
      <c r="A32" s="160" t="s">
        <v>1805</v>
      </c>
      <c r="B32" s="159">
        <v>114999.9996</v>
      </c>
    </row>
    <row r="33" spans="1:2" ht="15" thickBot="1" x14ac:dyDescent="0.35">
      <c r="A33" s="161" t="s">
        <v>1805</v>
      </c>
      <c r="B33" s="159">
        <v>114999.9996</v>
      </c>
    </row>
    <row r="34" spans="1:2" ht="15" thickBot="1" x14ac:dyDescent="0.35">
      <c r="A34" s="154" t="s">
        <v>1806</v>
      </c>
      <c r="B34" s="155">
        <v>3878702.6352000008</v>
      </c>
    </row>
    <row r="35" spans="1:2" ht="15" thickBot="1" x14ac:dyDescent="0.35">
      <c r="A35" s="163" t="s">
        <v>1807</v>
      </c>
      <c r="B35" s="159">
        <v>1973599.6392000017</v>
      </c>
    </row>
    <row r="36" spans="1:2" ht="15" thickBot="1" x14ac:dyDescent="0.35">
      <c r="A36" s="162" t="s">
        <v>1807</v>
      </c>
      <c r="B36" s="159">
        <v>1973599.6392000017</v>
      </c>
    </row>
    <row r="37" spans="1:2" ht="15" thickBot="1" x14ac:dyDescent="0.35">
      <c r="A37" s="158" t="s">
        <v>1807</v>
      </c>
      <c r="B37" s="159">
        <v>1973599.6392000017</v>
      </c>
    </row>
    <row r="38" spans="1:2" ht="15" thickBot="1" x14ac:dyDescent="0.35">
      <c r="A38" s="160" t="s">
        <v>1807</v>
      </c>
      <c r="B38" s="159">
        <v>1973599.6392000017</v>
      </c>
    </row>
    <row r="39" spans="1:2" ht="15" thickBot="1" x14ac:dyDescent="0.35">
      <c r="A39" s="161" t="s">
        <v>1807</v>
      </c>
      <c r="B39" s="159">
        <v>1973599.6392000017</v>
      </c>
    </row>
    <row r="40" spans="1:2" ht="15" thickBot="1" x14ac:dyDescent="0.35">
      <c r="A40" s="156" t="s">
        <v>1808</v>
      </c>
      <c r="B40" s="155">
        <v>985099.99559999909</v>
      </c>
    </row>
    <row r="41" spans="1:2" ht="15" thickBot="1" x14ac:dyDescent="0.35">
      <c r="A41" s="162" t="s">
        <v>1809</v>
      </c>
      <c r="B41" s="159">
        <v>985099.99559999909</v>
      </c>
    </row>
    <row r="42" spans="1:2" ht="15" thickBot="1" x14ac:dyDescent="0.35">
      <c r="A42" s="158" t="s">
        <v>1810</v>
      </c>
      <c r="B42" s="159">
        <v>428499.99839999992</v>
      </c>
    </row>
    <row r="43" spans="1:2" ht="15" thickBot="1" x14ac:dyDescent="0.35">
      <c r="A43" s="160" t="s">
        <v>1810</v>
      </c>
      <c r="B43" s="159">
        <v>428499.99839999992</v>
      </c>
    </row>
    <row r="44" spans="1:2" ht="15" thickBot="1" x14ac:dyDescent="0.35">
      <c r="A44" s="161" t="s">
        <v>1810</v>
      </c>
      <c r="B44" s="159">
        <v>428499.99839999992</v>
      </c>
    </row>
    <row r="45" spans="1:2" ht="15" thickBot="1" x14ac:dyDescent="0.35">
      <c r="A45" s="158" t="s">
        <v>1811</v>
      </c>
      <c r="B45" s="159">
        <v>556599.99719999917</v>
      </c>
    </row>
    <row r="46" spans="1:2" ht="15" thickBot="1" x14ac:dyDescent="0.35">
      <c r="A46" s="160" t="s">
        <v>1811</v>
      </c>
      <c r="B46" s="159">
        <v>556599.99719999917</v>
      </c>
    </row>
    <row r="47" spans="1:2" ht="15" thickBot="1" x14ac:dyDescent="0.35">
      <c r="A47" s="161" t="s">
        <v>1811</v>
      </c>
      <c r="B47" s="159">
        <v>556599.99719999917</v>
      </c>
    </row>
    <row r="48" spans="1:2" ht="15" thickBot="1" x14ac:dyDescent="0.35">
      <c r="A48" s="156" t="s">
        <v>1812</v>
      </c>
      <c r="B48" s="155">
        <v>9000</v>
      </c>
    </row>
    <row r="49" spans="1:2" ht="15" thickBot="1" x14ac:dyDescent="0.35">
      <c r="A49" s="162" t="s">
        <v>1813</v>
      </c>
      <c r="B49" s="159">
        <v>9000</v>
      </c>
    </row>
    <row r="50" spans="1:2" ht="15" thickBot="1" x14ac:dyDescent="0.35">
      <c r="A50" s="158" t="s">
        <v>1813</v>
      </c>
      <c r="B50" s="159">
        <v>9000</v>
      </c>
    </row>
    <row r="51" spans="1:2" ht="15" thickBot="1" x14ac:dyDescent="0.35">
      <c r="A51" s="160" t="s">
        <v>1813</v>
      </c>
      <c r="B51" s="159">
        <v>9000</v>
      </c>
    </row>
    <row r="52" spans="1:2" ht="15" thickBot="1" x14ac:dyDescent="0.35">
      <c r="A52" s="161" t="s">
        <v>1813</v>
      </c>
      <c r="B52" s="159">
        <v>9000</v>
      </c>
    </row>
    <row r="53" spans="1:2" ht="15" thickBot="1" x14ac:dyDescent="0.35">
      <c r="A53" s="156" t="s">
        <v>1814</v>
      </c>
      <c r="B53" s="155">
        <v>910003.00079999934</v>
      </c>
    </row>
    <row r="54" spans="1:2" ht="15" thickBot="1" x14ac:dyDescent="0.35">
      <c r="A54" s="162" t="s">
        <v>1815</v>
      </c>
      <c r="B54" s="159">
        <v>910003.00079999934</v>
      </c>
    </row>
    <row r="55" spans="1:2" ht="15" thickBot="1" x14ac:dyDescent="0.35">
      <c r="A55" s="158" t="s">
        <v>1816</v>
      </c>
      <c r="B55" s="159">
        <v>819003.00119999936</v>
      </c>
    </row>
    <row r="56" spans="1:2" ht="15" thickBot="1" x14ac:dyDescent="0.35">
      <c r="A56" s="160" t="s">
        <v>1816</v>
      </c>
      <c r="B56" s="159">
        <v>819003.00119999936</v>
      </c>
    </row>
    <row r="57" spans="1:2" ht="15" thickBot="1" x14ac:dyDescent="0.35">
      <c r="A57" s="161" t="s">
        <v>1816</v>
      </c>
      <c r="B57" s="159">
        <v>819003.00119999936</v>
      </c>
    </row>
    <row r="58" spans="1:2" ht="15" thickBot="1" x14ac:dyDescent="0.35">
      <c r="A58" s="158" t="s">
        <v>1817</v>
      </c>
      <c r="B58" s="159">
        <v>999.99959999999999</v>
      </c>
    </row>
    <row r="59" spans="1:2" ht="15" thickBot="1" x14ac:dyDescent="0.35">
      <c r="A59" s="160" t="s">
        <v>1817</v>
      </c>
      <c r="B59" s="159">
        <v>999.99959999999999</v>
      </c>
    </row>
    <row r="60" spans="1:2" ht="15" thickBot="1" x14ac:dyDescent="0.35">
      <c r="A60" s="161" t="s">
        <v>1817</v>
      </c>
      <c r="B60" s="159">
        <v>999.99959999999999</v>
      </c>
    </row>
    <row r="61" spans="1:2" ht="15" thickBot="1" x14ac:dyDescent="0.35">
      <c r="A61" s="158" t="s">
        <v>1818</v>
      </c>
      <c r="B61" s="159">
        <v>90000</v>
      </c>
    </row>
    <row r="62" spans="1:2" ht="15" thickBot="1" x14ac:dyDescent="0.35">
      <c r="A62" s="160" t="s">
        <v>1818</v>
      </c>
      <c r="B62" s="159">
        <v>90000</v>
      </c>
    </row>
    <row r="63" spans="1:2" ht="15" thickBot="1" x14ac:dyDescent="0.35">
      <c r="A63" s="161" t="s">
        <v>1818</v>
      </c>
      <c r="B63" s="159">
        <v>90000</v>
      </c>
    </row>
    <row r="64" spans="1:2" ht="15" thickBot="1" x14ac:dyDescent="0.35">
      <c r="A64" s="156" t="s">
        <v>1819</v>
      </c>
      <c r="B64" s="155">
        <v>999.99959999999999</v>
      </c>
    </row>
    <row r="65" spans="1:2" ht="15" thickBot="1" x14ac:dyDescent="0.35">
      <c r="A65" s="162" t="s">
        <v>1820</v>
      </c>
      <c r="B65" s="159">
        <v>999.99959999999999</v>
      </c>
    </row>
    <row r="66" spans="1:2" ht="15" thickBot="1" x14ac:dyDescent="0.35">
      <c r="A66" s="158" t="s">
        <v>1821</v>
      </c>
      <c r="B66" s="159">
        <v>999.99959999999999</v>
      </c>
    </row>
    <row r="67" spans="1:2" ht="15" thickBot="1" x14ac:dyDescent="0.35">
      <c r="A67" s="160" t="s">
        <v>1821</v>
      </c>
      <c r="B67" s="159">
        <v>999.99959999999999</v>
      </c>
    </row>
    <row r="68" spans="1:2" ht="15" thickBot="1" x14ac:dyDescent="0.35">
      <c r="A68" s="161" t="s">
        <v>1821</v>
      </c>
      <c r="B68" s="159">
        <v>999.99959999999999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3"/>
  <sheetViews>
    <sheetView workbookViewId="0">
      <selection activeCell="C16" sqref="C16"/>
    </sheetView>
  </sheetViews>
  <sheetFormatPr baseColWidth="10" defaultRowHeight="14.4" x14ac:dyDescent="0.3"/>
  <cols>
    <col min="1" max="1" width="91.88671875" customWidth="1"/>
    <col min="2" max="2" width="2.88671875" bestFit="1" customWidth="1"/>
    <col min="3" max="3" width="14.88671875" bestFit="1" customWidth="1"/>
    <col min="5" max="6" width="0" hidden="1" customWidth="1"/>
  </cols>
  <sheetData>
    <row r="1" spans="1:5" ht="27" thickBot="1" x14ac:dyDescent="0.35">
      <c r="A1" s="191" t="s">
        <v>1619</v>
      </c>
      <c r="B1" s="192"/>
      <c r="C1" s="121" t="s">
        <v>99</v>
      </c>
    </row>
    <row r="2" spans="1:5" ht="15" thickBot="1" x14ac:dyDescent="0.35">
      <c r="A2" s="191" t="s">
        <v>1620</v>
      </c>
      <c r="B2" s="193"/>
      <c r="C2" s="127">
        <v>0</v>
      </c>
    </row>
    <row r="3" spans="1:5" ht="15" thickBot="1" x14ac:dyDescent="0.35">
      <c r="A3" s="122" t="s">
        <v>1621</v>
      </c>
      <c r="B3" s="123" t="s">
        <v>1622</v>
      </c>
      <c r="C3" s="128">
        <v>0</v>
      </c>
    </row>
    <row r="4" spans="1:5" ht="15" thickBot="1" x14ac:dyDescent="0.35">
      <c r="A4" s="122" t="s">
        <v>1623</v>
      </c>
      <c r="B4" s="123" t="s">
        <v>1624</v>
      </c>
      <c r="C4" s="128">
        <v>0</v>
      </c>
    </row>
    <row r="5" spans="1:5" ht="15" thickBot="1" x14ac:dyDescent="0.35">
      <c r="A5" s="191" t="s">
        <v>1625</v>
      </c>
      <c r="B5" s="193"/>
      <c r="C5" s="127">
        <f>C6</f>
        <v>27600628</v>
      </c>
    </row>
    <row r="6" spans="1:5" ht="15" thickBot="1" x14ac:dyDescent="0.35">
      <c r="A6" s="122" t="s">
        <v>1626</v>
      </c>
      <c r="B6" s="123" t="s">
        <v>1627</v>
      </c>
      <c r="C6" s="128">
        <f>SUM(C7:C15)</f>
        <v>27600628</v>
      </c>
    </row>
    <row r="7" spans="1:5" ht="15" thickBot="1" x14ac:dyDescent="0.35">
      <c r="A7" s="194" t="str">
        <f>E7</f>
        <v>001-OPERACIÓN EFECTIVA Y EFICAZ DE LAS DEPENDENCIAS</v>
      </c>
      <c r="B7" s="195"/>
      <c r="C7" s="125">
        <v>9636803</v>
      </c>
      <c r="E7" s="124" t="s">
        <v>1672</v>
      </c>
    </row>
    <row r="8" spans="1:5" ht="15" thickBot="1" x14ac:dyDescent="0.35">
      <c r="A8" s="194" t="str">
        <f t="shared" ref="A8:A15" si="0">E8</f>
        <v>001-OPERACIÓN DE SEGURIDAD PUBLICA</v>
      </c>
      <c r="B8" s="195"/>
      <c r="C8" s="125">
        <v>3261000</v>
      </c>
      <c r="E8" s="124" t="s">
        <v>1673</v>
      </c>
    </row>
    <row r="9" spans="1:5" ht="15" thickBot="1" x14ac:dyDescent="0.35">
      <c r="A9" s="194" t="str">
        <f t="shared" si="0"/>
        <v>002-VILLA UNION ILUMINADO</v>
      </c>
      <c r="B9" s="195"/>
      <c r="C9" s="125">
        <v>2182000</v>
      </c>
      <c r="E9" s="124" t="s">
        <v>1674</v>
      </c>
    </row>
    <row r="10" spans="1:5" ht="15" thickBot="1" x14ac:dyDescent="0.35">
      <c r="A10" s="194" t="str">
        <f t="shared" si="0"/>
        <v>001-VILLA UNION LIMPIO</v>
      </c>
      <c r="B10" s="195"/>
      <c r="C10" s="125">
        <v>1372024</v>
      </c>
      <c r="E10" s="124" t="s">
        <v>1675</v>
      </c>
    </row>
    <row r="11" spans="1:5" ht="15" thickBot="1" x14ac:dyDescent="0.35">
      <c r="A11" s="194" t="str">
        <f t="shared" si="0"/>
        <v>001-SERVICIOS BASICOS DE CALIDAD</v>
      </c>
      <c r="B11" s="195"/>
      <c r="C11" s="125">
        <v>3380596.6400000011</v>
      </c>
      <c r="E11" s="124" t="s">
        <v>1676</v>
      </c>
    </row>
    <row r="12" spans="1:5" ht="15" thickBot="1" x14ac:dyDescent="0.35">
      <c r="A12" s="194" t="str">
        <f t="shared" si="0"/>
        <v>001-COMBATE A POBREZA EXTREMA</v>
      </c>
      <c r="B12" s="195"/>
      <c r="C12" s="125">
        <v>1583920</v>
      </c>
      <c r="E12" s="124" t="s">
        <v>1677</v>
      </c>
    </row>
    <row r="13" spans="1:5" ht="15" thickBot="1" x14ac:dyDescent="0.35">
      <c r="A13" s="194" t="str">
        <f t="shared" si="0"/>
        <v>001-REGULARIZACION DE PADRONES</v>
      </c>
      <c r="B13" s="195"/>
      <c r="C13" s="125">
        <v>1919700</v>
      </c>
      <c r="E13" s="124" t="s">
        <v>1678</v>
      </c>
    </row>
    <row r="14" spans="1:5" ht="15" thickBot="1" x14ac:dyDescent="0.35">
      <c r="A14" s="194" t="str">
        <f t="shared" si="0"/>
        <v>001-DESARROLLO INTEGRAL DE LA FAMILIA</v>
      </c>
      <c r="B14" s="195"/>
      <c r="C14" s="125">
        <v>2814500</v>
      </c>
      <c r="E14" s="124" t="s">
        <v>1679</v>
      </c>
    </row>
    <row r="15" spans="1:5" ht="15" thickBot="1" x14ac:dyDescent="0.35">
      <c r="A15" s="194" t="str">
        <f t="shared" si="0"/>
        <v>001-AGUA POTABLE EN OPERACIÓN</v>
      </c>
      <c r="B15" s="195"/>
      <c r="C15" s="125">
        <v>1450084.3599999999</v>
      </c>
      <c r="E15" s="124" t="s">
        <v>1680</v>
      </c>
    </row>
    <row r="16" spans="1:5" ht="15" thickBot="1" x14ac:dyDescent="0.35">
      <c r="A16" s="122" t="s">
        <v>1628</v>
      </c>
      <c r="B16" s="123" t="s">
        <v>1629</v>
      </c>
      <c r="C16" s="128">
        <v>0</v>
      </c>
    </row>
    <row r="17" spans="1:3" ht="15" thickBot="1" x14ac:dyDescent="0.35">
      <c r="A17" s="122" t="s">
        <v>1630</v>
      </c>
      <c r="B17" s="123" t="s">
        <v>1631</v>
      </c>
      <c r="C17" s="128">
        <v>0</v>
      </c>
    </row>
    <row r="18" spans="1:3" ht="15" thickBot="1" x14ac:dyDescent="0.35">
      <c r="A18" s="122" t="s">
        <v>1632</v>
      </c>
      <c r="B18" s="123" t="s">
        <v>1633</v>
      </c>
      <c r="C18" s="128">
        <v>0</v>
      </c>
    </row>
    <row r="19" spans="1:3" ht="15" thickBot="1" x14ac:dyDescent="0.35">
      <c r="A19" s="122" t="s">
        <v>1634</v>
      </c>
      <c r="B19" s="123" t="s">
        <v>1635</v>
      </c>
      <c r="C19" s="128">
        <v>0</v>
      </c>
    </row>
    <row r="20" spans="1:3" ht="15" thickBot="1" x14ac:dyDescent="0.35">
      <c r="A20" s="122" t="s">
        <v>1636</v>
      </c>
      <c r="B20" s="123" t="s">
        <v>1637</v>
      </c>
      <c r="C20" s="128">
        <v>0</v>
      </c>
    </row>
    <row r="21" spans="1:3" ht="15" thickBot="1" x14ac:dyDescent="0.35">
      <c r="A21" s="122" t="s">
        <v>1638</v>
      </c>
      <c r="B21" s="123" t="s">
        <v>1639</v>
      </c>
      <c r="C21" s="128">
        <v>0</v>
      </c>
    </row>
    <row r="22" spans="1:3" ht="15" thickBot="1" x14ac:dyDescent="0.35">
      <c r="A22" s="122" t="s">
        <v>1640</v>
      </c>
      <c r="B22" s="123" t="s">
        <v>1641</v>
      </c>
      <c r="C22" s="128">
        <v>0</v>
      </c>
    </row>
    <row r="23" spans="1:3" ht="15" thickBot="1" x14ac:dyDescent="0.35">
      <c r="A23" s="191" t="s">
        <v>1642</v>
      </c>
      <c r="B23" s="193"/>
      <c r="C23" s="127">
        <v>0</v>
      </c>
    </row>
    <row r="24" spans="1:3" ht="15" thickBot="1" x14ac:dyDescent="0.35">
      <c r="A24" s="122" t="s">
        <v>1643</v>
      </c>
      <c r="B24" s="123" t="s">
        <v>1644</v>
      </c>
      <c r="C24" s="128">
        <v>0</v>
      </c>
    </row>
    <row r="25" spans="1:3" ht="15" thickBot="1" x14ac:dyDescent="0.35">
      <c r="A25" s="122" t="s">
        <v>1645</v>
      </c>
      <c r="B25" s="123" t="s">
        <v>1646</v>
      </c>
      <c r="C25" s="128">
        <v>0</v>
      </c>
    </row>
    <row r="26" spans="1:3" ht="15" thickBot="1" x14ac:dyDescent="0.35">
      <c r="A26" s="122" t="s">
        <v>1647</v>
      </c>
      <c r="B26" s="123" t="s">
        <v>1648</v>
      </c>
      <c r="C26" s="128">
        <v>0</v>
      </c>
    </row>
    <row r="27" spans="1:3" ht="15" thickBot="1" x14ac:dyDescent="0.35">
      <c r="A27" s="191" t="s">
        <v>1649</v>
      </c>
      <c r="B27" s="193"/>
      <c r="C27" s="127">
        <v>0</v>
      </c>
    </row>
    <row r="28" spans="1:3" ht="15" thickBot="1" x14ac:dyDescent="0.35">
      <c r="A28" s="122" t="s">
        <v>1650</v>
      </c>
      <c r="B28" s="123" t="s">
        <v>1651</v>
      </c>
      <c r="C28" s="128">
        <v>0</v>
      </c>
    </row>
    <row r="29" spans="1:3" ht="15" thickBot="1" x14ac:dyDescent="0.35">
      <c r="A29" s="122" t="s">
        <v>1652</v>
      </c>
      <c r="B29" s="123" t="s">
        <v>1653</v>
      </c>
      <c r="C29" s="128">
        <v>0</v>
      </c>
    </row>
    <row r="30" spans="1:3" ht="15" thickBot="1" x14ac:dyDescent="0.35">
      <c r="A30" s="191" t="s">
        <v>1654</v>
      </c>
      <c r="B30" s="193"/>
      <c r="C30" s="127">
        <v>0</v>
      </c>
    </row>
    <row r="31" spans="1:3" ht="15" thickBot="1" x14ac:dyDescent="0.35">
      <c r="A31" s="122" t="s">
        <v>1655</v>
      </c>
      <c r="B31" s="123" t="s">
        <v>1656</v>
      </c>
      <c r="C31" s="128">
        <v>0</v>
      </c>
    </row>
    <row r="32" spans="1:3" ht="15" thickBot="1" x14ac:dyDescent="0.35">
      <c r="A32" s="122" t="s">
        <v>1657</v>
      </c>
      <c r="B32" s="123" t="s">
        <v>1658</v>
      </c>
      <c r="C32" s="128">
        <v>0</v>
      </c>
    </row>
    <row r="33" spans="1:3" ht="15" thickBot="1" x14ac:dyDescent="0.35">
      <c r="A33" s="122" t="s">
        <v>1659</v>
      </c>
      <c r="B33" s="123" t="s">
        <v>1660</v>
      </c>
      <c r="C33" s="128">
        <v>0</v>
      </c>
    </row>
    <row r="34" spans="1:3" ht="15" thickBot="1" x14ac:dyDescent="0.35">
      <c r="A34" s="122" t="s">
        <v>1661</v>
      </c>
      <c r="B34" s="123" t="s">
        <v>1662</v>
      </c>
      <c r="C34" s="128">
        <v>0</v>
      </c>
    </row>
    <row r="35" spans="1:3" ht="15" thickBot="1" x14ac:dyDescent="0.35">
      <c r="A35" s="191" t="s">
        <v>1663</v>
      </c>
      <c r="B35" s="193"/>
      <c r="C35" s="127">
        <v>0</v>
      </c>
    </row>
    <row r="36" spans="1:3" ht="15" thickBot="1" x14ac:dyDescent="0.35">
      <c r="A36" s="122" t="s">
        <v>1664</v>
      </c>
      <c r="B36" s="123" t="s">
        <v>1665</v>
      </c>
      <c r="C36" s="128">
        <v>0</v>
      </c>
    </row>
    <row r="37" spans="1:3" ht="15" thickBot="1" x14ac:dyDescent="0.35">
      <c r="A37" s="191" t="s">
        <v>1666</v>
      </c>
      <c r="B37" s="192"/>
      <c r="C37" s="127">
        <v>0</v>
      </c>
    </row>
    <row r="38" spans="1:3" ht="15" thickBot="1" x14ac:dyDescent="0.35">
      <c r="A38" s="122" t="s">
        <v>1666</v>
      </c>
      <c r="B38" s="123" t="s">
        <v>1667</v>
      </c>
      <c r="C38" s="128">
        <v>0</v>
      </c>
    </row>
    <row r="39" spans="1:3" ht="15" thickBot="1" x14ac:dyDescent="0.35">
      <c r="A39" s="191" t="s">
        <v>1668</v>
      </c>
      <c r="B39" s="192"/>
      <c r="C39" s="127">
        <v>0</v>
      </c>
    </row>
    <row r="40" spans="1:3" ht="15" thickBot="1" x14ac:dyDescent="0.35">
      <c r="A40" s="122" t="s">
        <v>1668</v>
      </c>
      <c r="B40" s="123" t="s">
        <v>1669</v>
      </c>
      <c r="C40" s="128">
        <v>0</v>
      </c>
    </row>
    <row r="41" spans="1:3" ht="15" thickBot="1" x14ac:dyDescent="0.35">
      <c r="A41" s="191" t="s">
        <v>1670</v>
      </c>
      <c r="B41" s="192"/>
      <c r="C41" s="127">
        <v>0</v>
      </c>
    </row>
    <row r="42" spans="1:3" ht="15" thickBot="1" x14ac:dyDescent="0.35">
      <c r="A42" s="122" t="s">
        <v>1670</v>
      </c>
      <c r="B42" s="123" t="s">
        <v>1671</v>
      </c>
      <c r="C42" s="128">
        <v>0</v>
      </c>
    </row>
    <row r="43" spans="1:3" ht="15" thickBot="1" x14ac:dyDescent="0.35">
      <c r="A43" s="196" t="s">
        <v>46</v>
      </c>
      <c r="B43" s="197"/>
      <c r="C43" s="126">
        <f>C5</f>
        <v>27600628</v>
      </c>
    </row>
  </sheetData>
  <mergeCells count="20">
    <mergeCell ref="A9:B9"/>
    <mergeCell ref="A13:B13"/>
    <mergeCell ref="A43:B43"/>
    <mergeCell ref="A10:B10"/>
    <mergeCell ref="A11:B11"/>
    <mergeCell ref="A12:B12"/>
    <mergeCell ref="A39:B39"/>
    <mergeCell ref="A41:B41"/>
    <mergeCell ref="A35:B35"/>
    <mergeCell ref="A37:B37"/>
    <mergeCell ref="A30:B30"/>
    <mergeCell ref="A27:B27"/>
    <mergeCell ref="A23:B23"/>
    <mergeCell ref="A15:B15"/>
    <mergeCell ref="A14:B14"/>
    <mergeCell ref="A1:B1"/>
    <mergeCell ref="A2:B2"/>
    <mergeCell ref="A5:B5"/>
    <mergeCell ref="A7:B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1082"/>
  <sheetViews>
    <sheetView topLeftCell="A1060" workbookViewId="0">
      <selection activeCell="A2" sqref="A2"/>
    </sheetView>
  </sheetViews>
  <sheetFormatPr baseColWidth="10" defaultRowHeight="14.4" x14ac:dyDescent="0.3"/>
  <cols>
    <col min="1" max="1" width="18.109375" customWidth="1"/>
    <col min="2" max="2" width="18.109375" bestFit="1" customWidth="1"/>
    <col min="3" max="3" width="118" customWidth="1"/>
    <col min="4" max="4" width="53.5546875" bestFit="1" customWidth="1"/>
  </cols>
  <sheetData>
    <row r="1" spans="1:3" s="7" customFormat="1" ht="15" thickBot="1" x14ac:dyDescent="0.35">
      <c r="A1" s="58" t="s">
        <v>208</v>
      </c>
      <c r="B1" s="58" t="s">
        <v>113</v>
      </c>
      <c r="C1" s="58" t="s">
        <v>214</v>
      </c>
    </row>
    <row r="2" spans="1:3" s="7" customFormat="1" ht="15" thickBot="1" x14ac:dyDescent="0.35">
      <c r="A2" s="59" t="str">
        <f>LEFT(Tabla1[[#This Row],[ObjGasto]],3)</f>
        <v>100</v>
      </c>
      <c r="B2" s="59">
        <v>10000</v>
      </c>
      <c r="C2" s="60" t="s">
        <v>215</v>
      </c>
    </row>
    <row r="3" spans="1:3" s="7" customFormat="1" ht="15" thickBot="1" x14ac:dyDescent="0.35">
      <c r="A3" s="59" t="str">
        <f>LEFT(Tabla1[[#This Row],[ObjGasto]],3)</f>
        <v>110</v>
      </c>
      <c r="B3" s="59">
        <v>11000</v>
      </c>
      <c r="C3" s="61" t="s">
        <v>216</v>
      </c>
    </row>
    <row r="4" spans="1:3" s="7" customFormat="1" ht="15" thickBot="1" x14ac:dyDescent="0.35">
      <c r="A4" s="59" t="str">
        <f>LEFT(Tabla1[[#This Row],[ObjGasto]],3)</f>
        <v>111</v>
      </c>
      <c r="B4" s="59">
        <v>11100</v>
      </c>
      <c r="C4" s="62" t="s">
        <v>217</v>
      </c>
    </row>
    <row r="5" spans="1:3" s="7" customFormat="1" ht="15" thickBot="1" x14ac:dyDescent="0.35">
      <c r="A5" s="59" t="str">
        <f>LEFT(Tabla1[[#This Row],[ObjGasto]],3)</f>
        <v>111</v>
      </c>
      <c r="B5" s="59">
        <v>11101</v>
      </c>
      <c r="C5" s="61" t="s">
        <v>217</v>
      </c>
    </row>
    <row r="6" spans="1:3" s="7" customFormat="1" ht="15" thickBot="1" x14ac:dyDescent="0.35">
      <c r="A6" s="59" t="str">
        <f>LEFT(Tabla1[[#This Row],[ObjGasto]],3)</f>
        <v>112</v>
      </c>
      <c r="B6" s="59">
        <v>11200</v>
      </c>
      <c r="C6" s="62" t="s">
        <v>218</v>
      </c>
    </row>
    <row r="7" spans="1:3" s="7" customFormat="1" ht="15" thickBot="1" x14ac:dyDescent="0.35">
      <c r="A7" s="59" t="str">
        <f>LEFT(Tabla1[[#This Row],[ObjGasto]],3)</f>
        <v>112</v>
      </c>
      <c r="B7" s="63">
        <v>11201</v>
      </c>
      <c r="C7" s="61" t="s">
        <v>218</v>
      </c>
    </row>
    <row r="8" spans="1:3" s="7" customFormat="1" ht="15" thickBot="1" x14ac:dyDescent="0.35">
      <c r="A8" s="59" t="str">
        <f>LEFT(Tabla1[[#This Row],[ObjGasto]],3)</f>
        <v>113</v>
      </c>
      <c r="B8" s="59">
        <v>11300</v>
      </c>
      <c r="C8" s="62" t="s">
        <v>219</v>
      </c>
    </row>
    <row r="9" spans="1:3" s="7" customFormat="1" ht="15" thickBot="1" x14ac:dyDescent="0.35">
      <c r="A9" s="59" t="str">
        <f>LEFT(Tabla1[[#This Row],[ObjGasto]],3)</f>
        <v>113</v>
      </c>
      <c r="B9" s="59">
        <v>11301</v>
      </c>
      <c r="C9" s="61" t="s">
        <v>220</v>
      </c>
    </row>
    <row r="10" spans="1:3" s="7" customFormat="1" ht="15" thickBot="1" x14ac:dyDescent="0.35">
      <c r="A10" s="59" t="str">
        <f>LEFT(Tabla1[[#This Row],[ObjGasto]],3)</f>
        <v>113</v>
      </c>
      <c r="B10" s="59">
        <v>11302</v>
      </c>
      <c r="C10" s="62" t="s">
        <v>221</v>
      </c>
    </row>
    <row r="11" spans="1:3" s="7" customFormat="1" ht="15" thickBot="1" x14ac:dyDescent="0.35">
      <c r="A11" s="59" t="str">
        <f>LEFT(Tabla1[[#This Row],[ObjGasto]],3)</f>
        <v>113</v>
      </c>
      <c r="B11" s="59">
        <v>11303</v>
      </c>
      <c r="C11" s="61" t="s">
        <v>222</v>
      </c>
    </row>
    <row r="12" spans="1:3" s="7" customFormat="1" ht="15" thickBot="1" x14ac:dyDescent="0.35">
      <c r="A12" s="59" t="str">
        <f>LEFT(Tabla1[[#This Row],[ObjGasto]],3)</f>
        <v>113</v>
      </c>
      <c r="B12" s="59">
        <v>11304</v>
      </c>
      <c r="C12" s="62" t="s">
        <v>223</v>
      </c>
    </row>
    <row r="13" spans="1:3" s="7" customFormat="1" ht="15" thickBot="1" x14ac:dyDescent="0.35">
      <c r="A13" s="59" t="str">
        <f>LEFT(Tabla1[[#This Row],[ObjGasto]],3)</f>
        <v>113</v>
      </c>
      <c r="B13" s="59">
        <v>11305</v>
      </c>
      <c r="C13" s="61" t="s">
        <v>224</v>
      </c>
    </row>
    <row r="14" spans="1:3" s="7" customFormat="1" ht="15" thickBot="1" x14ac:dyDescent="0.35">
      <c r="A14" s="59" t="str">
        <f>LEFT(Tabla1[[#This Row],[ObjGasto]],3)</f>
        <v>113</v>
      </c>
      <c r="B14" s="59">
        <v>11306</v>
      </c>
      <c r="C14" s="62" t="s">
        <v>225</v>
      </c>
    </row>
    <row r="15" spans="1:3" s="7" customFormat="1" ht="15" thickBot="1" x14ac:dyDescent="0.35">
      <c r="A15" s="59" t="str">
        <f>LEFT(Tabla1[[#This Row],[ObjGasto]],3)</f>
        <v>113</v>
      </c>
      <c r="B15" s="59">
        <v>11307</v>
      </c>
      <c r="C15" s="61" t="s">
        <v>226</v>
      </c>
    </row>
    <row r="16" spans="1:3" s="7" customFormat="1" ht="15" thickBot="1" x14ac:dyDescent="0.35">
      <c r="A16" s="59" t="str">
        <f>LEFT(Tabla1[[#This Row],[ObjGasto]],3)</f>
        <v>113</v>
      </c>
      <c r="B16" s="59">
        <v>11308</v>
      </c>
      <c r="C16" s="62" t="s">
        <v>227</v>
      </c>
    </row>
    <row r="17" spans="1:3" s="7" customFormat="1" ht="15" thickBot="1" x14ac:dyDescent="0.35">
      <c r="A17" s="59" t="str">
        <f>LEFT(Tabla1[[#This Row],[ObjGasto]],3)</f>
        <v>113</v>
      </c>
      <c r="B17" s="63">
        <v>11309</v>
      </c>
      <c r="C17" s="61" t="s">
        <v>228</v>
      </c>
    </row>
    <row r="18" spans="1:3" s="7" customFormat="1" ht="15" thickBot="1" x14ac:dyDescent="0.35">
      <c r="A18" s="59" t="str">
        <f>LEFT(Tabla1[[#This Row],[ObjGasto]],3)</f>
        <v>113</v>
      </c>
      <c r="B18" s="63">
        <v>11310</v>
      </c>
      <c r="C18" s="62" t="s">
        <v>229</v>
      </c>
    </row>
    <row r="19" spans="1:3" s="7" customFormat="1" ht="15" thickBot="1" x14ac:dyDescent="0.35">
      <c r="A19" s="64" t="str">
        <f>LEFT(Tabla1[[#This Row],[ObjGasto]],3)</f>
        <v>113</v>
      </c>
      <c r="B19" s="65">
        <v>11311</v>
      </c>
      <c r="C19" s="61" t="s">
        <v>230</v>
      </c>
    </row>
    <row r="20" spans="1:3" s="7" customFormat="1" ht="15" thickBot="1" x14ac:dyDescent="0.35">
      <c r="A20" s="64" t="str">
        <f>LEFT(Tabla1[[#This Row],[ObjGasto]],3)</f>
        <v>113</v>
      </c>
      <c r="B20" s="65">
        <v>11312</v>
      </c>
      <c r="C20" s="62" t="s">
        <v>231</v>
      </c>
    </row>
    <row r="21" spans="1:3" s="7" customFormat="1" ht="15" thickBot="1" x14ac:dyDescent="0.35">
      <c r="A21" s="64" t="str">
        <f>LEFT(Tabla1[[#This Row],[ObjGasto]],3)</f>
        <v>113</v>
      </c>
      <c r="B21" s="65">
        <v>11313</v>
      </c>
      <c r="C21" s="61" t="s">
        <v>232</v>
      </c>
    </row>
    <row r="22" spans="1:3" s="7" customFormat="1" ht="15" thickBot="1" x14ac:dyDescent="0.35">
      <c r="A22" s="64" t="str">
        <f>LEFT(Tabla1[[#This Row],[ObjGasto]],3)</f>
        <v>113</v>
      </c>
      <c r="B22" s="65">
        <v>11314</v>
      </c>
      <c r="C22" s="62" t="s">
        <v>233</v>
      </c>
    </row>
    <row r="23" spans="1:3" s="7" customFormat="1" ht="15" thickBot="1" x14ac:dyDescent="0.35">
      <c r="A23" s="59" t="str">
        <f>LEFT(Tabla1[[#This Row],[ObjGasto]],3)</f>
        <v>114</v>
      </c>
      <c r="B23" s="59">
        <v>11400</v>
      </c>
      <c r="C23" s="61" t="s">
        <v>234</v>
      </c>
    </row>
    <row r="24" spans="1:3" s="7" customFormat="1" ht="15" thickBot="1" x14ac:dyDescent="0.35">
      <c r="A24" s="59" t="str">
        <f>LEFT(Tabla1[[#This Row],[ObjGasto]],3)</f>
        <v>114</v>
      </c>
      <c r="B24" s="59">
        <v>11401</v>
      </c>
      <c r="C24" s="62" t="s">
        <v>235</v>
      </c>
    </row>
    <row r="25" spans="1:3" s="7" customFormat="1" ht="15" thickBot="1" x14ac:dyDescent="0.35">
      <c r="A25" s="59" t="str">
        <f>LEFT(Tabla1[[#This Row],[ObjGasto]],3)</f>
        <v>120</v>
      </c>
      <c r="B25" s="59">
        <v>12000</v>
      </c>
      <c r="C25" s="61" t="s">
        <v>236</v>
      </c>
    </row>
    <row r="26" spans="1:3" s="7" customFormat="1" ht="15" thickBot="1" x14ac:dyDescent="0.35">
      <c r="A26" s="59" t="str">
        <f>LEFT(Tabla1[[#This Row],[ObjGasto]],3)</f>
        <v>121</v>
      </c>
      <c r="B26" s="59">
        <v>12100</v>
      </c>
      <c r="C26" s="62" t="s">
        <v>237</v>
      </c>
    </row>
    <row r="27" spans="1:3" s="7" customFormat="1" ht="15" thickBot="1" x14ac:dyDescent="0.35">
      <c r="A27" s="59" t="str">
        <f>LEFT(Tabla1[[#This Row],[ObjGasto]],3)</f>
        <v>121</v>
      </c>
      <c r="B27" s="59">
        <v>12101</v>
      </c>
      <c r="C27" s="61" t="s">
        <v>238</v>
      </c>
    </row>
    <row r="28" spans="1:3" s="7" customFormat="1" ht="15" thickBot="1" x14ac:dyDescent="0.35">
      <c r="A28" s="59" t="str">
        <f>LEFT(Tabla1[[#This Row],[ObjGasto]],3)</f>
        <v>121</v>
      </c>
      <c r="B28" s="63">
        <v>12102</v>
      </c>
      <c r="C28" s="62" t="s">
        <v>237</v>
      </c>
    </row>
    <row r="29" spans="1:3" s="7" customFormat="1" ht="15" thickBot="1" x14ac:dyDescent="0.35">
      <c r="A29" s="59" t="str">
        <f>LEFT(Tabla1[[#This Row],[ObjGasto]],3)</f>
        <v>122</v>
      </c>
      <c r="B29" s="59">
        <v>12200</v>
      </c>
      <c r="C29" s="61" t="s">
        <v>239</v>
      </c>
    </row>
    <row r="30" spans="1:3" s="7" customFormat="1" ht="15" thickBot="1" x14ac:dyDescent="0.35">
      <c r="A30" s="59" t="str">
        <f>LEFT(Tabla1[[#This Row],[ObjGasto]],3)</f>
        <v>122</v>
      </c>
      <c r="B30" s="59">
        <v>12201</v>
      </c>
      <c r="C30" s="62" t="s">
        <v>240</v>
      </c>
    </row>
    <row r="31" spans="1:3" s="7" customFormat="1" ht="15" thickBot="1" x14ac:dyDescent="0.35">
      <c r="A31" s="59" t="str">
        <f>LEFT(Tabla1[[#This Row],[ObjGasto]],3)</f>
        <v>122</v>
      </c>
      <c r="B31" s="59">
        <v>12202</v>
      </c>
      <c r="C31" s="61" t="s">
        <v>241</v>
      </c>
    </row>
    <row r="32" spans="1:3" s="7" customFormat="1" ht="15" thickBot="1" x14ac:dyDescent="0.35">
      <c r="A32" s="59" t="str">
        <f>LEFT(Tabla1[[#This Row],[ObjGasto]],3)</f>
        <v>122</v>
      </c>
      <c r="B32" s="63">
        <v>12203</v>
      </c>
      <c r="C32" s="62" t="s">
        <v>242</v>
      </c>
    </row>
    <row r="33" spans="1:3" s="7" customFormat="1" ht="15" thickBot="1" x14ac:dyDescent="0.35">
      <c r="A33" s="59" t="str">
        <f>LEFT(Tabla1[[#This Row],[ObjGasto]],3)</f>
        <v>122</v>
      </c>
      <c r="B33" s="63">
        <v>12204</v>
      </c>
      <c r="C33" s="61" t="s">
        <v>243</v>
      </c>
    </row>
    <row r="34" spans="1:3" s="7" customFormat="1" ht="15" thickBot="1" x14ac:dyDescent="0.35">
      <c r="A34" s="59" t="str">
        <f>LEFT(Tabla1[[#This Row],[ObjGasto]],3)</f>
        <v>122</v>
      </c>
      <c r="B34" s="63">
        <v>12205</v>
      </c>
      <c r="C34" s="62" t="s">
        <v>244</v>
      </c>
    </row>
    <row r="35" spans="1:3" s="7" customFormat="1" ht="15" thickBot="1" x14ac:dyDescent="0.35">
      <c r="A35" s="59" t="str">
        <f>LEFT(Tabla1[[#This Row],[ObjGasto]],3)</f>
        <v>122</v>
      </c>
      <c r="B35" s="63">
        <v>12206</v>
      </c>
      <c r="C35" s="61" t="s">
        <v>245</v>
      </c>
    </row>
    <row r="36" spans="1:3" s="7" customFormat="1" ht="15" thickBot="1" x14ac:dyDescent="0.35">
      <c r="A36" s="59" t="str">
        <f>LEFT(Tabla1[[#This Row],[ObjGasto]],3)</f>
        <v>122</v>
      </c>
      <c r="B36" s="63">
        <v>12207</v>
      </c>
      <c r="C36" s="62" t="s">
        <v>246</v>
      </c>
    </row>
    <row r="37" spans="1:3" s="7" customFormat="1" ht="15" thickBot="1" x14ac:dyDescent="0.35">
      <c r="A37" s="59" t="str">
        <f>LEFT(Tabla1[[#This Row],[ObjGasto]],3)</f>
        <v>122</v>
      </c>
      <c r="B37" s="63">
        <v>12208</v>
      </c>
      <c r="C37" s="61" t="s">
        <v>247</v>
      </c>
    </row>
    <row r="38" spans="1:3" s="7" customFormat="1" ht="15" thickBot="1" x14ac:dyDescent="0.35">
      <c r="A38" s="59" t="str">
        <f>LEFT(Tabla1[[#This Row],[ObjGasto]],3)</f>
        <v>122</v>
      </c>
      <c r="B38" s="63">
        <v>12209</v>
      </c>
      <c r="C38" s="62" t="s">
        <v>248</v>
      </c>
    </row>
    <row r="39" spans="1:3" s="7" customFormat="1" ht="15" thickBot="1" x14ac:dyDescent="0.35">
      <c r="A39" s="59" t="str">
        <f>LEFT(Tabla1[[#This Row],[ObjGasto]],3)</f>
        <v>122</v>
      </c>
      <c r="B39" s="63">
        <v>12210</v>
      </c>
      <c r="C39" s="61" t="s">
        <v>249</v>
      </c>
    </row>
    <row r="40" spans="1:3" s="7" customFormat="1" ht="15" thickBot="1" x14ac:dyDescent="0.35">
      <c r="A40" s="59" t="str">
        <f>LEFT(Tabla1[[#This Row],[ObjGasto]],3)</f>
        <v>123</v>
      </c>
      <c r="B40" s="59">
        <v>12300</v>
      </c>
      <c r="C40" s="62" t="s">
        <v>250</v>
      </c>
    </row>
    <row r="41" spans="1:3" s="7" customFormat="1" ht="15" thickBot="1" x14ac:dyDescent="0.35">
      <c r="A41" s="59" t="str">
        <f>LEFT(Tabla1[[#This Row],[ObjGasto]],3)</f>
        <v>123</v>
      </c>
      <c r="B41" s="59">
        <v>12301</v>
      </c>
      <c r="C41" s="61" t="s">
        <v>251</v>
      </c>
    </row>
    <row r="42" spans="1:3" s="7" customFormat="1" ht="27.6" thickBot="1" x14ac:dyDescent="0.35">
      <c r="A42" s="59" t="str">
        <f>LEFT(Tabla1[[#This Row],[ObjGasto]],3)</f>
        <v>124</v>
      </c>
      <c r="B42" s="59">
        <v>12400</v>
      </c>
      <c r="C42" s="62" t="s">
        <v>252</v>
      </c>
    </row>
    <row r="43" spans="1:3" s="7" customFormat="1" ht="27.6" thickBot="1" x14ac:dyDescent="0.35">
      <c r="A43" s="59" t="str">
        <f>LEFT(Tabla1[[#This Row],[ObjGasto]],3)</f>
        <v>124</v>
      </c>
      <c r="B43" s="59">
        <v>12401</v>
      </c>
      <c r="C43" s="61" t="s">
        <v>253</v>
      </c>
    </row>
    <row r="44" spans="1:3" s="7" customFormat="1" ht="15" thickBot="1" x14ac:dyDescent="0.35">
      <c r="A44" s="59" t="str">
        <f>LEFT(Tabla1[[#This Row],[ObjGasto]],3)</f>
        <v>130</v>
      </c>
      <c r="B44" s="59">
        <v>13000</v>
      </c>
      <c r="C44" s="62" t="s">
        <v>254</v>
      </c>
    </row>
    <row r="45" spans="1:3" s="7" customFormat="1" ht="15" thickBot="1" x14ac:dyDescent="0.35">
      <c r="A45" s="59" t="str">
        <f>LEFT(Tabla1[[#This Row],[ObjGasto]],3)</f>
        <v>131</v>
      </c>
      <c r="B45" s="59">
        <v>13100</v>
      </c>
      <c r="C45" s="61" t="s">
        <v>255</v>
      </c>
    </row>
    <row r="46" spans="1:3" s="7" customFormat="1" ht="15" thickBot="1" x14ac:dyDescent="0.35">
      <c r="A46" s="59" t="str">
        <f>LEFT(Tabla1[[#This Row],[ObjGasto]],3)</f>
        <v>131</v>
      </c>
      <c r="B46" s="59">
        <v>13101</v>
      </c>
      <c r="C46" s="62" t="s">
        <v>256</v>
      </c>
    </row>
    <row r="47" spans="1:3" s="7" customFormat="1" ht="27.6" thickBot="1" x14ac:dyDescent="0.35">
      <c r="A47" s="59" t="str">
        <f>LEFT(Tabla1[[#This Row],[ObjGasto]],3)</f>
        <v>131</v>
      </c>
      <c r="B47" s="59">
        <v>13102</v>
      </c>
      <c r="C47" s="61" t="s">
        <v>257</v>
      </c>
    </row>
    <row r="48" spans="1:3" s="7" customFormat="1" ht="15" thickBot="1" x14ac:dyDescent="0.35">
      <c r="A48" s="59" t="str">
        <f>LEFT(Tabla1[[#This Row],[ObjGasto]],3)</f>
        <v>131</v>
      </c>
      <c r="B48" s="59">
        <v>13103</v>
      </c>
      <c r="C48" s="62" t="s">
        <v>258</v>
      </c>
    </row>
    <row r="49" spans="1:3" s="7" customFormat="1" ht="15" thickBot="1" x14ac:dyDescent="0.35">
      <c r="A49" s="59" t="str">
        <f>LEFT(Tabla1[[#This Row],[ObjGasto]],3)</f>
        <v>131</v>
      </c>
      <c r="B49" s="59">
        <v>13104</v>
      </c>
      <c r="C49" s="61" t="s">
        <v>259</v>
      </c>
    </row>
    <row r="50" spans="1:3" s="7" customFormat="1" ht="15" thickBot="1" x14ac:dyDescent="0.35">
      <c r="A50" s="59" t="str">
        <f>LEFT(Tabla1[[#This Row],[ObjGasto]],3)</f>
        <v>131</v>
      </c>
      <c r="B50" s="63">
        <v>13105</v>
      </c>
      <c r="C50" s="62" t="s">
        <v>260</v>
      </c>
    </row>
    <row r="51" spans="1:3" s="7" customFormat="1" ht="15" thickBot="1" x14ac:dyDescent="0.35">
      <c r="A51" s="59" t="str">
        <f>LEFT(Tabla1[[#This Row],[ObjGasto]],3)</f>
        <v>131</v>
      </c>
      <c r="B51" s="63">
        <v>13106</v>
      </c>
      <c r="C51" s="61" t="s">
        <v>261</v>
      </c>
    </row>
    <row r="52" spans="1:3" s="7" customFormat="1" ht="15" thickBot="1" x14ac:dyDescent="0.35">
      <c r="A52" s="59" t="str">
        <f>LEFT(Tabla1[[#This Row],[ObjGasto]],3)</f>
        <v>131</v>
      </c>
      <c r="B52" s="63">
        <v>13107</v>
      </c>
      <c r="C52" s="62" t="s">
        <v>262</v>
      </c>
    </row>
    <row r="53" spans="1:3" s="7" customFormat="1" ht="15" thickBot="1" x14ac:dyDescent="0.35">
      <c r="A53" s="59" t="str">
        <f>LEFT(Tabla1[[#This Row],[ObjGasto]],3)</f>
        <v>131</v>
      </c>
      <c r="B53" s="63">
        <v>13108</v>
      </c>
      <c r="C53" s="61" t="s">
        <v>263</v>
      </c>
    </row>
    <row r="54" spans="1:3" s="7" customFormat="1" ht="15" thickBot="1" x14ac:dyDescent="0.35">
      <c r="A54" s="59" t="str">
        <f>LEFT(Tabla1[[#This Row],[ObjGasto]],3)</f>
        <v>131</v>
      </c>
      <c r="B54" s="63">
        <v>13109</v>
      </c>
      <c r="C54" s="62" t="s">
        <v>264</v>
      </c>
    </row>
    <row r="55" spans="1:3" s="7" customFormat="1" ht="15" thickBot="1" x14ac:dyDescent="0.35">
      <c r="A55" s="59" t="str">
        <f>LEFT(Tabla1[[#This Row],[ObjGasto]],3)</f>
        <v>131</v>
      </c>
      <c r="B55" s="63">
        <v>13110</v>
      </c>
      <c r="C55" s="61" t="s">
        <v>265</v>
      </c>
    </row>
    <row r="56" spans="1:3" s="7" customFormat="1" ht="15" thickBot="1" x14ac:dyDescent="0.35">
      <c r="A56" s="59" t="str">
        <f>LEFT(Tabla1[[#This Row],[ObjGasto]],3)</f>
        <v>132</v>
      </c>
      <c r="B56" s="59">
        <v>13200</v>
      </c>
      <c r="C56" s="62" t="s">
        <v>266</v>
      </c>
    </row>
    <row r="57" spans="1:3" s="7" customFormat="1" ht="15" thickBot="1" x14ac:dyDescent="0.35">
      <c r="A57" s="59" t="str">
        <f>LEFT(Tabla1[[#This Row],[ObjGasto]],3)</f>
        <v>132</v>
      </c>
      <c r="B57" s="59">
        <v>13201</v>
      </c>
      <c r="C57" s="61" t="s">
        <v>256</v>
      </c>
    </row>
    <row r="58" spans="1:3" s="7" customFormat="1" ht="27.6" thickBot="1" x14ac:dyDescent="0.35">
      <c r="A58" s="59" t="str">
        <f>LEFT(Tabla1[[#This Row],[ObjGasto]],3)</f>
        <v>132</v>
      </c>
      <c r="B58" s="59">
        <v>13202</v>
      </c>
      <c r="C58" s="62" t="s">
        <v>257</v>
      </c>
    </row>
    <row r="59" spans="1:3" s="7" customFormat="1" ht="15" thickBot="1" x14ac:dyDescent="0.35">
      <c r="A59" s="59" t="str">
        <f>LEFT(Tabla1[[#This Row],[ObjGasto]],3)</f>
        <v>132</v>
      </c>
      <c r="B59" s="59">
        <v>13203</v>
      </c>
      <c r="C59" s="61" t="s">
        <v>258</v>
      </c>
    </row>
    <row r="60" spans="1:3" s="7" customFormat="1" ht="15" thickBot="1" x14ac:dyDescent="0.35">
      <c r="A60" s="59" t="str">
        <f>LEFT(Tabla1[[#This Row],[ObjGasto]],3)</f>
        <v>132</v>
      </c>
      <c r="B60" s="63">
        <v>13204</v>
      </c>
      <c r="C60" s="62" t="s">
        <v>267</v>
      </c>
    </row>
    <row r="61" spans="1:3" s="7" customFormat="1" ht="15" thickBot="1" x14ac:dyDescent="0.35">
      <c r="A61" s="59" t="str">
        <f>LEFT(Tabla1[[#This Row],[ObjGasto]],3)</f>
        <v>132</v>
      </c>
      <c r="B61" s="63">
        <v>13205</v>
      </c>
      <c r="C61" s="61" t="s">
        <v>268</v>
      </c>
    </row>
    <row r="62" spans="1:3" s="7" customFormat="1" ht="15" thickBot="1" x14ac:dyDescent="0.35">
      <c r="A62" s="59" t="str">
        <f>LEFT(Tabla1[[#This Row],[ObjGasto]],3)</f>
        <v>132</v>
      </c>
      <c r="B62" s="63">
        <v>13206</v>
      </c>
      <c r="C62" s="62" t="s">
        <v>269</v>
      </c>
    </row>
    <row r="63" spans="1:3" s="7" customFormat="1" ht="15" thickBot="1" x14ac:dyDescent="0.35">
      <c r="A63" s="59" t="str">
        <f>LEFT(Tabla1[[#This Row],[ObjGasto]],3)</f>
        <v>133</v>
      </c>
      <c r="B63" s="59">
        <v>13300</v>
      </c>
      <c r="C63" s="61" t="s">
        <v>270</v>
      </c>
    </row>
    <row r="64" spans="1:3" s="7" customFormat="1" ht="15" thickBot="1" x14ac:dyDescent="0.35">
      <c r="A64" s="59" t="str">
        <f>LEFT(Tabla1[[#This Row],[ObjGasto]],3)</f>
        <v>133</v>
      </c>
      <c r="B64" s="59">
        <v>13301</v>
      </c>
      <c r="C64" s="62" t="s">
        <v>271</v>
      </c>
    </row>
    <row r="65" spans="1:3" s="7" customFormat="1" ht="15" thickBot="1" x14ac:dyDescent="0.35">
      <c r="A65" s="59" t="str">
        <f>LEFT(Tabla1[[#This Row],[ObjGasto]],3)</f>
        <v>134</v>
      </c>
      <c r="B65" s="59">
        <v>13400</v>
      </c>
      <c r="C65" s="61" t="s">
        <v>272</v>
      </c>
    </row>
    <row r="66" spans="1:3" s="7" customFormat="1" ht="15" thickBot="1" x14ac:dyDescent="0.35">
      <c r="A66" s="59" t="str">
        <f>LEFT(Tabla1[[#This Row],[ObjGasto]],3)</f>
        <v>134</v>
      </c>
      <c r="B66" s="59">
        <v>13401</v>
      </c>
      <c r="C66" s="62" t="s">
        <v>273</v>
      </c>
    </row>
    <row r="67" spans="1:3" s="7" customFormat="1" ht="15" thickBot="1" x14ac:dyDescent="0.35">
      <c r="A67" s="59" t="str">
        <f>LEFT(Tabla1[[#This Row],[ObjGasto]],3)</f>
        <v>134</v>
      </c>
      <c r="B67" s="59">
        <v>13402</v>
      </c>
      <c r="C67" s="61" t="s">
        <v>274</v>
      </c>
    </row>
    <row r="68" spans="1:3" s="7" customFormat="1" ht="15" thickBot="1" x14ac:dyDescent="0.35">
      <c r="A68" s="59" t="str">
        <f>LEFT(Tabla1[[#This Row],[ObjGasto]],3)</f>
        <v>134</v>
      </c>
      <c r="B68" s="59">
        <v>13403</v>
      </c>
      <c r="C68" s="62" t="s">
        <v>275</v>
      </c>
    </row>
    <row r="69" spans="1:3" s="7" customFormat="1" ht="15" thickBot="1" x14ac:dyDescent="0.35">
      <c r="A69" s="59" t="str">
        <f>LEFT(Tabla1[[#This Row],[ObjGasto]],3)</f>
        <v>134</v>
      </c>
      <c r="B69" s="59">
        <v>13404</v>
      </c>
      <c r="C69" s="61" t="s">
        <v>276</v>
      </c>
    </row>
    <row r="70" spans="1:3" s="7" customFormat="1" ht="15" thickBot="1" x14ac:dyDescent="0.35">
      <c r="A70" s="59" t="str">
        <f>LEFT(Tabla1[[#This Row],[ObjGasto]],3)</f>
        <v>134</v>
      </c>
      <c r="B70" s="59">
        <v>13405</v>
      </c>
      <c r="C70" s="62" t="s">
        <v>277</v>
      </c>
    </row>
    <row r="71" spans="1:3" s="7" customFormat="1" ht="15" thickBot="1" x14ac:dyDescent="0.35">
      <c r="A71" s="59" t="str">
        <f>LEFT(Tabla1[[#This Row],[ObjGasto]],3)</f>
        <v>134</v>
      </c>
      <c r="B71" s="59">
        <v>13406</v>
      </c>
      <c r="C71" s="61" t="s">
        <v>278</v>
      </c>
    </row>
    <row r="72" spans="1:3" s="7" customFormat="1" ht="15" thickBot="1" x14ac:dyDescent="0.35">
      <c r="A72" s="59" t="str">
        <f>LEFT(Tabla1[[#This Row],[ObjGasto]],3)</f>
        <v>134</v>
      </c>
      <c r="B72" s="59">
        <v>13407</v>
      </c>
      <c r="C72" s="62" t="s">
        <v>279</v>
      </c>
    </row>
    <row r="73" spans="1:3" s="7" customFormat="1" ht="15" thickBot="1" x14ac:dyDescent="0.35">
      <c r="A73" s="59" t="str">
        <f>LEFT(Tabla1[[#This Row],[ObjGasto]],3)</f>
        <v>134</v>
      </c>
      <c r="B73" s="59">
        <v>13408</v>
      </c>
      <c r="C73" s="61" t="s">
        <v>280</v>
      </c>
    </row>
    <row r="74" spans="1:3" s="7" customFormat="1" ht="15" thickBot="1" x14ac:dyDescent="0.35">
      <c r="A74" s="59" t="str">
        <f>LEFT(Tabla1[[#This Row],[ObjGasto]],3)</f>
        <v>134</v>
      </c>
      <c r="B74" s="59">
        <v>13409</v>
      </c>
      <c r="C74" s="62" t="s">
        <v>281</v>
      </c>
    </row>
    <row r="75" spans="1:3" s="7" customFormat="1" ht="15" thickBot="1" x14ac:dyDescent="0.35">
      <c r="A75" s="59" t="str">
        <f>LEFT(Tabla1[[#This Row],[ObjGasto]],3)</f>
        <v>134</v>
      </c>
      <c r="B75" s="59">
        <v>13410</v>
      </c>
      <c r="C75" s="61" t="s">
        <v>282</v>
      </c>
    </row>
    <row r="76" spans="1:3" s="7" customFormat="1" ht="15" thickBot="1" x14ac:dyDescent="0.35">
      <c r="A76" s="59" t="str">
        <f>LEFT(Tabla1[[#This Row],[ObjGasto]],3)</f>
        <v>134</v>
      </c>
      <c r="B76" s="59">
        <v>13411</v>
      </c>
      <c r="C76" s="62" t="s">
        <v>283</v>
      </c>
    </row>
    <row r="77" spans="1:3" s="7" customFormat="1" ht="15" thickBot="1" x14ac:dyDescent="0.35">
      <c r="A77" s="59" t="str">
        <f>LEFT(Tabla1[[#This Row],[ObjGasto]],3)</f>
        <v>134</v>
      </c>
      <c r="B77" s="59">
        <v>13412</v>
      </c>
      <c r="C77" s="61" t="s">
        <v>284</v>
      </c>
    </row>
    <row r="78" spans="1:3" s="7" customFormat="1" ht="15" thickBot="1" x14ac:dyDescent="0.35">
      <c r="A78" s="59" t="str">
        <f>LEFT(Tabla1[[#This Row],[ObjGasto]],3)</f>
        <v>134</v>
      </c>
      <c r="B78" s="59">
        <v>13413</v>
      </c>
      <c r="C78" s="62" t="s">
        <v>285</v>
      </c>
    </row>
    <row r="79" spans="1:3" s="7" customFormat="1" ht="15" thickBot="1" x14ac:dyDescent="0.35">
      <c r="A79" s="59" t="str">
        <f>LEFT(Tabla1[[#This Row],[ObjGasto]],3)</f>
        <v>134</v>
      </c>
      <c r="B79" s="63">
        <v>13414</v>
      </c>
      <c r="C79" s="61" t="s">
        <v>286</v>
      </c>
    </row>
    <row r="80" spans="1:3" s="7" customFormat="1" ht="15" thickBot="1" x14ac:dyDescent="0.35">
      <c r="A80" s="59" t="str">
        <f>LEFT(Tabla1[[#This Row],[ObjGasto]],3)</f>
        <v>135</v>
      </c>
      <c r="B80" s="59">
        <v>13500</v>
      </c>
      <c r="C80" s="62" t="s">
        <v>287</v>
      </c>
    </row>
    <row r="81" spans="1:3" s="7" customFormat="1" ht="15" thickBot="1" x14ac:dyDescent="0.35">
      <c r="A81" s="59" t="str">
        <f>LEFT(Tabla1[[#This Row],[ObjGasto]],3)</f>
        <v>135</v>
      </c>
      <c r="B81" s="59">
        <v>13501</v>
      </c>
      <c r="C81" s="61" t="s">
        <v>287</v>
      </c>
    </row>
    <row r="82" spans="1:3" s="7" customFormat="1" ht="15" thickBot="1" x14ac:dyDescent="0.35">
      <c r="A82" s="59" t="str">
        <f>LEFT(Tabla1[[#This Row],[ObjGasto]],3)</f>
        <v>136</v>
      </c>
      <c r="B82" s="59">
        <v>13600</v>
      </c>
      <c r="C82" s="62" t="s">
        <v>288</v>
      </c>
    </row>
    <row r="83" spans="1:3" s="7" customFormat="1" ht="15" thickBot="1" x14ac:dyDescent="0.35">
      <c r="A83" s="59" t="str">
        <f>LEFT(Tabla1[[#This Row],[ObjGasto]],3)</f>
        <v>136</v>
      </c>
      <c r="B83" s="59">
        <v>13601</v>
      </c>
      <c r="C83" s="61" t="s">
        <v>289</v>
      </c>
    </row>
    <row r="84" spans="1:3" s="7" customFormat="1" ht="15" thickBot="1" x14ac:dyDescent="0.35">
      <c r="A84" s="59" t="str">
        <f>LEFT(Tabla1[[#This Row],[ObjGasto]],3)</f>
        <v>136</v>
      </c>
      <c r="B84" s="59">
        <v>13602</v>
      </c>
      <c r="C84" s="62" t="s">
        <v>290</v>
      </c>
    </row>
    <row r="85" spans="1:3" s="7" customFormat="1" ht="15" thickBot="1" x14ac:dyDescent="0.35">
      <c r="A85" s="59" t="str">
        <f>LEFT(Tabla1[[#This Row],[ObjGasto]],3)</f>
        <v>136</v>
      </c>
      <c r="B85" s="59">
        <v>13603</v>
      </c>
      <c r="C85" s="61" t="s">
        <v>291</v>
      </c>
    </row>
    <row r="86" spans="1:3" s="7" customFormat="1" ht="15" thickBot="1" x14ac:dyDescent="0.35">
      <c r="A86" s="59" t="str">
        <f>LEFT(Tabla1[[#This Row],[ObjGasto]],3)</f>
        <v>136</v>
      </c>
      <c r="B86" s="59">
        <v>13604</v>
      </c>
      <c r="C86" s="62" t="s">
        <v>292</v>
      </c>
    </row>
    <row r="87" spans="1:3" s="7" customFormat="1" ht="15" thickBot="1" x14ac:dyDescent="0.35">
      <c r="A87" s="59" t="str">
        <f>LEFT(Tabla1[[#This Row],[ObjGasto]],3)</f>
        <v>136</v>
      </c>
      <c r="B87" s="59">
        <v>13605</v>
      </c>
      <c r="C87" s="61" t="s">
        <v>293</v>
      </c>
    </row>
    <row r="88" spans="1:3" s="7" customFormat="1" ht="15" thickBot="1" x14ac:dyDescent="0.35">
      <c r="A88" s="59" t="str">
        <f>LEFT(Tabla1[[#This Row],[ObjGasto]],3)</f>
        <v>137</v>
      </c>
      <c r="B88" s="59">
        <v>13700</v>
      </c>
      <c r="C88" s="62" t="s">
        <v>294</v>
      </c>
    </row>
    <row r="89" spans="1:3" s="7" customFormat="1" ht="15" thickBot="1" x14ac:dyDescent="0.35">
      <c r="A89" s="59" t="str">
        <f>LEFT(Tabla1[[#This Row],[ObjGasto]],3)</f>
        <v>137</v>
      </c>
      <c r="B89" s="59">
        <v>13701</v>
      </c>
      <c r="C89" s="61" t="s">
        <v>294</v>
      </c>
    </row>
    <row r="90" spans="1:3" s="7" customFormat="1" ht="15" thickBot="1" x14ac:dyDescent="0.35">
      <c r="A90" s="59" t="str">
        <f>LEFT(Tabla1[[#This Row],[ObjGasto]],3)</f>
        <v>138</v>
      </c>
      <c r="B90" s="59">
        <v>13800</v>
      </c>
      <c r="C90" s="62" t="s">
        <v>295</v>
      </c>
    </row>
    <row r="91" spans="1:3" s="7" customFormat="1" ht="15" thickBot="1" x14ac:dyDescent="0.35">
      <c r="A91" s="59" t="str">
        <f>LEFT(Tabla1[[#This Row],[ObjGasto]],3)</f>
        <v>138</v>
      </c>
      <c r="B91" s="59">
        <v>13801</v>
      </c>
      <c r="C91" s="61" t="s">
        <v>295</v>
      </c>
    </row>
    <row r="92" spans="1:3" s="7" customFormat="1" ht="15" thickBot="1" x14ac:dyDescent="0.35">
      <c r="A92" s="59" t="str">
        <f>LEFT(Tabla1[[#This Row],[ObjGasto]],3)</f>
        <v>140</v>
      </c>
      <c r="B92" s="59">
        <v>14000</v>
      </c>
      <c r="C92" s="62" t="s">
        <v>296</v>
      </c>
    </row>
    <row r="93" spans="1:3" s="7" customFormat="1" ht="15" thickBot="1" x14ac:dyDescent="0.35">
      <c r="A93" s="59" t="str">
        <f>LEFT(Tabla1[[#This Row],[ObjGasto]],3)</f>
        <v>141</v>
      </c>
      <c r="B93" s="59">
        <v>14100</v>
      </c>
      <c r="C93" s="61" t="s">
        <v>297</v>
      </c>
    </row>
    <row r="94" spans="1:3" s="7" customFormat="1" ht="15" thickBot="1" x14ac:dyDescent="0.35">
      <c r="A94" s="59" t="str">
        <f>LEFT(Tabla1[[#This Row],[ObjGasto]],3)</f>
        <v>141</v>
      </c>
      <c r="B94" s="59">
        <v>14101</v>
      </c>
      <c r="C94" s="62" t="s">
        <v>298</v>
      </c>
    </row>
    <row r="95" spans="1:3" s="7" customFormat="1" ht="15" thickBot="1" x14ac:dyDescent="0.35">
      <c r="A95" s="59" t="str">
        <f>LEFT(Tabla1[[#This Row],[ObjGasto]],3)</f>
        <v>141</v>
      </c>
      <c r="B95" s="59">
        <v>14102</v>
      </c>
      <c r="C95" s="61" t="s">
        <v>299</v>
      </c>
    </row>
    <row r="96" spans="1:3" s="7" customFormat="1" ht="15" thickBot="1" x14ac:dyDescent="0.35">
      <c r="A96" s="59" t="str">
        <f>LEFT(Tabla1[[#This Row],[ObjGasto]],3)</f>
        <v>141</v>
      </c>
      <c r="B96" s="59">
        <v>14103</v>
      </c>
      <c r="C96" s="62" t="s">
        <v>300</v>
      </c>
    </row>
    <row r="97" spans="1:3" s="7" customFormat="1" ht="15" thickBot="1" x14ac:dyDescent="0.35">
      <c r="A97" s="59" t="str">
        <f>LEFT(Tabla1[[#This Row],[ObjGasto]],3)</f>
        <v>141</v>
      </c>
      <c r="B97" s="59">
        <v>14104</v>
      </c>
      <c r="C97" s="61" t="s">
        <v>301</v>
      </c>
    </row>
    <row r="98" spans="1:3" s="7" customFormat="1" ht="15" thickBot="1" x14ac:dyDescent="0.35">
      <c r="A98" s="59" t="str">
        <f>LEFT(Tabla1[[#This Row],[ObjGasto]],3)</f>
        <v>141</v>
      </c>
      <c r="B98" s="59">
        <v>14105</v>
      </c>
      <c r="C98" s="62" t="s">
        <v>302</v>
      </c>
    </row>
    <row r="99" spans="1:3" s="7" customFormat="1" ht="15" thickBot="1" x14ac:dyDescent="0.35">
      <c r="A99" s="59" t="str">
        <f>LEFT(Tabla1[[#This Row],[ObjGasto]],3)</f>
        <v>141</v>
      </c>
      <c r="B99" s="63">
        <v>14106</v>
      </c>
      <c r="C99" s="61" t="s">
        <v>303</v>
      </c>
    </row>
    <row r="100" spans="1:3" s="7" customFormat="1" ht="15" thickBot="1" x14ac:dyDescent="0.35">
      <c r="A100" s="59" t="str">
        <f>LEFT(Tabla1[[#This Row],[ObjGasto]],3)</f>
        <v>142</v>
      </c>
      <c r="B100" s="59">
        <v>14200</v>
      </c>
      <c r="C100" s="62" t="s">
        <v>304</v>
      </c>
    </row>
    <row r="101" spans="1:3" s="7" customFormat="1" ht="15" thickBot="1" x14ac:dyDescent="0.35">
      <c r="A101" s="59" t="str">
        <f>LEFT(Tabla1[[#This Row],[ObjGasto]],3)</f>
        <v>142</v>
      </c>
      <c r="B101" s="59">
        <v>14201</v>
      </c>
      <c r="C101" s="61" t="s">
        <v>305</v>
      </c>
    </row>
    <row r="102" spans="1:3" s="7" customFormat="1" ht="15" thickBot="1" x14ac:dyDescent="0.35">
      <c r="A102" s="59" t="str">
        <f>LEFT(Tabla1[[#This Row],[ObjGasto]],3)</f>
        <v>142</v>
      </c>
      <c r="B102" s="59">
        <v>14202</v>
      </c>
      <c r="C102" s="62" t="s">
        <v>306</v>
      </c>
    </row>
    <row r="103" spans="1:3" s="7" customFormat="1" ht="15" thickBot="1" x14ac:dyDescent="0.35">
      <c r="A103" s="59" t="str">
        <f>LEFT(Tabla1[[#This Row],[ObjGasto]],3)</f>
        <v>142</v>
      </c>
      <c r="B103" s="63">
        <v>14203</v>
      </c>
      <c r="C103" s="66" t="s">
        <v>307</v>
      </c>
    </row>
    <row r="104" spans="1:3" s="7" customFormat="1" ht="15" thickBot="1" x14ac:dyDescent="0.35">
      <c r="A104" s="59" t="str">
        <f>LEFT(Tabla1[[#This Row],[ObjGasto]],3)</f>
        <v>143</v>
      </c>
      <c r="B104" s="59">
        <v>14300</v>
      </c>
      <c r="C104" s="62" t="s">
        <v>308</v>
      </c>
    </row>
    <row r="105" spans="1:3" s="7" customFormat="1" ht="15" thickBot="1" x14ac:dyDescent="0.35">
      <c r="A105" s="59" t="str">
        <f>LEFT(Tabla1[[#This Row],[ObjGasto]],3)</f>
        <v>143</v>
      </c>
      <c r="B105" s="59">
        <v>14301</v>
      </c>
      <c r="C105" s="61" t="s">
        <v>309</v>
      </c>
    </row>
    <row r="106" spans="1:3" s="7" customFormat="1" ht="15" thickBot="1" x14ac:dyDescent="0.35">
      <c r="A106" s="59" t="str">
        <f>LEFT(Tabla1[[#This Row],[ObjGasto]],3)</f>
        <v>143</v>
      </c>
      <c r="B106" s="59">
        <v>14302</v>
      </c>
      <c r="C106" s="62" t="s">
        <v>310</v>
      </c>
    </row>
    <row r="107" spans="1:3" s="7" customFormat="1" ht="15" thickBot="1" x14ac:dyDescent="0.35">
      <c r="A107" s="59" t="str">
        <f>LEFT(Tabla1[[#This Row],[ObjGasto]],3)</f>
        <v>143</v>
      </c>
      <c r="B107" s="63">
        <v>14303</v>
      </c>
      <c r="C107" s="61" t="s">
        <v>311</v>
      </c>
    </row>
    <row r="108" spans="1:3" s="7" customFormat="1" ht="15" thickBot="1" x14ac:dyDescent="0.35">
      <c r="A108" s="59" t="str">
        <f>LEFT(Tabla1[[#This Row],[ObjGasto]],3)</f>
        <v>144</v>
      </c>
      <c r="B108" s="59">
        <v>14400</v>
      </c>
      <c r="C108" s="62" t="s">
        <v>312</v>
      </c>
    </row>
    <row r="109" spans="1:3" s="7" customFormat="1" ht="15" thickBot="1" x14ac:dyDescent="0.35">
      <c r="A109" s="59" t="str">
        <f>LEFT(Tabla1[[#This Row],[ObjGasto]],3)</f>
        <v>144</v>
      </c>
      <c r="B109" s="59">
        <v>14401</v>
      </c>
      <c r="C109" s="61" t="s">
        <v>313</v>
      </c>
    </row>
    <row r="110" spans="1:3" s="7" customFormat="1" ht="15" thickBot="1" x14ac:dyDescent="0.35">
      <c r="A110" s="59" t="str">
        <f>LEFT(Tabla1[[#This Row],[ObjGasto]],3)</f>
        <v>144</v>
      </c>
      <c r="B110" s="59">
        <v>14402</v>
      </c>
      <c r="C110" s="62" t="s">
        <v>314</v>
      </c>
    </row>
    <row r="111" spans="1:3" s="7" customFormat="1" ht="15" thickBot="1" x14ac:dyDescent="0.35">
      <c r="A111" s="59" t="str">
        <f>LEFT(Tabla1[[#This Row],[ObjGasto]],3)</f>
        <v>144</v>
      </c>
      <c r="B111" s="59">
        <v>14403</v>
      </c>
      <c r="C111" s="61" t="s">
        <v>315</v>
      </c>
    </row>
    <row r="112" spans="1:3" s="7" customFormat="1" ht="15" thickBot="1" x14ac:dyDescent="0.35">
      <c r="A112" s="59" t="str">
        <f>LEFT(Tabla1[[#This Row],[ObjGasto]],3)</f>
        <v>144</v>
      </c>
      <c r="B112" s="59">
        <v>14404</v>
      </c>
      <c r="C112" s="62" t="s">
        <v>316</v>
      </c>
    </row>
    <row r="113" spans="1:3" s="7" customFormat="1" ht="15" thickBot="1" x14ac:dyDescent="0.35">
      <c r="A113" s="59" t="str">
        <f>LEFT(Tabla1[[#This Row],[ObjGasto]],3)</f>
        <v>144</v>
      </c>
      <c r="B113" s="59">
        <v>14405</v>
      </c>
      <c r="C113" s="61" t="s">
        <v>317</v>
      </c>
    </row>
    <row r="114" spans="1:3" s="7" customFormat="1" ht="15" thickBot="1" x14ac:dyDescent="0.35">
      <c r="A114" s="59" t="str">
        <f>LEFT(Tabla1[[#This Row],[ObjGasto]],3)</f>
        <v>144</v>
      </c>
      <c r="B114" s="59">
        <v>14406</v>
      </c>
      <c r="C114" s="62" t="s">
        <v>318</v>
      </c>
    </row>
    <row r="115" spans="1:3" s="7" customFormat="1" ht="15" thickBot="1" x14ac:dyDescent="0.35">
      <c r="A115" s="59" t="str">
        <f>LEFT(Tabla1[[#This Row],[ObjGasto]],3)</f>
        <v>144</v>
      </c>
      <c r="B115" s="63">
        <v>14407</v>
      </c>
      <c r="C115" s="61" t="s">
        <v>319</v>
      </c>
    </row>
    <row r="116" spans="1:3" s="7" customFormat="1" ht="15" thickBot="1" x14ac:dyDescent="0.35">
      <c r="A116" s="59" t="str">
        <f>LEFT(Tabla1[[#This Row],[ObjGasto]],3)</f>
        <v>144</v>
      </c>
      <c r="B116" s="63">
        <v>14408</v>
      </c>
      <c r="C116" s="62" t="s">
        <v>320</v>
      </c>
    </row>
    <row r="117" spans="1:3" s="7" customFormat="1" ht="15" thickBot="1" x14ac:dyDescent="0.35">
      <c r="A117" s="59" t="str">
        <f>LEFT(Tabla1[[#This Row],[ObjGasto]],3)</f>
        <v>150</v>
      </c>
      <c r="B117" s="59">
        <v>15000</v>
      </c>
      <c r="C117" s="61" t="s">
        <v>321</v>
      </c>
    </row>
    <row r="118" spans="1:3" s="7" customFormat="1" ht="15" thickBot="1" x14ac:dyDescent="0.35">
      <c r="A118" s="59" t="str">
        <f>LEFT(Tabla1[[#This Row],[ObjGasto]],3)</f>
        <v>151</v>
      </c>
      <c r="B118" s="59">
        <v>15100</v>
      </c>
      <c r="C118" s="62" t="s">
        <v>322</v>
      </c>
    </row>
    <row r="119" spans="1:3" s="7" customFormat="1" ht="15" thickBot="1" x14ac:dyDescent="0.35">
      <c r="A119" s="59" t="str">
        <f>LEFT(Tabla1[[#This Row],[ObjGasto]],3)</f>
        <v>151</v>
      </c>
      <c r="B119" s="59">
        <v>15101</v>
      </c>
      <c r="C119" s="61" t="s">
        <v>323</v>
      </c>
    </row>
    <row r="120" spans="1:3" s="7" customFormat="1" ht="15" thickBot="1" x14ac:dyDescent="0.35">
      <c r="A120" s="59" t="str">
        <f>LEFT(Tabla1[[#This Row],[ObjGasto]],3)</f>
        <v>151</v>
      </c>
      <c r="B120" s="59">
        <v>15102</v>
      </c>
      <c r="C120" s="62" t="s">
        <v>324</v>
      </c>
    </row>
    <row r="121" spans="1:3" s="7" customFormat="1" ht="15" thickBot="1" x14ac:dyDescent="0.35">
      <c r="A121" s="59" t="str">
        <f>LEFT(Tabla1[[#This Row],[ObjGasto]],3)</f>
        <v>151</v>
      </c>
      <c r="B121" s="59">
        <v>15103</v>
      </c>
      <c r="C121" s="61" t="s">
        <v>325</v>
      </c>
    </row>
    <row r="122" spans="1:3" s="7" customFormat="1" ht="15" thickBot="1" x14ac:dyDescent="0.35">
      <c r="A122" s="59" t="str">
        <f>LEFT(Tabla1[[#This Row],[ObjGasto]],3)</f>
        <v>152</v>
      </c>
      <c r="B122" s="59">
        <v>15200</v>
      </c>
      <c r="C122" s="62" t="s">
        <v>326</v>
      </c>
    </row>
    <row r="123" spans="1:3" s="7" customFormat="1" ht="15" thickBot="1" x14ac:dyDescent="0.35">
      <c r="A123" s="59" t="str">
        <f>LEFT(Tabla1[[#This Row],[ObjGasto]],3)</f>
        <v>152</v>
      </c>
      <c r="B123" s="59">
        <v>15201</v>
      </c>
      <c r="C123" s="61" t="s">
        <v>327</v>
      </c>
    </row>
    <row r="124" spans="1:3" s="7" customFormat="1" ht="15" thickBot="1" x14ac:dyDescent="0.35">
      <c r="A124" s="59" t="str">
        <f>LEFT(Tabla1[[#This Row],[ObjGasto]],3)</f>
        <v>152</v>
      </c>
      <c r="B124" s="59">
        <v>15202</v>
      </c>
      <c r="C124" s="62" t="s">
        <v>328</v>
      </c>
    </row>
    <row r="125" spans="1:3" s="7" customFormat="1" ht="15" thickBot="1" x14ac:dyDescent="0.35">
      <c r="A125" s="59" t="str">
        <f>LEFT(Tabla1[[#This Row],[ObjGasto]],3)</f>
        <v>152</v>
      </c>
      <c r="B125" s="63">
        <v>15203</v>
      </c>
      <c r="C125" s="61" t="s">
        <v>329</v>
      </c>
    </row>
    <row r="126" spans="1:3" s="7" customFormat="1" ht="15" thickBot="1" x14ac:dyDescent="0.35">
      <c r="A126" s="59" t="str">
        <f>LEFT(Tabla1[[#This Row],[ObjGasto]],3)</f>
        <v>152</v>
      </c>
      <c r="B126" s="63">
        <v>15204</v>
      </c>
      <c r="C126" s="62" t="s">
        <v>326</v>
      </c>
    </row>
    <row r="127" spans="1:3" s="7" customFormat="1" ht="15" thickBot="1" x14ac:dyDescent="0.35">
      <c r="A127" s="59" t="str">
        <f>LEFT(Tabla1[[#This Row],[ObjGasto]],3)</f>
        <v>153</v>
      </c>
      <c r="B127" s="59">
        <v>15300</v>
      </c>
      <c r="C127" s="61" t="s">
        <v>330</v>
      </c>
    </row>
    <row r="128" spans="1:3" s="7" customFormat="1" ht="15" thickBot="1" x14ac:dyDescent="0.35">
      <c r="A128" s="59" t="str">
        <f>LEFT(Tabla1[[#This Row],[ObjGasto]],3)</f>
        <v>153</v>
      </c>
      <c r="B128" s="59">
        <v>15301</v>
      </c>
      <c r="C128" s="62" t="s">
        <v>331</v>
      </c>
    </row>
    <row r="129" spans="1:3" s="7" customFormat="1" ht="15" thickBot="1" x14ac:dyDescent="0.35">
      <c r="A129" s="59" t="str">
        <f>LEFT(Tabla1[[#This Row],[ObjGasto]],3)</f>
        <v>154</v>
      </c>
      <c r="B129" s="59">
        <v>15400</v>
      </c>
      <c r="C129" s="61" t="s">
        <v>332</v>
      </c>
    </row>
    <row r="130" spans="1:3" s="7" customFormat="1" ht="15" thickBot="1" x14ac:dyDescent="0.35">
      <c r="A130" s="59" t="str">
        <f>LEFT(Tabla1[[#This Row],[ObjGasto]],3)</f>
        <v>154</v>
      </c>
      <c r="B130" s="59">
        <v>15401</v>
      </c>
      <c r="C130" s="62" t="s">
        <v>333</v>
      </c>
    </row>
    <row r="131" spans="1:3" s="7" customFormat="1" ht="15" thickBot="1" x14ac:dyDescent="0.35">
      <c r="A131" s="59" t="str">
        <f>LEFT(Tabla1[[#This Row],[ObjGasto]],3)</f>
        <v>154</v>
      </c>
      <c r="B131" s="59">
        <v>15402</v>
      </c>
      <c r="C131" s="61" t="s">
        <v>334</v>
      </c>
    </row>
    <row r="132" spans="1:3" s="7" customFormat="1" ht="15" thickBot="1" x14ac:dyDescent="0.35">
      <c r="A132" s="59" t="str">
        <f>LEFT(Tabla1[[#This Row],[ObjGasto]],3)</f>
        <v>154</v>
      </c>
      <c r="B132" s="59">
        <v>15403</v>
      </c>
      <c r="C132" s="62" t="s">
        <v>335</v>
      </c>
    </row>
    <row r="133" spans="1:3" s="7" customFormat="1" ht="15" thickBot="1" x14ac:dyDescent="0.35">
      <c r="A133" s="59" t="str">
        <f>LEFT(Tabla1[[#This Row],[ObjGasto]],3)</f>
        <v>154</v>
      </c>
      <c r="B133" s="63">
        <v>15404</v>
      </c>
      <c r="C133" s="61" t="s">
        <v>336</v>
      </c>
    </row>
    <row r="134" spans="1:3" s="7" customFormat="1" ht="15" thickBot="1" x14ac:dyDescent="0.35">
      <c r="A134" s="59" t="str">
        <f>LEFT(Tabla1[[#This Row],[ObjGasto]],3)</f>
        <v>154</v>
      </c>
      <c r="B134" s="63">
        <v>15405</v>
      </c>
      <c r="C134" s="62" t="s">
        <v>337</v>
      </c>
    </row>
    <row r="135" spans="1:3" s="7" customFormat="1" ht="15" thickBot="1" x14ac:dyDescent="0.35">
      <c r="A135" s="59" t="str">
        <f>LEFT(Tabla1[[#This Row],[ObjGasto]],3)</f>
        <v>154</v>
      </c>
      <c r="B135" s="63">
        <v>15406</v>
      </c>
      <c r="C135" s="61" t="s">
        <v>338</v>
      </c>
    </row>
    <row r="136" spans="1:3" s="7" customFormat="1" ht="15" thickBot="1" x14ac:dyDescent="0.35">
      <c r="A136" s="59" t="str">
        <f>LEFT(Tabla1[[#This Row],[ObjGasto]],3)</f>
        <v>154</v>
      </c>
      <c r="B136" s="63">
        <v>15407</v>
      </c>
      <c r="C136" s="62" t="s">
        <v>339</v>
      </c>
    </row>
    <row r="137" spans="1:3" s="7" customFormat="1" ht="15" thickBot="1" x14ac:dyDescent="0.35">
      <c r="A137" s="59" t="str">
        <f>LEFT(Tabla1[[#This Row],[ObjGasto]],3)</f>
        <v>154</v>
      </c>
      <c r="B137" s="63">
        <v>15408</v>
      </c>
      <c r="C137" s="61" t="s">
        <v>340</v>
      </c>
    </row>
    <row r="138" spans="1:3" s="7" customFormat="1" ht="15" thickBot="1" x14ac:dyDescent="0.35">
      <c r="A138" s="59" t="str">
        <f>LEFT(Tabla1[[#This Row],[ObjGasto]],3)</f>
        <v>154</v>
      </c>
      <c r="B138" s="63">
        <v>15409</v>
      </c>
      <c r="C138" s="62" t="s">
        <v>341</v>
      </c>
    </row>
    <row r="139" spans="1:3" s="7" customFormat="1" ht="15" thickBot="1" x14ac:dyDescent="0.35">
      <c r="A139" s="59" t="str">
        <f>LEFT(Tabla1[[#This Row],[ObjGasto]],3)</f>
        <v>154</v>
      </c>
      <c r="B139" s="63">
        <v>15410</v>
      </c>
      <c r="C139" s="61" t="s">
        <v>342</v>
      </c>
    </row>
    <row r="140" spans="1:3" s="7" customFormat="1" ht="15" thickBot="1" x14ac:dyDescent="0.35">
      <c r="A140" s="59" t="str">
        <f>LEFT(Tabla1[[#This Row],[ObjGasto]],3)</f>
        <v>154</v>
      </c>
      <c r="B140" s="63">
        <v>15411</v>
      </c>
      <c r="C140" s="62" t="s">
        <v>343</v>
      </c>
    </row>
    <row r="141" spans="1:3" s="7" customFormat="1" ht="15" thickBot="1" x14ac:dyDescent="0.35">
      <c r="A141" s="59" t="str">
        <f>LEFT(Tabla1[[#This Row],[ObjGasto]],3)</f>
        <v>154</v>
      </c>
      <c r="B141" s="63">
        <v>15412</v>
      </c>
      <c r="C141" s="61" t="s">
        <v>344</v>
      </c>
    </row>
    <row r="142" spans="1:3" s="7" customFormat="1" ht="15" thickBot="1" x14ac:dyDescent="0.35">
      <c r="A142" s="59" t="str">
        <f>LEFT(Tabla1[[#This Row],[ObjGasto]],3)</f>
        <v>154</v>
      </c>
      <c r="B142" s="63">
        <v>15413</v>
      </c>
      <c r="C142" s="62" t="s">
        <v>345</v>
      </c>
    </row>
    <row r="143" spans="1:3" s="7" customFormat="1" ht="15" thickBot="1" x14ac:dyDescent="0.35">
      <c r="A143" s="59" t="str">
        <f>LEFT(Tabla1[[#This Row],[ObjGasto]],3)</f>
        <v>154</v>
      </c>
      <c r="B143" s="63">
        <v>15414</v>
      </c>
      <c r="C143" s="61" t="s">
        <v>346</v>
      </c>
    </row>
    <row r="144" spans="1:3" s="7" customFormat="1" ht="15" thickBot="1" x14ac:dyDescent="0.35">
      <c r="A144" s="59" t="str">
        <f>LEFT(Tabla1[[#This Row],[ObjGasto]],3)</f>
        <v>154</v>
      </c>
      <c r="B144" s="63">
        <v>15415</v>
      </c>
      <c r="C144" s="62" t="s">
        <v>347</v>
      </c>
    </row>
    <row r="145" spans="1:3" s="7" customFormat="1" ht="15" thickBot="1" x14ac:dyDescent="0.35">
      <c r="A145" s="59" t="str">
        <f>LEFT(Tabla1[[#This Row],[ObjGasto]],3)</f>
        <v>154</v>
      </c>
      <c r="B145" s="63">
        <v>15416</v>
      </c>
      <c r="C145" s="61" t="s">
        <v>348</v>
      </c>
    </row>
    <row r="146" spans="1:3" s="7" customFormat="1" ht="15" thickBot="1" x14ac:dyDescent="0.35">
      <c r="A146" s="59" t="str">
        <f>LEFT(Tabla1[[#This Row],[ObjGasto]],3)</f>
        <v>154</v>
      </c>
      <c r="B146" s="63">
        <v>15417</v>
      </c>
      <c r="C146" s="62" t="s">
        <v>349</v>
      </c>
    </row>
    <row r="147" spans="1:3" s="7" customFormat="1" ht="15" thickBot="1" x14ac:dyDescent="0.35">
      <c r="A147" s="59" t="str">
        <f>LEFT(Tabla1[[#This Row],[ObjGasto]],3)</f>
        <v>154</v>
      </c>
      <c r="B147" s="63">
        <v>15418</v>
      </c>
      <c r="C147" s="61" t="s">
        <v>350</v>
      </c>
    </row>
    <row r="148" spans="1:3" s="7" customFormat="1" ht="15" thickBot="1" x14ac:dyDescent="0.35">
      <c r="A148" s="59" t="str">
        <f>LEFT(Tabla1[[#This Row],[ObjGasto]],3)</f>
        <v>154</v>
      </c>
      <c r="B148" s="63">
        <v>15419</v>
      </c>
      <c r="C148" s="62" t="s">
        <v>351</v>
      </c>
    </row>
    <row r="149" spans="1:3" s="7" customFormat="1" ht="15" thickBot="1" x14ac:dyDescent="0.35">
      <c r="A149" s="59" t="str">
        <f>LEFT(Tabla1[[#This Row],[ObjGasto]],3)</f>
        <v>154</v>
      </c>
      <c r="B149" s="63">
        <v>15420</v>
      </c>
      <c r="C149" s="61" t="s">
        <v>352</v>
      </c>
    </row>
    <row r="150" spans="1:3" s="7" customFormat="1" ht="15" thickBot="1" x14ac:dyDescent="0.35">
      <c r="A150" s="59" t="str">
        <f>LEFT(Tabla1[[#This Row],[ObjGasto]],3)</f>
        <v>154</v>
      </c>
      <c r="B150" s="63">
        <v>15421</v>
      </c>
      <c r="C150" s="62" t="s">
        <v>353</v>
      </c>
    </row>
    <row r="151" spans="1:3" s="7" customFormat="1" ht="15" thickBot="1" x14ac:dyDescent="0.35">
      <c r="A151" s="59" t="str">
        <f>LEFT(Tabla1[[#This Row],[ObjGasto]],3)</f>
        <v>154</v>
      </c>
      <c r="B151" s="63">
        <v>15422</v>
      </c>
      <c r="C151" s="61" t="s">
        <v>354</v>
      </c>
    </row>
    <row r="152" spans="1:3" s="7" customFormat="1" ht="15" thickBot="1" x14ac:dyDescent="0.35">
      <c r="A152" s="59" t="str">
        <f>LEFT(Tabla1[[#This Row],[ObjGasto]],3)</f>
        <v>154</v>
      </c>
      <c r="B152" s="63">
        <v>15423</v>
      </c>
      <c r="C152" s="62" t="s">
        <v>355</v>
      </c>
    </row>
    <row r="153" spans="1:3" s="7" customFormat="1" ht="15" thickBot="1" x14ac:dyDescent="0.35">
      <c r="A153" s="59" t="str">
        <f>LEFT(Tabla1[[#This Row],[ObjGasto]],3)</f>
        <v>154</v>
      </c>
      <c r="B153" s="63">
        <v>15424</v>
      </c>
      <c r="C153" s="61" t="s">
        <v>356</v>
      </c>
    </row>
    <row r="154" spans="1:3" s="7" customFormat="1" ht="15" thickBot="1" x14ac:dyDescent="0.35">
      <c r="A154" s="59" t="str">
        <f>LEFT(Tabla1[[#This Row],[ObjGasto]],3)</f>
        <v>154</v>
      </c>
      <c r="B154" s="63">
        <v>15425</v>
      </c>
      <c r="C154" s="62" t="s">
        <v>357</v>
      </c>
    </row>
    <row r="155" spans="1:3" s="7" customFormat="1" ht="15" thickBot="1" x14ac:dyDescent="0.35">
      <c r="A155" s="59" t="str">
        <f>LEFT(Tabla1[[#This Row],[ObjGasto]],3)</f>
        <v>155</v>
      </c>
      <c r="B155" s="59">
        <v>15500</v>
      </c>
      <c r="C155" s="61" t="s">
        <v>358</v>
      </c>
    </row>
    <row r="156" spans="1:3" s="7" customFormat="1" ht="15" thickBot="1" x14ac:dyDescent="0.35">
      <c r="A156" s="59" t="str">
        <f>LEFT(Tabla1[[#This Row],[ObjGasto]],3)</f>
        <v>155</v>
      </c>
      <c r="B156" s="59">
        <v>15501</v>
      </c>
      <c r="C156" s="62" t="s">
        <v>359</v>
      </c>
    </row>
    <row r="157" spans="1:3" s="7" customFormat="1" ht="15" thickBot="1" x14ac:dyDescent="0.35">
      <c r="A157" s="59" t="str">
        <f>LEFT(Tabla1[[#This Row],[ObjGasto]],3)</f>
        <v>159</v>
      </c>
      <c r="B157" s="63">
        <v>15900</v>
      </c>
      <c r="C157" s="61" t="s">
        <v>321</v>
      </c>
    </row>
    <row r="158" spans="1:3" s="7" customFormat="1" ht="15" thickBot="1" x14ac:dyDescent="0.35">
      <c r="A158" s="59" t="str">
        <f>LEFT(Tabla1[[#This Row],[ObjGasto]],3)</f>
        <v>159</v>
      </c>
      <c r="B158" s="63">
        <v>15901</v>
      </c>
      <c r="C158" s="62" t="s">
        <v>360</v>
      </c>
    </row>
    <row r="159" spans="1:3" s="7" customFormat="1" ht="15" thickBot="1" x14ac:dyDescent="0.35">
      <c r="A159" s="59" t="str">
        <f>LEFT(Tabla1[[#This Row],[ObjGasto]],3)</f>
        <v>159</v>
      </c>
      <c r="B159" s="63">
        <v>15902</v>
      </c>
      <c r="C159" s="61" t="s">
        <v>361</v>
      </c>
    </row>
    <row r="160" spans="1:3" s="7" customFormat="1" ht="15" thickBot="1" x14ac:dyDescent="0.35">
      <c r="A160" s="59" t="str">
        <f>LEFT(Tabla1[[#This Row],[ObjGasto]],3)</f>
        <v>159</v>
      </c>
      <c r="B160" s="63">
        <v>15903</v>
      </c>
      <c r="C160" s="62" t="s">
        <v>362</v>
      </c>
    </row>
    <row r="161" spans="1:3" s="7" customFormat="1" ht="15" thickBot="1" x14ac:dyDescent="0.35">
      <c r="A161" s="59" t="str">
        <f>LEFT(Tabla1[[#This Row],[ObjGasto]],3)</f>
        <v>159</v>
      </c>
      <c r="B161" s="63">
        <v>15904</v>
      </c>
      <c r="C161" s="61" t="s">
        <v>363</v>
      </c>
    </row>
    <row r="162" spans="1:3" s="7" customFormat="1" ht="15" thickBot="1" x14ac:dyDescent="0.35">
      <c r="A162" s="59" t="str">
        <f>LEFT(Tabla1[[#This Row],[ObjGasto]],3)</f>
        <v>159</v>
      </c>
      <c r="B162" s="63">
        <v>15905</v>
      </c>
      <c r="C162" s="62" t="s">
        <v>364</v>
      </c>
    </row>
    <row r="163" spans="1:3" s="7" customFormat="1" ht="15" thickBot="1" x14ac:dyDescent="0.35">
      <c r="A163" s="59" t="str">
        <f>LEFT(Tabla1[[#This Row],[ObjGasto]],3)</f>
        <v>159</v>
      </c>
      <c r="B163" s="63">
        <v>15906</v>
      </c>
      <c r="C163" s="61" t="s">
        <v>365</v>
      </c>
    </row>
    <row r="164" spans="1:3" s="7" customFormat="1" ht="15" thickBot="1" x14ac:dyDescent="0.35">
      <c r="A164" s="59" t="str">
        <f>LEFT(Tabla1[[#This Row],[ObjGasto]],3)</f>
        <v>159</v>
      </c>
      <c r="B164" s="63">
        <v>15907</v>
      </c>
      <c r="C164" s="62" t="s">
        <v>366</v>
      </c>
    </row>
    <row r="165" spans="1:3" s="7" customFormat="1" ht="15" thickBot="1" x14ac:dyDescent="0.35">
      <c r="A165" s="59" t="str">
        <f>LEFT(Tabla1[[#This Row],[ObjGasto]],3)</f>
        <v>159</v>
      </c>
      <c r="B165" s="63">
        <v>15908</v>
      </c>
      <c r="C165" s="61" t="s">
        <v>367</v>
      </c>
    </row>
    <row r="166" spans="1:3" s="7" customFormat="1" ht="15" thickBot="1" x14ac:dyDescent="0.35">
      <c r="A166" s="59" t="str">
        <f>LEFT(Tabla1[[#This Row],[ObjGasto]],3)</f>
        <v>159</v>
      </c>
      <c r="B166" s="63">
        <v>15909</v>
      </c>
      <c r="C166" s="62" t="s">
        <v>368</v>
      </c>
    </row>
    <row r="167" spans="1:3" s="7" customFormat="1" ht="15" thickBot="1" x14ac:dyDescent="0.35">
      <c r="A167" s="59" t="str">
        <f>LEFT(Tabla1[[#This Row],[ObjGasto]],3)</f>
        <v>160</v>
      </c>
      <c r="B167" s="59">
        <v>16000</v>
      </c>
      <c r="C167" s="61" t="s">
        <v>369</v>
      </c>
    </row>
    <row r="168" spans="1:3" s="7" customFormat="1" ht="15" thickBot="1" x14ac:dyDescent="0.35">
      <c r="A168" s="59" t="str">
        <f>LEFT(Tabla1[[#This Row],[ObjGasto]],3)</f>
        <v>161</v>
      </c>
      <c r="B168" s="59">
        <v>16100</v>
      </c>
      <c r="C168" s="62" t="s">
        <v>370</v>
      </c>
    </row>
    <row r="169" spans="1:3" s="7" customFormat="1" ht="15" thickBot="1" x14ac:dyDescent="0.35">
      <c r="A169" s="59" t="str">
        <f>LEFT(Tabla1[[#This Row],[ObjGasto]],3)</f>
        <v>161</v>
      </c>
      <c r="B169" s="59">
        <v>16101</v>
      </c>
      <c r="C169" s="61" t="s">
        <v>371</v>
      </c>
    </row>
    <row r="170" spans="1:3" s="7" customFormat="1" ht="15" thickBot="1" x14ac:dyDescent="0.35">
      <c r="A170" s="59" t="str">
        <f>LEFT(Tabla1[[#This Row],[ObjGasto]],3)</f>
        <v>161</v>
      </c>
      <c r="B170" s="59">
        <v>16102</v>
      </c>
      <c r="C170" s="62" t="s">
        <v>372</v>
      </c>
    </row>
    <row r="171" spans="1:3" s="7" customFormat="1" ht="15" thickBot="1" x14ac:dyDescent="0.35">
      <c r="A171" s="59" t="str">
        <f>LEFT(Tabla1[[#This Row],[ObjGasto]],3)</f>
        <v>161</v>
      </c>
      <c r="B171" s="59">
        <v>16103</v>
      </c>
      <c r="C171" s="61" t="s">
        <v>373</v>
      </c>
    </row>
    <row r="172" spans="1:3" s="7" customFormat="1" ht="15" thickBot="1" x14ac:dyDescent="0.35">
      <c r="A172" s="59" t="str">
        <f>LEFT(Tabla1[[#This Row],[ObjGasto]],3)</f>
        <v>161</v>
      </c>
      <c r="B172" s="59">
        <v>16104</v>
      </c>
      <c r="C172" s="62" t="s">
        <v>374</v>
      </c>
    </row>
    <row r="173" spans="1:3" s="7" customFormat="1" ht="15" thickBot="1" x14ac:dyDescent="0.35">
      <c r="A173" s="59" t="str">
        <f>LEFT(Tabla1[[#This Row],[ObjGasto]],3)</f>
        <v>161</v>
      </c>
      <c r="B173" s="59">
        <v>16105</v>
      </c>
      <c r="C173" s="61" t="s">
        <v>375</v>
      </c>
    </row>
    <row r="174" spans="1:3" s="7" customFormat="1" ht="15" thickBot="1" x14ac:dyDescent="0.35">
      <c r="A174" s="59" t="str">
        <f>LEFT(Tabla1[[#This Row],[ObjGasto]],3)</f>
        <v>161</v>
      </c>
      <c r="B174" s="59">
        <v>16106</v>
      </c>
      <c r="C174" s="62" t="s">
        <v>376</v>
      </c>
    </row>
    <row r="175" spans="1:3" s="7" customFormat="1" ht="15" thickBot="1" x14ac:dyDescent="0.35">
      <c r="A175" s="59" t="str">
        <f>LEFT(Tabla1[[#This Row],[ObjGasto]],3)</f>
        <v>161</v>
      </c>
      <c r="B175" s="59">
        <v>16107</v>
      </c>
      <c r="C175" s="61" t="s">
        <v>377</v>
      </c>
    </row>
    <row r="176" spans="1:3" s="7" customFormat="1" ht="15" thickBot="1" x14ac:dyDescent="0.35">
      <c r="A176" s="59" t="str">
        <f>LEFT(Tabla1[[#This Row],[ObjGasto]],3)</f>
        <v>161</v>
      </c>
      <c r="B176" s="59">
        <v>16108</v>
      </c>
      <c r="C176" s="62" t="s">
        <v>377</v>
      </c>
    </row>
    <row r="177" spans="1:3" s="7" customFormat="1" ht="15" thickBot="1" x14ac:dyDescent="0.35">
      <c r="A177" s="59" t="str">
        <f>LEFT(Tabla1[[#This Row],[ObjGasto]],3)</f>
        <v>161</v>
      </c>
      <c r="B177" s="63">
        <v>16109</v>
      </c>
      <c r="C177" s="61" t="s">
        <v>378</v>
      </c>
    </row>
    <row r="178" spans="1:3" s="7" customFormat="1" ht="15" thickBot="1" x14ac:dyDescent="0.35">
      <c r="A178" s="59" t="str">
        <f>LEFT(Tabla1[[#This Row],[ObjGasto]],3)</f>
        <v>170</v>
      </c>
      <c r="B178" s="59">
        <v>17000</v>
      </c>
      <c r="C178" s="62" t="s">
        <v>379</v>
      </c>
    </row>
    <row r="179" spans="1:3" s="7" customFormat="1" ht="15" thickBot="1" x14ac:dyDescent="0.35">
      <c r="A179" s="59" t="str">
        <f>LEFT(Tabla1[[#This Row],[ObjGasto]],3)</f>
        <v>171</v>
      </c>
      <c r="B179" s="59">
        <v>17100</v>
      </c>
      <c r="C179" s="61" t="s">
        <v>380</v>
      </c>
    </row>
    <row r="180" spans="1:3" s="7" customFormat="1" ht="15" thickBot="1" x14ac:dyDescent="0.35">
      <c r="A180" s="59" t="str">
        <f>LEFT(Tabla1[[#This Row],[ObjGasto]],3)</f>
        <v>171</v>
      </c>
      <c r="B180" s="59">
        <v>17101</v>
      </c>
      <c r="C180" s="62" t="s">
        <v>381</v>
      </c>
    </row>
    <row r="181" spans="1:3" s="7" customFormat="1" ht="15" thickBot="1" x14ac:dyDescent="0.35">
      <c r="A181" s="59" t="str">
        <f>LEFT(Tabla1[[#This Row],[ObjGasto]],3)</f>
        <v>171</v>
      </c>
      <c r="B181" s="59">
        <v>17102</v>
      </c>
      <c r="C181" s="61" t="s">
        <v>382</v>
      </c>
    </row>
    <row r="182" spans="1:3" s="7" customFormat="1" ht="15" thickBot="1" x14ac:dyDescent="0.35">
      <c r="A182" s="59" t="str">
        <f>LEFT(Tabla1[[#This Row],[ObjGasto]],3)</f>
        <v>171</v>
      </c>
      <c r="B182" s="63">
        <v>17103</v>
      </c>
      <c r="C182" s="62" t="s">
        <v>383</v>
      </c>
    </row>
    <row r="183" spans="1:3" s="7" customFormat="1" ht="15" thickBot="1" x14ac:dyDescent="0.35">
      <c r="A183" s="59" t="str">
        <f>LEFT(Tabla1[[#This Row],[ObjGasto]],3)</f>
        <v>171</v>
      </c>
      <c r="B183" s="63">
        <v>17104</v>
      </c>
      <c r="C183" s="61" t="s">
        <v>384</v>
      </c>
    </row>
    <row r="184" spans="1:3" s="7" customFormat="1" ht="15" thickBot="1" x14ac:dyDescent="0.35">
      <c r="A184" s="59" t="str">
        <f>LEFT(Tabla1[[#This Row],[ObjGasto]],3)</f>
        <v>171</v>
      </c>
      <c r="B184" s="63">
        <v>17105</v>
      </c>
      <c r="C184" s="62" t="s">
        <v>385</v>
      </c>
    </row>
    <row r="185" spans="1:3" s="7" customFormat="1" ht="15" thickBot="1" x14ac:dyDescent="0.35">
      <c r="A185" s="59" t="str">
        <f>LEFT(Tabla1[[#This Row],[ObjGasto]],3)</f>
        <v>171</v>
      </c>
      <c r="B185" s="63">
        <v>17106</v>
      </c>
      <c r="C185" s="61" t="s">
        <v>386</v>
      </c>
    </row>
    <row r="186" spans="1:3" s="7" customFormat="1" ht="15" thickBot="1" x14ac:dyDescent="0.35">
      <c r="A186" s="59" t="str">
        <f>LEFT(Tabla1[[#This Row],[ObjGasto]],3)</f>
        <v>171</v>
      </c>
      <c r="B186" s="63">
        <v>17107</v>
      </c>
      <c r="C186" s="62" t="s">
        <v>387</v>
      </c>
    </row>
    <row r="187" spans="1:3" s="7" customFormat="1" ht="15" thickBot="1" x14ac:dyDescent="0.35">
      <c r="A187" s="59" t="str">
        <f>LEFT(Tabla1[[#This Row],[ObjGasto]],3)</f>
        <v>172</v>
      </c>
      <c r="B187" s="59">
        <v>17200</v>
      </c>
      <c r="C187" s="61" t="s">
        <v>388</v>
      </c>
    </row>
    <row r="188" spans="1:3" s="7" customFormat="1" ht="15" thickBot="1" x14ac:dyDescent="0.35">
      <c r="A188" s="59" t="str">
        <f>LEFT(Tabla1[[#This Row],[ObjGasto]],3)</f>
        <v>172</v>
      </c>
      <c r="B188" s="59">
        <v>17201</v>
      </c>
      <c r="C188" s="62" t="s">
        <v>388</v>
      </c>
    </row>
    <row r="189" spans="1:3" s="7" customFormat="1" ht="15" thickBot="1" x14ac:dyDescent="0.35">
      <c r="A189" s="59" t="str">
        <f>LEFT(Tabla1[[#This Row],[ObjGasto]],3)</f>
        <v>180</v>
      </c>
      <c r="B189" s="59">
        <v>18000</v>
      </c>
      <c r="C189" s="61" t="s">
        <v>389</v>
      </c>
    </row>
    <row r="190" spans="1:3" s="7" customFormat="1" ht="15" thickBot="1" x14ac:dyDescent="0.35">
      <c r="A190" s="59" t="str">
        <f>LEFT(Tabla1[[#This Row],[ObjGasto]],3)</f>
        <v>181</v>
      </c>
      <c r="B190" s="59">
        <v>18100</v>
      </c>
      <c r="C190" s="62" t="s">
        <v>390</v>
      </c>
    </row>
    <row r="191" spans="1:3" s="7" customFormat="1" ht="15" thickBot="1" x14ac:dyDescent="0.35">
      <c r="A191" s="59" t="str">
        <f>LEFT(Tabla1[[#This Row],[ObjGasto]],3)</f>
        <v>181</v>
      </c>
      <c r="B191" s="59">
        <v>18101</v>
      </c>
      <c r="C191" s="61" t="s">
        <v>391</v>
      </c>
    </row>
    <row r="192" spans="1:3" s="7" customFormat="1" ht="15" thickBot="1" x14ac:dyDescent="0.35">
      <c r="A192" s="59" t="str">
        <f>LEFT(Tabla1[[#This Row],[ObjGasto]],3)</f>
        <v>182</v>
      </c>
      <c r="B192" s="59">
        <v>18200</v>
      </c>
      <c r="C192" s="62" t="s">
        <v>392</v>
      </c>
    </row>
    <row r="193" spans="1:3" s="7" customFormat="1" ht="15" thickBot="1" x14ac:dyDescent="0.35">
      <c r="A193" s="59" t="str">
        <f>LEFT(Tabla1[[#This Row],[ObjGasto]],3)</f>
        <v>182</v>
      </c>
      <c r="B193" s="59">
        <v>18201</v>
      </c>
      <c r="C193" s="61" t="s">
        <v>392</v>
      </c>
    </row>
    <row r="194" spans="1:3" s="7" customFormat="1" ht="15" thickBot="1" x14ac:dyDescent="0.35">
      <c r="A194" s="59" t="str">
        <f>LEFT(Tabla1[[#This Row],[ObjGasto]],3)</f>
        <v>200</v>
      </c>
      <c r="B194" s="59">
        <v>20000</v>
      </c>
      <c r="C194" s="62" t="s">
        <v>393</v>
      </c>
    </row>
    <row r="195" spans="1:3" s="7" customFormat="1" ht="15" thickBot="1" x14ac:dyDescent="0.35">
      <c r="A195" s="59" t="str">
        <f>LEFT(Tabla1[[#This Row],[ObjGasto]],3)</f>
        <v>210</v>
      </c>
      <c r="B195" s="59">
        <v>21000</v>
      </c>
      <c r="C195" s="61" t="s">
        <v>394</v>
      </c>
    </row>
    <row r="196" spans="1:3" s="7" customFormat="1" ht="15" thickBot="1" x14ac:dyDescent="0.35">
      <c r="A196" s="59" t="str">
        <f>LEFT(Tabla1[[#This Row],[ObjGasto]],3)</f>
        <v>211</v>
      </c>
      <c r="B196" s="59">
        <v>21100</v>
      </c>
      <c r="C196" s="62" t="s">
        <v>395</v>
      </c>
    </row>
    <row r="197" spans="1:3" s="7" customFormat="1" ht="15" thickBot="1" x14ac:dyDescent="0.35">
      <c r="A197" s="59" t="str">
        <f>LEFT(Tabla1[[#This Row],[ObjGasto]],3)</f>
        <v>211</v>
      </c>
      <c r="B197" s="59">
        <v>21101</v>
      </c>
      <c r="C197" s="61" t="s">
        <v>396</v>
      </c>
    </row>
    <row r="198" spans="1:3" s="7" customFormat="1" ht="15" thickBot="1" x14ac:dyDescent="0.35">
      <c r="A198" s="59" t="str">
        <f>LEFT(Tabla1[[#This Row],[ObjGasto]],3)</f>
        <v>211</v>
      </c>
      <c r="B198" s="63">
        <v>21102</v>
      </c>
      <c r="C198" s="62" t="s">
        <v>397</v>
      </c>
    </row>
    <row r="199" spans="1:3" s="7" customFormat="1" ht="15" thickBot="1" x14ac:dyDescent="0.35">
      <c r="A199" s="59" t="str">
        <f>LEFT(Tabla1[[#This Row],[ObjGasto]],3)</f>
        <v>212</v>
      </c>
      <c r="B199" s="59">
        <v>21200</v>
      </c>
      <c r="C199" s="61" t="s">
        <v>398</v>
      </c>
    </row>
    <row r="200" spans="1:3" s="7" customFormat="1" ht="15" thickBot="1" x14ac:dyDescent="0.35">
      <c r="A200" s="59" t="str">
        <f>LEFT(Tabla1[[#This Row],[ObjGasto]],3)</f>
        <v>212</v>
      </c>
      <c r="B200" s="59">
        <v>21201</v>
      </c>
      <c r="C200" s="62" t="s">
        <v>398</v>
      </c>
    </row>
    <row r="201" spans="1:3" s="7" customFormat="1" ht="15" thickBot="1" x14ac:dyDescent="0.35">
      <c r="A201" s="59" t="str">
        <f>LEFT(Tabla1[[#This Row],[ObjGasto]],3)</f>
        <v>213</v>
      </c>
      <c r="B201" s="59">
        <v>21300</v>
      </c>
      <c r="C201" s="61" t="s">
        <v>399</v>
      </c>
    </row>
    <row r="202" spans="1:3" s="7" customFormat="1" ht="15" thickBot="1" x14ac:dyDescent="0.35">
      <c r="A202" s="59" t="str">
        <f>LEFT(Tabla1[[#This Row],[ObjGasto]],3)</f>
        <v>213</v>
      </c>
      <c r="B202" s="59">
        <v>21301</v>
      </c>
      <c r="C202" s="62" t="s">
        <v>399</v>
      </c>
    </row>
    <row r="203" spans="1:3" s="7" customFormat="1" ht="15" thickBot="1" x14ac:dyDescent="0.35">
      <c r="A203" s="59" t="str">
        <f>LEFT(Tabla1[[#This Row],[ObjGasto]],3)</f>
        <v>214</v>
      </c>
      <c r="B203" s="59">
        <v>21400</v>
      </c>
      <c r="C203" s="61" t="s">
        <v>400</v>
      </c>
    </row>
    <row r="204" spans="1:3" s="7" customFormat="1" ht="15" thickBot="1" x14ac:dyDescent="0.35">
      <c r="A204" s="59" t="str">
        <f>LEFT(Tabla1[[#This Row],[ObjGasto]],3)</f>
        <v>214</v>
      </c>
      <c r="B204" s="59">
        <v>21401</v>
      </c>
      <c r="C204" s="62" t="s">
        <v>401</v>
      </c>
    </row>
    <row r="205" spans="1:3" s="7" customFormat="1" ht="15" thickBot="1" x14ac:dyDescent="0.35">
      <c r="A205" s="59" t="str">
        <f>LEFT(Tabla1[[#This Row],[ObjGasto]],3)</f>
        <v>215</v>
      </c>
      <c r="B205" s="59">
        <v>21500</v>
      </c>
      <c r="C205" s="61" t="s">
        <v>402</v>
      </c>
    </row>
    <row r="206" spans="1:3" s="7" customFormat="1" ht="15" thickBot="1" x14ac:dyDescent="0.35">
      <c r="A206" s="59" t="str">
        <f>LEFT(Tabla1[[#This Row],[ObjGasto]],3)</f>
        <v>215</v>
      </c>
      <c r="B206" s="59">
        <v>21501</v>
      </c>
      <c r="C206" s="62" t="s">
        <v>403</v>
      </c>
    </row>
    <row r="207" spans="1:3" s="7" customFormat="1" ht="15" thickBot="1" x14ac:dyDescent="0.35">
      <c r="A207" s="59" t="str">
        <f>LEFT(Tabla1[[#This Row],[ObjGasto]],3)</f>
        <v>215</v>
      </c>
      <c r="B207" s="59">
        <v>21502</v>
      </c>
      <c r="C207" s="61" t="s">
        <v>404</v>
      </c>
    </row>
    <row r="208" spans="1:3" s="7" customFormat="1" ht="15" thickBot="1" x14ac:dyDescent="0.35">
      <c r="A208" s="59" t="str">
        <f>LEFT(Tabla1[[#This Row],[ObjGasto]],3)</f>
        <v>215</v>
      </c>
      <c r="B208" s="63">
        <v>21503</v>
      </c>
      <c r="C208" s="62" t="s">
        <v>405</v>
      </c>
    </row>
    <row r="209" spans="1:3" s="7" customFormat="1" ht="15" thickBot="1" x14ac:dyDescent="0.35">
      <c r="A209" s="59" t="str">
        <f>LEFT(Tabla1[[#This Row],[ObjGasto]],3)</f>
        <v>216</v>
      </c>
      <c r="B209" s="59">
        <v>21600</v>
      </c>
      <c r="C209" s="61" t="s">
        <v>406</v>
      </c>
    </row>
    <row r="210" spans="1:3" s="7" customFormat="1" ht="15" thickBot="1" x14ac:dyDescent="0.35">
      <c r="A210" s="59" t="str">
        <f>LEFT(Tabla1[[#This Row],[ObjGasto]],3)</f>
        <v>216</v>
      </c>
      <c r="B210" s="59">
        <v>21601</v>
      </c>
      <c r="C210" s="62" t="s">
        <v>406</v>
      </c>
    </row>
    <row r="211" spans="1:3" s="7" customFormat="1" ht="15" thickBot="1" x14ac:dyDescent="0.35">
      <c r="A211" s="59" t="str">
        <f>LEFT(Tabla1[[#This Row],[ObjGasto]],3)</f>
        <v>217</v>
      </c>
      <c r="B211" s="59">
        <v>21700</v>
      </c>
      <c r="C211" s="61" t="s">
        <v>407</v>
      </c>
    </row>
    <row r="212" spans="1:3" s="7" customFormat="1" ht="15" thickBot="1" x14ac:dyDescent="0.35">
      <c r="A212" s="59" t="str">
        <f>LEFT(Tabla1[[#This Row],[ObjGasto]],3)</f>
        <v>217</v>
      </c>
      <c r="B212" s="59">
        <v>21701</v>
      </c>
      <c r="C212" s="62" t="s">
        <v>408</v>
      </c>
    </row>
    <row r="213" spans="1:3" s="7" customFormat="1" ht="15" thickBot="1" x14ac:dyDescent="0.35">
      <c r="A213" s="59" t="str">
        <f>LEFT(Tabla1[[#This Row],[ObjGasto]],3)</f>
        <v>217</v>
      </c>
      <c r="B213" s="63">
        <v>21702</v>
      </c>
      <c r="C213" s="61" t="s">
        <v>409</v>
      </c>
    </row>
    <row r="214" spans="1:3" s="7" customFormat="1" ht="15" thickBot="1" x14ac:dyDescent="0.35">
      <c r="A214" s="59" t="str">
        <f>LEFT(Tabla1[[#This Row],[ObjGasto]],3)</f>
        <v>218</v>
      </c>
      <c r="B214" s="59">
        <v>21800</v>
      </c>
      <c r="C214" s="62" t="s">
        <v>410</v>
      </c>
    </row>
    <row r="215" spans="1:3" s="7" customFormat="1" ht="15" thickBot="1" x14ac:dyDescent="0.35">
      <c r="A215" s="59" t="str">
        <f>LEFT(Tabla1[[#This Row],[ObjGasto]],3)</f>
        <v>218</v>
      </c>
      <c r="B215" s="59">
        <v>21801</v>
      </c>
      <c r="C215" s="61" t="s">
        <v>411</v>
      </c>
    </row>
    <row r="216" spans="1:3" s="7" customFormat="1" ht="15" thickBot="1" x14ac:dyDescent="0.35">
      <c r="A216" s="59" t="str">
        <f>LEFT(Tabla1[[#This Row],[ObjGasto]],3)</f>
        <v>220</v>
      </c>
      <c r="B216" s="59">
        <v>22000</v>
      </c>
      <c r="C216" s="62" t="s">
        <v>412</v>
      </c>
    </row>
    <row r="217" spans="1:3" s="7" customFormat="1" ht="15" thickBot="1" x14ac:dyDescent="0.35">
      <c r="A217" s="59" t="str">
        <f>LEFT(Tabla1[[#This Row],[ObjGasto]],3)</f>
        <v>221</v>
      </c>
      <c r="B217" s="59">
        <v>22100</v>
      </c>
      <c r="C217" s="61" t="s">
        <v>413</v>
      </c>
    </row>
    <row r="218" spans="1:3" s="7" customFormat="1" ht="27.6" thickBot="1" x14ac:dyDescent="0.35">
      <c r="A218" s="59" t="str">
        <f>LEFT(Tabla1[[#This Row],[ObjGasto]],3)</f>
        <v>221</v>
      </c>
      <c r="B218" s="59">
        <v>22101</v>
      </c>
      <c r="C218" s="62" t="s">
        <v>414</v>
      </c>
    </row>
    <row r="219" spans="1:3" s="7" customFormat="1" ht="27.6" thickBot="1" x14ac:dyDescent="0.35">
      <c r="A219" s="59" t="str">
        <f>LEFT(Tabla1[[#This Row],[ObjGasto]],3)</f>
        <v>221</v>
      </c>
      <c r="B219" s="59">
        <v>22102</v>
      </c>
      <c r="C219" s="61" t="s">
        <v>415</v>
      </c>
    </row>
    <row r="220" spans="1:3" s="7" customFormat="1" ht="15" thickBot="1" x14ac:dyDescent="0.35">
      <c r="A220" s="59" t="str">
        <f>LEFT(Tabla1[[#This Row],[ObjGasto]],3)</f>
        <v>221</v>
      </c>
      <c r="B220" s="59">
        <v>22103</v>
      </c>
      <c r="C220" s="62" t="s">
        <v>416</v>
      </c>
    </row>
    <row r="221" spans="1:3" s="7" customFormat="1" ht="15" thickBot="1" x14ac:dyDescent="0.35">
      <c r="A221" s="59" t="str">
        <f>LEFT(Tabla1[[#This Row],[ObjGasto]],3)</f>
        <v>221</v>
      </c>
      <c r="B221" s="59">
        <v>22104</v>
      </c>
      <c r="C221" s="61" t="s">
        <v>417</v>
      </c>
    </row>
    <row r="222" spans="1:3" s="7" customFormat="1" ht="15" thickBot="1" x14ac:dyDescent="0.35">
      <c r="A222" s="59" t="str">
        <f>LEFT(Tabla1[[#This Row],[ObjGasto]],3)</f>
        <v>221</v>
      </c>
      <c r="B222" s="59">
        <v>22105</v>
      </c>
      <c r="C222" s="62" t="s">
        <v>418</v>
      </c>
    </row>
    <row r="223" spans="1:3" s="7" customFormat="1" ht="15" thickBot="1" x14ac:dyDescent="0.35">
      <c r="A223" s="59" t="str">
        <f>LEFT(Tabla1[[#This Row],[ObjGasto]],3)</f>
        <v>221</v>
      </c>
      <c r="B223" s="59">
        <v>22106</v>
      </c>
      <c r="C223" s="61" t="s">
        <v>419</v>
      </c>
    </row>
    <row r="224" spans="1:3" s="7" customFormat="1" ht="15" thickBot="1" x14ac:dyDescent="0.35">
      <c r="A224" s="59" t="str">
        <f>LEFT(Tabla1[[#This Row],[ObjGasto]],3)</f>
        <v>222</v>
      </c>
      <c r="B224" s="59">
        <v>22200</v>
      </c>
      <c r="C224" s="62" t="s">
        <v>420</v>
      </c>
    </row>
    <row r="225" spans="1:3" s="7" customFormat="1" ht="15" thickBot="1" x14ac:dyDescent="0.35">
      <c r="A225" s="59" t="str">
        <f>LEFT(Tabla1[[#This Row],[ObjGasto]],3)</f>
        <v>222</v>
      </c>
      <c r="B225" s="59">
        <v>22201</v>
      </c>
      <c r="C225" s="61" t="s">
        <v>420</v>
      </c>
    </row>
    <row r="226" spans="1:3" s="7" customFormat="1" ht="15" thickBot="1" x14ac:dyDescent="0.35">
      <c r="A226" s="59" t="str">
        <f>LEFT(Tabla1[[#This Row],[ObjGasto]],3)</f>
        <v>223</v>
      </c>
      <c r="B226" s="59">
        <v>22300</v>
      </c>
      <c r="C226" s="62" t="s">
        <v>421</v>
      </c>
    </row>
    <row r="227" spans="1:3" s="7" customFormat="1" ht="15" thickBot="1" x14ac:dyDescent="0.35">
      <c r="A227" s="59" t="str">
        <f>LEFT(Tabla1[[#This Row],[ObjGasto]],3)</f>
        <v>223</v>
      </c>
      <c r="B227" s="59">
        <v>22301</v>
      </c>
      <c r="C227" s="61" t="s">
        <v>421</v>
      </c>
    </row>
    <row r="228" spans="1:3" s="7" customFormat="1" ht="15" thickBot="1" x14ac:dyDescent="0.35">
      <c r="A228" s="59" t="str">
        <f>LEFT(Tabla1[[#This Row],[ObjGasto]],3)</f>
        <v>230</v>
      </c>
      <c r="B228" s="59">
        <v>23000</v>
      </c>
      <c r="C228" s="62" t="s">
        <v>422</v>
      </c>
    </row>
    <row r="229" spans="1:3" s="7" customFormat="1" ht="15" thickBot="1" x14ac:dyDescent="0.35">
      <c r="A229" s="59" t="str">
        <f>LEFT(Tabla1[[#This Row],[ObjGasto]],3)</f>
        <v>231</v>
      </c>
      <c r="B229" s="59">
        <v>23100</v>
      </c>
      <c r="C229" s="61" t="s">
        <v>423</v>
      </c>
    </row>
    <row r="230" spans="1:3" s="7" customFormat="1" ht="15" thickBot="1" x14ac:dyDescent="0.35">
      <c r="A230" s="59" t="str">
        <f>LEFT(Tabla1[[#This Row],[ObjGasto]],3)</f>
        <v>231</v>
      </c>
      <c r="B230" s="59">
        <v>23101</v>
      </c>
      <c r="C230" s="62" t="s">
        <v>424</v>
      </c>
    </row>
    <row r="231" spans="1:3" s="7" customFormat="1" ht="15" thickBot="1" x14ac:dyDescent="0.35">
      <c r="A231" s="59" t="str">
        <f>LEFT(Tabla1[[#This Row],[ObjGasto]],3)</f>
        <v>232</v>
      </c>
      <c r="B231" s="59">
        <v>23200</v>
      </c>
      <c r="C231" s="61" t="s">
        <v>425</v>
      </c>
    </row>
    <row r="232" spans="1:3" s="7" customFormat="1" ht="15" thickBot="1" x14ac:dyDescent="0.35">
      <c r="A232" s="59" t="str">
        <f>LEFT(Tabla1[[#This Row],[ObjGasto]],3)</f>
        <v>232</v>
      </c>
      <c r="B232" s="59">
        <v>23201</v>
      </c>
      <c r="C232" s="62" t="s">
        <v>425</v>
      </c>
    </row>
    <row r="233" spans="1:3" s="7" customFormat="1" ht="15" thickBot="1" x14ac:dyDescent="0.35">
      <c r="A233" s="59" t="str">
        <f>LEFT(Tabla1[[#This Row],[ObjGasto]],3)</f>
        <v>233</v>
      </c>
      <c r="B233" s="59">
        <v>23300</v>
      </c>
      <c r="C233" s="61" t="s">
        <v>426</v>
      </c>
    </row>
    <row r="234" spans="1:3" s="7" customFormat="1" ht="15" thickBot="1" x14ac:dyDescent="0.35">
      <c r="A234" s="59" t="str">
        <f>LEFT(Tabla1[[#This Row],[ObjGasto]],3)</f>
        <v>233</v>
      </c>
      <c r="B234" s="59">
        <v>23301</v>
      </c>
      <c r="C234" s="62" t="s">
        <v>426</v>
      </c>
    </row>
    <row r="235" spans="1:3" s="7" customFormat="1" ht="15" thickBot="1" x14ac:dyDescent="0.35">
      <c r="A235" s="59" t="str">
        <f>LEFT(Tabla1[[#This Row],[ObjGasto]],3)</f>
        <v>234</v>
      </c>
      <c r="B235" s="59">
        <v>23400</v>
      </c>
      <c r="C235" s="61" t="s">
        <v>427</v>
      </c>
    </row>
    <row r="236" spans="1:3" s="7" customFormat="1" ht="15" thickBot="1" x14ac:dyDescent="0.35">
      <c r="A236" s="59" t="str">
        <f>LEFT(Tabla1[[#This Row],[ObjGasto]],3)</f>
        <v>234</v>
      </c>
      <c r="B236" s="59">
        <v>23401</v>
      </c>
      <c r="C236" s="62" t="s">
        <v>427</v>
      </c>
    </row>
    <row r="237" spans="1:3" s="7" customFormat="1" ht="15" thickBot="1" x14ac:dyDescent="0.35">
      <c r="A237" s="59" t="str">
        <f>LEFT(Tabla1[[#This Row],[ObjGasto]],3)</f>
        <v>235</v>
      </c>
      <c r="B237" s="59">
        <v>23500</v>
      </c>
      <c r="C237" s="61" t="s">
        <v>428</v>
      </c>
    </row>
    <row r="238" spans="1:3" s="7" customFormat="1" ht="15" thickBot="1" x14ac:dyDescent="0.35">
      <c r="A238" s="59" t="str">
        <f>LEFT(Tabla1[[#This Row],[ObjGasto]],3)</f>
        <v>235</v>
      </c>
      <c r="B238" s="59">
        <v>23501</v>
      </c>
      <c r="C238" s="62" t="s">
        <v>428</v>
      </c>
    </row>
    <row r="239" spans="1:3" s="7" customFormat="1" ht="15" thickBot="1" x14ac:dyDescent="0.35">
      <c r="A239" s="59" t="str">
        <f>LEFT(Tabla1[[#This Row],[ObjGasto]],3)</f>
        <v>236</v>
      </c>
      <c r="B239" s="59">
        <v>23600</v>
      </c>
      <c r="C239" s="61" t="s">
        <v>429</v>
      </c>
    </row>
    <row r="240" spans="1:3" s="7" customFormat="1" ht="15" thickBot="1" x14ac:dyDescent="0.35">
      <c r="A240" s="59" t="str">
        <f>LEFT(Tabla1[[#This Row],[ObjGasto]],3)</f>
        <v>236</v>
      </c>
      <c r="B240" s="59">
        <v>23601</v>
      </c>
      <c r="C240" s="62" t="s">
        <v>429</v>
      </c>
    </row>
    <row r="241" spans="1:3" s="7" customFormat="1" ht="15" thickBot="1" x14ac:dyDescent="0.35">
      <c r="A241" s="59" t="str">
        <f>LEFT(Tabla1[[#This Row],[ObjGasto]],3)</f>
        <v>237</v>
      </c>
      <c r="B241" s="59">
        <v>23700</v>
      </c>
      <c r="C241" s="61" t="s">
        <v>430</v>
      </c>
    </row>
    <row r="242" spans="1:3" s="7" customFormat="1" ht="15" thickBot="1" x14ac:dyDescent="0.35">
      <c r="A242" s="59" t="str">
        <f>LEFT(Tabla1[[#This Row],[ObjGasto]],3)</f>
        <v>237</v>
      </c>
      <c r="B242" s="59">
        <v>23701</v>
      </c>
      <c r="C242" s="62" t="s">
        <v>430</v>
      </c>
    </row>
    <row r="243" spans="1:3" s="7" customFormat="1" ht="15" thickBot="1" x14ac:dyDescent="0.35">
      <c r="A243" s="59" t="str">
        <f>LEFT(Tabla1[[#This Row],[ObjGasto]],3)</f>
        <v>238</v>
      </c>
      <c r="B243" s="59">
        <v>23800</v>
      </c>
      <c r="C243" s="61" t="s">
        <v>431</v>
      </c>
    </row>
    <row r="244" spans="1:3" s="7" customFormat="1" ht="15" thickBot="1" x14ac:dyDescent="0.35">
      <c r="A244" s="59" t="str">
        <f>LEFT(Tabla1[[#This Row],[ObjGasto]],3)</f>
        <v>238</v>
      </c>
      <c r="B244" s="59">
        <v>23801</v>
      </c>
      <c r="C244" s="62" t="s">
        <v>432</v>
      </c>
    </row>
    <row r="245" spans="1:3" s="7" customFormat="1" ht="15" thickBot="1" x14ac:dyDescent="0.35">
      <c r="A245" s="59" t="str">
        <f>LEFT(Tabla1[[#This Row],[ObjGasto]],3)</f>
        <v>239</v>
      </c>
      <c r="B245" s="59">
        <v>23900</v>
      </c>
      <c r="C245" s="61" t="s">
        <v>433</v>
      </c>
    </row>
    <row r="246" spans="1:3" s="7" customFormat="1" ht="15" thickBot="1" x14ac:dyDescent="0.35">
      <c r="A246" s="59" t="str">
        <f>LEFT(Tabla1[[#This Row],[ObjGasto]],3)</f>
        <v>239</v>
      </c>
      <c r="B246" s="59">
        <v>23901</v>
      </c>
      <c r="C246" s="62" t="s">
        <v>433</v>
      </c>
    </row>
    <row r="247" spans="1:3" s="7" customFormat="1" ht="15" thickBot="1" x14ac:dyDescent="0.35">
      <c r="A247" s="59" t="str">
        <f>LEFT(Tabla1[[#This Row],[ObjGasto]],3)</f>
        <v>239</v>
      </c>
      <c r="B247" s="59">
        <v>23902</v>
      </c>
      <c r="C247" s="61" t="s">
        <v>434</v>
      </c>
    </row>
    <row r="248" spans="1:3" s="7" customFormat="1" ht="15" thickBot="1" x14ac:dyDescent="0.35">
      <c r="A248" s="59" t="str">
        <f>LEFT(Tabla1[[#This Row],[ObjGasto]],3)</f>
        <v>240</v>
      </c>
      <c r="B248" s="59">
        <v>24000</v>
      </c>
      <c r="C248" s="62" t="s">
        <v>435</v>
      </c>
    </row>
    <row r="249" spans="1:3" s="7" customFormat="1" ht="15" thickBot="1" x14ac:dyDescent="0.35">
      <c r="A249" s="59" t="str">
        <f>LEFT(Tabla1[[#This Row],[ObjGasto]],3)</f>
        <v>241</v>
      </c>
      <c r="B249" s="59">
        <v>24100</v>
      </c>
      <c r="C249" s="61" t="s">
        <v>436</v>
      </c>
    </row>
    <row r="250" spans="1:3" s="7" customFormat="1" ht="15" thickBot="1" x14ac:dyDescent="0.35">
      <c r="A250" s="59" t="str">
        <f>LEFT(Tabla1[[#This Row],[ObjGasto]],3)</f>
        <v>241</v>
      </c>
      <c r="B250" s="59">
        <v>24101</v>
      </c>
      <c r="C250" s="62" t="s">
        <v>436</v>
      </c>
    </row>
    <row r="251" spans="1:3" s="7" customFormat="1" ht="15" thickBot="1" x14ac:dyDescent="0.35">
      <c r="A251" s="59" t="str">
        <f>LEFT(Tabla1[[#This Row],[ObjGasto]],3)</f>
        <v>242</v>
      </c>
      <c r="B251" s="59">
        <v>24200</v>
      </c>
      <c r="C251" s="61" t="s">
        <v>437</v>
      </c>
    </row>
    <row r="252" spans="1:3" s="7" customFormat="1" ht="15" thickBot="1" x14ac:dyDescent="0.35">
      <c r="A252" s="59" t="str">
        <f>LEFT(Tabla1[[#This Row],[ObjGasto]],3)</f>
        <v>242</v>
      </c>
      <c r="B252" s="59">
        <v>24201</v>
      </c>
      <c r="C252" s="62" t="s">
        <v>437</v>
      </c>
    </row>
    <row r="253" spans="1:3" s="7" customFormat="1" ht="15" thickBot="1" x14ac:dyDescent="0.35">
      <c r="A253" s="59" t="str">
        <f>LEFT(Tabla1[[#This Row],[ObjGasto]],3)</f>
        <v>243</v>
      </c>
      <c r="B253" s="59">
        <v>24300</v>
      </c>
      <c r="C253" s="61" t="s">
        <v>438</v>
      </c>
    </row>
    <row r="254" spans="1:3" s="7" customFormat="1" ht="15" thickBot="1" x14ac:dyDescent="0.35">
      <c r="A254" s="59" t="str">
        <f>LEFT(Tabla1[[#This Row],[ObjGasto]],3)</f>
        <v>243</v>
      </c>
      <c r="B254" s="59">
        <v>24301</v>
      </c>
      <c r="C254" s="62" t="s">
        <v>438</v>
      </c>
    </row>
    <row r="255" spans="1:3" s="7" customFormat="1" ht="15" thickBot="1" x14ac:dyDescent="0.35">
      <c r="A255" s="59" t="str">
        <f>LEFT(Tabla1[[#This Row],[ObjGasto]],3)</f>
        <v>244</v>
      </c>
      <c r="B255" s="59">
        <v>24400</v>
      </c>
      <c r="C255" s="61" t="s">
        <v>439</v>
      </c>
    </row>
    <row r="256" spans="1:3" s="7" customFormat="1" ht="15" thickBot="1" x14ac:dyDescent="0.35">
      <c r="A256" s="59" t="str">
        <f>LEFT(Tabla1[[#This Row],[ObjGasto]],3)</f>
        <v>244</v>
      </c>
      <c r="B256" s="59">
        <v>24401</v>
      </c>
      <c r="C256" s="62" t="s">
        <v>439</v>
      </c>
    </row>
    <row r="257" spans="1:3" s="7" customFormat="1" ht="15" thickBot="1" x14ac:dyDescent="0.35">
      <c r="A257" s="59" t="str">
        <f>LEFT(Tabla1[[#This Row],[ObjGasto]],3)</f>
        <v>245</v>
      </c>
      <c r="B257" s="59">
        <v>24500</v>
      </c>
      <c r="C257" s="61" t="s">
        <v>440</v>
      </c>
    </row>
    <row r="258" spans="1:3" s="7" customFormat="1" ht="15" thickBot="1" x14ac:dyDescent="0.35">
      <c r="A258" s="59" t="str">
        <f>LEFT(Tabla1[[#This Row],[ObjGasto]],3)</f>
        <v>245</v>
      </c>
      <c r="B258" s="59">
        <v>24501</v>
      </c>
      <c r="C258" s="62" t="s">
        <v>440</v>
      </c>
    </row>
    <row r="259" spans="1:3" s="7" customFormat="1" ht="15" thickBot="1" x14ac:dyDescent="0.35">
      <c r="A259" s="59" t="str">
        <f>LEFT(Tabla1[[#This Row],[ObjGasto]],3)</f>
        <v>246</v>
      </c>
      <c r="B259" s="59">
        <v>24600</v>
      </c>
      <c r="C259" s="61" t="s">
        <v>441</v>
      </c>
    </row>
    <row r="260" spans="1:3" s="7" customFormat="1" ht="15" thickBot="1" x14ac:dyDescent="0.35">
      <c r="A260" s="59" t="str">
        <f>LEFT(Tabla1[[#This Row],[ObjGasto]],3)</f>
        <v>246</v>
      </c>
      <c r="B260" s="59">
        <v>24601</v>
      </c>
      <c r="C260" s="62" t="s">
        <v>441</v>
      </c>
    </row>
    <row r="261" spans="1:3" s="7" customFormat="1" ht="15" thickBot="1" x14ac:dyDescent="0.35">
      <c r="A261" s="59" t="str">
        <f>LEFT(Tabla1[[#This Row],[ObjGasto]],3)</f>
        <v>247</v>
      </c>
      <c r="B261" s="59">
        <v>24700</v>
      </c>
      <c r="C261" s="61" t="s">
        <v>442</v>
      </c>
    </row>
    <row r="262" spans="1:3" s="7" customFormat="1" ht="15" thickBot="1" x14ac:dyDescent="0.35">
      <c r="A262" s="59" t="str">
        <f>LEFT(Tabla1[[#This Row],[ObjGasto]],3)</f>
        <v>247</v>
      </c>
      <c r="B262" s="59">
        <v>24701</v>
      </c>
      <c r="C262" s="62" t="s">
        <v>442</v>
      </c>
    </row>
    <row r="263" spans="1:3" s="7" customFormat="1" ht="15" thickBot="1" x14ac:dyDescent="0.35">
      <c r="A263" s="59" t="str">
        <f>LEFT(Tabla1[[#This Row],[ObjGasto]],3)</f>
        <v>248</v>
      </c>
      <c r="B263" s="59">
        <v>24800</v>
      </c>
      <c r="C263" s="61" t="s">
        <v>443</v>
      </c>
    </row>
    <row r="264" spans="1:3" s="7" customFormat="1" ht="15" thickBot="1" x14ac:dyDescent="0.35">
      <c r="A264" s="59" t="str">
        <f>LEFT(Tabla1[[#This Row],[ObjGasto]],3)</f>
        <v>248</v>
      </c>
      <c r="B264" s="59">
        <v>24801</v>
      </c>
      <c r="C264" s="62" t="s">
        <v>443</v>
      </c>
    </row>
    <row r="265" spans="1:3" s="7" customFormat="1" ht="15" thickBot="1" x14ac:dyDescent="0.35">
      <c r="A265" s="59" t="str">
        <f>LEFT(Tabla1[[#This Row],[ObjGasto]],3)</f>
        <v>248</v>
      </c>
      <c r="B265" s="63">
        <v>24802</v>
      </c>
      <c r="C265" s="61" t="s">
        <v>444</v>
      </c>
    </row>
    <row r="266" spans="1:3" s="7" customFormat="1" ht="15" thickBot="1" x14ac:dyDescent="0.35">
      <c r="A266" s="59" t="str">
        <f>LEFT(Tabla1[[#This Row],[ObjGasto]],3)</f>
        <v>249</v>
      </c>
      <c r="B266" s="59">
        <v>24900</v>
      </c>
      <c r="C266" s="62" t="s">
        <v>445</v>
      </c>
    </row>
    <row r="267" spans="1:3" s="7" customFormat="1" ht="15" thickBot="1" x14ac:dyDescent="0.35">
      <c r="A267" s="59" t="str">
        <f>LEFT(Tabla1[[#This Row],[ObjGasto]],3)</f>
        <v>249</v>
      </c>
      <c r="B267" s="59">
        <v>24901</v>
      </c>
      <c r="C267" s="61" t="s">
        <v>445</v>
      </c>
    </row>
    <row r="268" spans="1:3" s="7" customFormat="1" ht="15" thickBot="1" x14ac:dyDescent="0.35">
      <c r="A268" s="59" t="str">
        <f>LEFT(Tabla1[[#This Row],[ObjGasto]],3)</f>
        <v>250</v>
      </c>
      <c r="B268" s="59">
        <v>25000</v>
      </c>
      <c r="C268" s="62" t="s">
        <v>446</v>
      </c>
    </row>
    <row r="269" spans="1:3" s="7" customFormat="1" ht="15" thickBot="1" x14ac:dyDescent="0.35">
      <c r="A269" s="59" t="str">
        <f>LEFT(Tabla1[[#This Row],[ObjGasto]],3)</f>
        <v>251</v>
      </c>
      <c r="B269" s="59">
        <v>25100</v>
      </c>
      <c r="C269" s="61" t="s">
        <v>447</v>
      </c>
    </row>
    <row r="270" spans="1:3" s="7" customFormat="1" ht="15" thickBot="1" x14ac:dyDescent="0.35">
      <c r="A270" s="59" t="str">
        <f>LEFT(Tabla1[[#This Row],[ObjGasto]],3)</f>
        <v>251</v>
      </c>
      <c r="B270" s="59">
        <v>25101</v>
      </c>
      <c r="C270" s="62" t="s">
        <v>447</v>
      </c>
    </row>
    <row r="271" spans="1:3" s="7" customFormat="1" ht="15" thickBot="1" x14ac:dyDescent="0.35">
      <c r="A271" s="59" t="str">
        <f>LEFT(Tabla1[[#This Row],[ObjGasto]],3)</f>
        <v>251</v>
      </c>
      <c r="B271" s="63">
        <v>25102</v>
      </c>
      <c r="C271" s="61" t="s">
        <v>448</v>
      </c>
    </row>
    <row r="272" spans="1:3" s="7" customFormat="1" ht="15" thickBot="1" x14ac:dyDescent="0.35">
      <c r="A272" s="59" t="str">
        <f>LEFT(Tabla1[[#This Row],[ObjGasto]],3)</f>
        <v>251</v>
      </c>
      <c r="B272" s="63">
        <v>25103</v>
      </c>
      <c r="C272" s="62" t="s">
        <v>449</v>
      </c>
    </row>
    <row r="273" spans="1:3" s="7" customFormat="1" ht="15" thickBot="1" x14ac:dyDescent="0.35">
      <c r="A273" s="59" t="str">
        <f>LEFT(Tabla1[[#This Row],[ObjGasto]],3)</f>
        <v>252</v>
      </c>
      <c r="B273" s="59">
        <v>25200</v>
      </c>
      <c r="C273" s="61" t="s">
        <v>450</v>
      </c>
    </row>
    <row r="274" spans="1:3" s="7" customFormat="1" ht="15" thickBot="1" x14ac:dyDescent="0.35">
      <c r="A274" s="59" t="str">
        <f>LEFT(Tabla1[[#This Row],[ObjGasto]],3)</f>
        <v>252</v>
      </c>
      <c r="B274" s="59">
        <v>25201</v>
      </c>
      <c r="C274" s="62" t="s">
        <v>451</v>
      </c>
    </row>
    <row r="275" spans="1:3" s="7" customFormat="1" ht="15" thickBot="1" x14ac:dyDescent="0.35">
      <c r="A275" s="59" t="str">
        <f>LEFT(Tabla1[[#This Row],[ObjGasto]],3)</f>
        <v>253</v>
      </c>
      <c r="B275" s="59">
        <v>25300</v>
      </c>
      <c r="C275" s="61" t="s">
        <v>452</v>
      </c>
    </row>
    <row r="276" spans="1:3" s="7" customFormat="1" ht="15" thickBot="1" x14ac:dyDescent="0.35">
      <c r="A276" s="59" t="str">
        <f>LEFT(Tabla1[[#This Row],[ObjGasto]],3)</f>
        <v>253</v>
      </c>
      <c r="B276" s="59">
        <v>25301</v>
      </c>
      <c r="C276" s="62" t="s">
        <v>453</v>
      </c>
    </row>
    <row r="277" spans="1:3" s="7" customFormat="1" ht="15" thickBot="1" x14ac:dyDescent="0.35">
      <c r="A277" s="59" t="str">
        <f>LEFT(Tabla1[[#This Row],[ObjGasto]],3)</f>
        <v>254</v>
      </c>
      <c r="B277" s="59">
        <v>25400</v>
      </c>
      <c r="C277" s="61" t="s">
        <v>454</v>
      </c>
    </row>
    <row r="278" spans="1:3" s="7" customFormat="1" ht="15" thickBot="1" x14ac:dyDescent="0.35">
      <c r="A278" s="59" t="str">
        <f>LEFT(Tabla1[[#This Row],[ObjGasto]],3)</f>
        <v>254</v>
      </c>
      <c r="B278" s="59">
        <v>25401</v>
      </c>
      <c r="C278" s="62" t="s">
        <v>454</v>
      </c>
    </row>
    <row r="279" spans="1:3" s="7" customFormat="1" ht="15" thickBot="1" x14ac:dyDescent="0.35">
      <c r="A279" s="59" t="str">
        <f>LEFT(Tabla1[[#This Row],[ObjGasto]],3)</f>
        <v>255</v>
      </c>
      <c r="B279" s="59">
        <v>25500</v>
      </c>
      <c r="C279" s="61" t="s">
        <v>455</v>
      </c>
    </row>
    <row r="280" spans="1:3" s="7" customFormat="1" ht="15" thickBot="1" x14ac:dyDescent="0.35">
      <c r="A280" s="59" t="str">
        <f>LEFT(Tabla1[[#This Row],[ObjGasto]],3)</f>
        <v>255</v>
      </c>
      <c r="B280" s="59">
        <v>25501</v>
      </c>
      <c r="C280" s="62" t="s">
        <v>455</v>
      </c>
    </row>
    <row r="281" spans="1:3" s="7" customFormat="1" ht="15" thickBot="1" x14ac:dyDescent="0.35">
      <c r="A281" s="59" t="str">
        <f>LEFT(Tabla1[[#This Row],[ObjGasto]],3)</f>
        <v>256</v>
      </c>
      <c r="B281" s="59">
        <v>25600</v>
      </c>
      <c r="C281" s="61" t="s">
        <v>456</v>
      </c>
    </row>
    <row r="282" spans="1:3" s="7" customFormat="1" ht="15" thickBot="1" x14ac:dyDescent="0.35">
      <c r="A282" s="59" t="str">
        <f>LEFT(Tabla1[[#This Row],[ObjGasto]],3)</f>
        <v>256</v>
      </c>
      <c r="B282" s="63">
        <v>25601</v>
      </c>
      <c r="C282" s="62" t="s">
        <v>457</v>
      </c>
    </row>
    <row r="283" spans="1:3" s="7" customFormat="1" ht="15" thickBot="1" x14ac:dyDescent="0.35">
      <c r="A283" s="59" t="str">
        <f>LEFT(Tabla1[[#This Row],[ObjGasto]],3)</f>
        <v>259</v>
      </c>
      <c r="B283" s="59">
        <v>25900</v>
      </c>
      <c r="C283" s="61" t="s">
        <v>458</v>
      </c>
    </row>
    <row r="284" spans="1:3" s="7" customFormat="1" ht="15" thickBot="1" x14ac:dyDescent="0.35">
      <c r="A284" s="59" t="str">
        <f>LEFT(Tabla1[[#This Row],[ObjGasto]],3)</f>
        <v>259</v>
      </c>
      <c r="B284" s="59">
        <v>25901</v>
      </c>
      <c r="C284" s="62" t="s">
        <v>459</v>
      </c>
    </row>
    <row r="285" spans="1:3" s="7" customFormat="1" ht="15" thickBot="1" x14ac:dyDescent="0.35">
      <c r="A285" s="59" t="str">
        <f>LEFT(Tabla1[[#This Row],[ObjGasto]],3)</f>
        <v>260</v>
      </c>
      <c r="B285" s="59">
        <v>26000</v>
      </c>
      <c r="C285" s="61" t="s">
        <v>460</v>
      </c>
    </row>
    <row r="286" spans="1:3" s="7" customFormat="1" ht="15" thickBot="1" x14ac:dyDescent="0.35">
      <c r="A286" s="59" t="str">
        <f>LEFT(Tabla1[[#This Row],[ObjGasto]],3)</f>
        <v>261</v>
      </c>
      <c r="B286" s="59">
        <v>26100</v>
      </c>
      <c r="C286" s="62" t="s">
        <v>460</v>
      </c>
    </row>
    <row r="287" spans="1:3" s="7" customFormat="1" ht="27.6" thickBot="1" x14ac:dyDescent="0.35">
      <c r="A287" s="59" t="str">
        <f>LEFT(Tabla1[[#This Row],[ObjGasto]],3)</f>
        <v>261</v>
      </c>
      <c r="B287" s="59">
        <v>26101</v>
      </c>
      <c r="C287" s="61" t="s">
        <v>461</v>
      </c>
    </row>
    <row r="288" spans="1:3" s="7" customFormat="1" ht="27.6" thickBot="1" x14ac:dyDescent="0.35">
      <c r="A288" s="59" t="str">
        <f>LEFT(Tabla1[[#This Row],[ObjGasto]],3)</f>
        <v>261</v>
      </c>
      <c r="B288" s="59">
        <v>26102</v>
      </c>
      <c r="C288" s="62" t="s">
        <v>462</v>
      </c>
    </row>
    <row r="289" spans="1:3" s="7" customFormat="1" ht="27.6" thickBot="1" x14ac:dyDescent="0.35">
      <c r="A289" s="59" t="str">
        <f>LEFT(Tabla1[[#This Row],[ObjGasto]],3)</f>
        <v>261</v>
      </c>
      <c r="B289" s="59">
        <v>26103</v>
      </c>
      <c r="C289" s="61" t="s">
        <v>463</v>
      </c>
    </row>
    <row r="290" spans="1:3" s="7" customFormat="1" ht="27.6" thickBot="1" x14ac:dyDescent="0.35">
      <c r="A290" s="59" t="str">
        <f>LEFT(Tabla1[[#This Row],[ObjGasto]],3)</f>
        <v>261</v>
      </c>
      <c r="B290" s="59">
        <v>26104</v>
      </c>
      <c r="C290" s="62" t="s">
        <v>464</v>
      </c>
    </row>
    <row r="291" spans="1:3" s="7" customFormat="1" ht="15" thickBot="1" x14ac:dyDescent="0.35">
      <c r="A291" s="59" t="str">
        <f>LEFT(Tabla1[[#This Row],[ObjGasto]],3)</f>
        <v>261</v>
      </c>
      <c r="B291" s="59">
        <v>26105</v>
      </c>
      <c r="C291" s="61" t="s">
        <v>465</v>
      </c>
    </row>
    <row r="292" spans="1:3" s="7" customFormat="1" ht="15" thickBot="1" x14ac:dyDescent="0.35">
      <c r="A292" s="59" t="str">
        <f>LEFT(Tabla1[[#This Row],[ObjGasto]],3)</f>
        <v>261</v>
      </c>
      <c r="B292" s="59">
        <v>26106</v>
      </c>
      <c r="C292" s="62" t="s">
        <v>466</v>
      </c>
    </row>
    <row r="293" spans="1:3" s="7" customFormat="1" ht="15" thickBot="1" x14ac:dyDescent="0.35">
      <c r="A293" s="59" t="str">
        <f>LEFT(Tabla1[[#This Row],[ObjGasto]],3)</f>
        <v>261</v>
      </c>
      <c r="B293" s="59">
        <v>26107</v>
      </c>
      <c r="C293" s="61" t="s">
        <v>467</v>
      </c>
    </row>
    <row r="294" spans="1:3" s="7" customFormat="1" ht="15" thickBot="1" x14ac:dyDescent="0.35">
      <c r="A294" s="59" t="str">
        <f>LEFT(Tabla1[[#This Row],[ObjGasto]],3)</f>
        <v>261</v>
      </c>
      <c r="B294" s="59">
        <v>26108</v>
      </c>
      <c r="C294" s="62" t="s">
        <v>468</v>
      </c>
    </row>
    <row r="295" spans="1:3" s="7" customFormat="1" ht="15" thickBot="1" x14ac:dyDescent="0.35">
      <c r="A295" s="59" t="str">
        <f>LEFT(Tabla1[[#This Row],[ObjGasto]],3)</f>
        <v>262</v>
      </c>
      <c r="B295" s="59">
        <v>26200</v>
      </c>
      <c r="C295" s="61" t="s">
        <v>469</v>
      </c>
    </row>
    <row r="296" spans="1:3" s="7" customFormat="1" ht="15" thickBot="1" x14ac:dyDescent="0.35">
      <c r="A296" s="59" t="str">
        <f>LEFT(Tabla1[[#This Row],[ObjGasto]],3)</f>
        <v>270</v>
      </c>
      <c r="B296" s="59">
        <v>27000</v>
      </c>
      <c r="C296" s="62" t="s">
        <v>470</v>
      </c>
    </row>
    <row r="297" spans="1:3" s="7" customFormat="1" ht="15" thickBot="1" x14ac:dyDescent="0.35">
      <c r="A297" s="59" t="str">
        <f>LEFT(Tabla1[[#This Row],[ObjGasto]],3)</f>
        <v>271</v>
      </c>
      <c r="B297" s="59">
        <v>27100</v>
      </c>
      <c r="C297" s="61" t="s">
        <v>471</v>
      </c>
    </row>
    <row r="298" spans="1:3" s="7" customFormat="1" ht="15" thickBot="1" x14ac:dyDescent="0.35">
      <c r="A298" s="59" t="str">
        <f>LEFT(Tabla1[[#This Row],[ObjGasto]],3)</f>
        <v>271</v>
      </c>
      <c r="B298" s="59">
        <v>27101</v>
      </c>
      <c r="C298" s="62" t="s">
        <v>472</v>
      </c>
    </row>
    <row r="299" spans="1:3" s="7" customFormat="1" ht="15" thickBot="1" x14ac:dyDescent="0.35">
      <c r="A299" s="59" t="str">
        <f>LEFT(Tabla1[[#This Row],[ObjGasto]],3)</f>
        <v>272</v>
      </c>
      <c r="B299" s="59">
        <v>27200</v>
      </c>
      <c r="C299" s="61" t="s">
        <v>473</v>
      </c>
    </row>
    <row r="300" spans="1:3" s="7" customFormat="1" ht="15" thickBot="1" x14ac:dyDescent="0.35">
      <c r="A300" s="59" t="str">
        <f>LEFT(Tabla1[[#This Row],[ObjGasto]],3)</f>
        <v>272</v>
      </c>
      <c r="B300" s="59">
        <v>27201</v>
      </c>
      <c r="C300" s="62" t="s">
        <v>474</v>
      </c>
    </row>
    <row r="301" spans="1:3" s="7" customFormat="1" ht="15" thickBot="1" x14ac:dyDescent="0.35">
      <c r="A301" s="59" t="str">
        <f>LEFT(Tabla1[[#This Row],[ObjGasto]],3)</f>
        <v>273</v>
      </c>
      <c r="B301" s="59">
        <v>27300</v>
      </c>
      <c r="C301" s="61" t="s">
        <v>475</v>
      </c>
    </row>
    <row r="302" spans="1:3" s="7" customFormat="1" ht="15" thickBot="1" x14ac:dyDescent="0.35">
      <c r="A302" s="59" t="str">
        <f>LEFT(Tabla1[[#This Row],[ObjGasto]],3)</f>
        <v>273</v>
      </c>
      <c r="B302" s="59">
        <v>27301</v>
      </c>
      <c r="C302" s="62" t="s">
        <v>476</v>
      </c>
    </row>
    <row r="303" spans="1:3" s="7" customFormat="1" ht="15" thickBot="1" x14ac:dyDescent="0.35">
      <c r="A303" s="59" t="str">
        <f>LEFT(Tabla1[[#This Row],[ObjGasto]],3)</f>
        <v>274</v>
      </c>
      <c r="B303" s="59">
        <v>27400</v>
      </c>
      <c r="C303" s="61" t="s">
        <v>477</v>
      </c>
    </row>
    <row r="304" spans="1:3" s="7" customFormat="1" ht="15" thickBot="1" x14ac:dyDescent="0.35">
      <c r="A304" s="59" t="str">
        <f>LEFT(Tabla1[[#This Row],[ObjGasto]],3)</f>
        <v>274</v>
      </c>
      <c r="B304" s="59">
        <v>27401</v>
      </c>
      <c r="C304" s="62" t="s">
        <v>478</v>
      </c>
    </row>
    <row r="305" spans="1:3" s="7" customFormat="1" ht="15" thickBot="1" x14ac:dyDescent="0.35">
      <c r="A305" s="59" t="str">
        <f>LEFT(Tabla1[[#This Row],[ObjGasto]],3)</f>
        <v>275</v>
      </c>
      <c r="B305" s="59">
        <v>27500</v>
      </c>
      <c r="C305" s="61" t="s">
        <v>479</v>
      </c>
    </row>
    <row r="306" spans="1:3" s="7" customFormat="1" ht="15" thickBot="1" x14ac:dyDescent="0.35">
      <c r="A306" s="59" t="str">
        <f>LEFT(Tabla1[[#This Row],[ObjGasto]],3)</f>
        <v>275</v>
      </c>
      <c r="B306" s="59">
        <v>27501</v>
      </c>
      <c r="C306" s="62" t="s">
        <v>479</v>
      </c>
    </row>
    <row r="307" spans="1:3" s="7" customFormat="1" ht="15" thickBot="1" x14ac:dyDescent="0.35">
      <c r="A307" s="59" t="str">
        <f>LEFT(Tabla1[[#This Row],[ObjGasto]],3)</f>
        <v>280</v>
      </c>
      <c r="B307" s="59">
        <v>28000</v>
      </c>
      <c r="C307" s="61" t="s">
        <v>480</v>
      </c>
    </row>
    <row r="308" spans="1:3" s="7" customFormat="1" ht="15" thickBot="1" x14ac:dyDescent="0.35">
      <c r="A308" s="59" t="str">
        <f>LEFT(Tabla1[[#This Row],[ObjGasto]],3)</f>
        <v>281</v>
      </c>
      <c r="B308" s="59">
        <v>28100</v>
      </c>
      <c r="C308" s="62" t="s">
        <v>481</v>
      </c>
    </row>
    <row r="309" spans="1:3" s="7" customFormat="1" ht="15" thickBot="1" x14ac:dyDescent="0.35">
      <c r="A309" s="59" t="str">
        <f>LEFT(Tabla1[[#This Row],[ObjGasto]],3)</f>
        <v>281</v>
      </c>
      <c r="B309" s="59">
        <v>28101</v>
      </c>
      <c r="C309" s="61" t="s">
        <v>481</v>
      </c>
    </row>
    <row r="310" spans="1:3" s="7" customFormat="1" ht="15" thickBot="1" x14ac:dyDescent="0.35">
      <c r="A310" s="59" t="str">
        <f>LEFT(Tabla1[[#This Row],[ObjGasto]],3)</f>
        <v>282</v>
      </c>
      <c r="B310" s="59">
        <v>28200</v>
      </c>
      <c r="C310" s="62" t="s">
        <v>482</v>
      </c>
    </row>
    <row r="311" spans="1:3" s="7" customFormat="1" ht="15" thickBot="1" x14ac:dyDescent="0.35">
      <c r="A311" s="59" t="str">
        <f>LEFT(Tabla1[[#This Row],[ObjGasto]],3)</f>
        <v>282</v>
      </c>
      <c r="B311" s="59">
        <v>28201</v>
      </c>
      <c r="C311" s="61" t="s">
        <v>483</v>
      </c>
    </row>
    <row r="312" spans="1:3" s="7" customFormat="1" ht="15" thickBot="1" x14ac:dyDescent="0.35">
      <c r="A312" s="59" t="str">
        <f>LEFT(Tabla1[[#This Row],[ObjGasto]],3)</f>
        <v>282</v>
      </c>
      <c r="B312" s="63">
        <v>28202</v>
      </c>
      <c r="C312" s="62" t="s">
        <v>484</v>
      </c>
    </row>
    <row r="313" spans="1:3" s="7" customFormat="1" ht="15" thickBot="1" x14ac:dyDescent="0.35">
      <c r="A313" s="59" t="str">
        <f>LEFT(Tabla1[[#This Row],[ObjGasto]],3)</f>
        <v>283</v>
      </c>
      <c r="B313" s="59">
        <v>28300</v>
      </c>
      <c r="C313" s="61" t="s">
        <v>485</v>
      </c>
    </row>
    <row r="314" spans="1:3" s="7" customFormat="1" ht="15" thickBot="1" x14ac:dyDescent="0.35">
      <c r="A314" s="59" t="str">
        <f>LEFT(Tabla1[[#This Row],[ObjGasto]],3)</f>
        <v>283</v>
      </c>
      <c r="B314" s="59">
        <v>28301</v>
      </c>
      <c r="C314" s="62" t="s">
        <v>486</v>
      </c>
    </row>
    <row r="315" spans="1:3" s="7" customFormat="1" ht="15" thickBot="1" x14ac:dyDescent="0.35">
      <c r="A315" s="59" t="str">
        <f>LEFT(Tabla1[[#This Row],[ObjGasto]],3)</f>
        <v>283</v>
      </c>
      <c r="B315" s="63">
        <v>28302</v>
      </c>
      <c r="C315" s="61" t="s">
        <v>487</v>
      </c>
    </row>
    <row r="316" spans="1:3" s="7" customFormat="1" ht="15" thickBot="1" x14ac:dyDescent="0.35">
      <c r="A316" s="59" t="str">
        <f>LEFT(Tabla1[[#This Row],[ObjGasto]],3)</f>
        <v>290</v>
      </c>
      <c r="B316" s="59">
        <v>29000</v>
      </c>
      <c r="C316" s="62" t="s">
        <v>488</v>
      </c>
    </row>
    <row r="317" spans="1:3" s="7" customFormat="1" ht="15" thickBot="1" x14ac:dyDescent="0.35">
      <c r="A317" s="59" t="str">
        <f>LEFT(Tabla1[[#This Row],[ObjGasto]],3)</f>
        <v>291</v>
      </c>
      <c r="B317" s="59">
        <v>29100</v>
      </c>
      <c r="C317" s="61" t="s">
        <v>489</v>
      </c>
    </row>
    <row r="318" spans="1:3" s="7" customFormat="1" ht="15" thickBot="1" x14ac:dyDescent="0.35">
      <c r="A318" s="59" t="str">
        <f>LEFT(Tabla1[[#This Row],[ObjGasto]],3)</f>
        <v>291</v>
      </c>
      <c r="B318" s="59">
        <v>29101</v>
      </c>
      <c r="C318" s="62" t="s">
        <v>489</v>
      </c>
    </row>
    <row r="319" spans="1:3" s="7" customFormat="1" ht="15" thickBot="1" x14ac:dyDescent="0.35">
      <c r="A319" s="59" t="str">
        <f>LEFT(Tabla1[[#This Row],[ObjGasto]],3)</f>
        <v>292</v>
      </c>
      <c r="B319" s="59">
        <v>29200</v>
      </c>
      <c r="C319" s="61" t="s">
        <v>490</v>
      </c>
    </row>
    <row r="320" spans="1:3" s="7" customFormat="1" ht="15" thickBot="1" x14ac:dyDescent="0.35">
      <c r="A320" s="59" t="str">
        <f>LEFT(Tabla1[[#This Row],[ObjGasto]],3)</f>
        <v>292</v>
      </c>
      <c r="B320" s="59">
        <v>29201</v>
      </c>
      <c r="C320" s="62" t="s">
        <v>490</v>
      </c>
    </row>
    <row r="321" spans="1:3" s="7" customFormat="1" ht="15" thickBot="1" x14ac:dyDescent="0.35">
      <c r="A321" s="59" t="str">
        <f>LEFT(Tabla1[[#This Row],[ObjGasto]],3)</f>
        <v>293</v>
      </c>
      <c r="B321" s="59">
        <v>29300</v>
      </c>
      <c r="C321" s="61" t="s">
        <v>491</v>
      </c>
    </row>
    <row r="322" spans="1:3" s="7" customFormat="1" ht="15" thickBot="1" x14ac:dyDescent="0.35">
      <c r="A322" s="59" t="str">
        <f>LEFT(Tabla1[[#This Row],[ObjGasto]],3)</f>
        <v>293</v>
      </c>
      <c r="B322" s="59">
        <v>29301</v>
      </c>
      <c r="C322" s="62" t="s">
        <v>492</v>
      </c>
    </row>
    <row r="323" spans="1:3" s="7" customFormat="1" ht="15" thickBot="1" x14ac:dyDescent="0.35">
      <c r="A323" s="59" t="str">
        <f>LEFT(Tabla1[[#This Row],[ObjGasto]],3)</f>
        <v>294</v>
      </c>
      <c r="B323" s="59">
        <v>29400</v>
      </c>
      <c r="C323" s="61" t="s">
        <v>493</v>
      </c>
    </row>
    <row r="324" spans="1:3" s="7" customFormat="1" ht="15" thickBot="1" x14ac:dyDescent="0.35">
      <c r="A324" s="59" t="str">
        <f>LEFT(Tabla1[[#This Row],[ObjGasto]],3)</f>
        <v>294</v>
      </c>
      <c r="B324" s="59">
        <v>29401</v>
      </c>
      <c r="C324" s="62" t="s">
        <v>494</v>
      </c>
    </row>
    <row r="325" spans="1:3" s="7" customFormat="1" ht="15" thickBot="1" x14ac:dyDescent="0.35">
      <c r="A325" s="59" t="str">
        <f>LEFT(Tabla1[[#This Row],[ObjGasto]],3)</f>
        <v>295</v>
      </c>
      <c r="B325" s="59">
        <v>29500</v>
      </c>
      <c r="C325" s="61" t="s">
        <v>495</v>
      </c>
    </row>
    <row r="326" spans="1:3" s="7" customFormat="1" ht="15" thickBot="1" x14ac:dyDescent="0.35">
      <c r="A326" s="59" t="str">
        <f>LEFT(Tabla1[[#This Row],[ObjGasto]],3)</f>
        <v>295</v>
      </c>
      <c r="B326" s="59">
        <v>29501</v>
      </c>
      <c r="C326" s="62" t="s">
        <v>496</v>
      </c>
    </row>
    <row r="327" spans="1:3" s="7" customFormat="1" ht="15" thickBot="1" x14ac:dyDescent="0.35">
      <c r="A327" s="59" t="str">
        <f>LEFT(Tabla1[[#This Row],[ObjGasto]],3)</f>
        <v>296</v>
      </c>
      <c r="B327" s="59">
        <v>29600</v>
      </c>
      <c r="C327" s="61" t="s">
        <v>497</v>
      </c>
    </row>
    <row r="328" spans="1:3" s="7" customFormat="1" ht="15" thickBot="1" x14ac:dyDescent="0.35">
      <c r="A328" s="59" t="str">
        <f>LEFT(Tabla1[[#This Row],[ObjGasto]],3)</f>
        <v>296</v>
      </c>
      <c r="B328" s="59">
        <v>29601</v>
      </c>
      <c r="C328" s="62" t="s">
        <v>497</v>
      </c>
    </row>
    <row r="329" spans="1:3" s="7" customFormat="1" ht="15" thickBot="1" x14ac:dyDescent="0.35">
      <c r="A329" s="59" t="str">
        <f>LEFT(Tabla1[[#This Row],[ObjGasto]],3)</f>
        <v>297</v>
      </c>
      <c r="B329" s="59">
        <v>29700</v>
      </c>
      <c r="C329" s="61" t="s">
        <v>498</v>
      </c>
    </row>
    <row r="330" spans="1:3" s="7" customFormat="1" ht="15" thickBot="1" x14ac:dyDescent="0.35">
      <c r="A330" s="59" t="str">
        <f>LEFT(Tabla1[[#This Row],[ObjGasto]],3)</f>
        <v>297</v>
      </c>
      <c r="B330" s="59">
        <v>29701</v>
      </c>
      <c r="C330" s="62" t="s">
        <v>498</v>
      </c>
    </row>
    <row r="331" spans="1:3" s="7" customFormat="1" ht="15" thickBot="1" x14ac:dyDescent="0.35">
      <c r="A331" s="59" t="str">
        <f>LEFT(Tabla1[[#This Row],[ObjGasto]],3)</f>
        <v>297</v>
      </c>
      <c r="B331" s="63">
        <v>29702</v>
      </c>
      <c r="C331" s="61" t="s">
        <v>499</v>
      </c>
    </row>
    <row r="332" spans="1:3" s="7" customFormat="1" ht="15" thickBot="1" x14ac:dyDescent="0.35">
      <c r="A332" s="59" t="str">
        <f>LEFT(Tabla1[[#This Row],[ObjGasto]],3)</f>
        <v>298</v>
      </c>
      <c r="B332" s="59">
        <v>29800</v>
      </c>
      <c r="C332" s="62" t="s">
        <v>500</v>
      </c>
    </row>
    <row r="333" spans="1:3" s="7" customFormat="1" ht="15" thickBot="1" x14ac:dyDescent="0.35">
      <c r="A333" s="59" t="str">
        <f>LEFT(Tabla1[[#This Row],[ObjGasto]],3)</f>
        <v>298</v>
      </c>
      <c r="B333" s="59">
        <v>29801</v>
      </c>
      <c r="C333" s="61" t="s">
        <v>500</v>
      </c>
    </row>
    <row r="334" spans="1:3" s="7" customFormat="1" ht="15" thickBot="1" x14ac:dyDescent="0.35">
      <c r="A334" s="59" t="str">
        <f>LEFT(Tabla1[[#This Row],[ObjGasto]],3)</f>
        <v>299</v>
      </c>
      <c r="B334" s="59">
        <v>29900</v>
      </c>
      <c r="C334" s="62" t="s">
        <v>501</v>
      </c>
    </row>
    <row r="335" spans="1:3" s="7" customFormat="1" ht="15" thickBot="1" x14ac:dyDescent="0.35">
      <c r="A335" s="59" t="str">
        <f>LEFT(Tabla1[[#This Row],[ObjGasto]],3)</f>
        <v>299</v>
      </c>
      <c r="B335" s="59">
        <v>29901</v>
      </c>
      <c r="C335" s="61" t="s">
        <v>501</v>
      </c>
    </row>
    <row r="336" spans="1:3" s="7" customFormat="1" ht="15" thickBot="1" x14ac:dyDescent="0.35">
      <c r="A336" s="59" t="str">
        <f>LEFT(Tabla1[[#This Row],[ObjGasto]],3)</f>
        <v>300</v>
      </c>
      <c r="B336" s="59">
        <v>30000</v>
      </c>
      <c r="C336" s="62" t="s">
        <v>502</v>
      </c>
    </row>
    <row r="337" spans="1:3" s="7" customFormat="1" ht="15" thickBot="1" x14ac:dyDescent="0.35">
      <c r="A337" s="59" t="str">
        <f>LEFT(Tabla1[[#This Row],[ObjGasto]],3)</f>
        <v>310</v>
      </c>
      <c r="B337" s="59">
        <v>31000</v>
      </c>
      <c r="C337" s="61" t="s">
        <v>503</v>
      </c>
    </row>
    <row r="338" spans="1:3" s="7" customFormat="1" ht="15" thickBot="1" x14ac:dyDescent="0.35">
      <c r="A338" s="59" t="str">
        <f>LEFT(Tabla1[[#This Row],[ObjGasto]],3)</f>
        <v>311</v>
      </c>
      <c r="B338" s="59">
        <v>31100</v>
      </c>
      <c r="C338" s="62" t="s">
        <v>504</v>
      </c>
    </row>
    <row r="339" spans="1:3" s="7" customFormat="1" ht="15" thickBot="1" x14ac:dyDescent="0.35">
      <c r="A339" s="59" t="str">
        <f>LEFT(Tabla1[[#This Row],[ObjGasto]],3)</f>
        <v>311</v>
      </c>
      <c r="B339" s="59">
        <v>31101</v>
      </c>
      <c r="C339" s="61" t="s">
        <v>505</v>
      </c>
    </row>
    <row r="340" spans="1:3" s="7" customFormat="1" ht="15" thickBot="1" x14ac:dyDescent="0.35">
      <c r="A340" s="59" t="str">
        <f>LEFT(Tabla1[[#This Row],[ObjGasto]],3)</f>
        <v>311</v>
      </c>
      <c r="B340" s="63">
        <v>31102</v>
      </c>
      <c r="C340" s="62" t="s">
        <v>506</v>
      </c>
    </row>
    <row r="341" spans="1:3" s="7" customFormat="1" ht="15" thickBot="1" x14ac:dyDescent="0.35">
      <c r="A341" s="59" t="str">
        <f>LEFT(Tabla1[[#This Row],[ObjGasto]],3)</f>
        <v>312</v>
      </c>
      <c r="B341" s="59">
        <v>31200</v>
      </c>
      <c r="C341" s="61" t="s">
        <v>507</v>
      </c>
    </row>
    <row r="342" spans="1:3" s="7" customFormat="1" ht="15" thickBot="1" x14ac:dyDescent="0.35">
      <c r="A342" s="59" t="str">
        <f>LEFT(Tabla1[[#This Row],[ObjGasto]],3)</f>
        <v>312</v>
      </c>
      <c r="B342" s="59">
        <v>31201</v>
      </c>
      <c r="C342" s="62" t="s">
        <v>507</v>
      </c>
    </row>
    <row r="343" spans="1:3" s="7" customFormat="1" ht="15" thickBot="1" x14ac:dyDescent="0.35">
      <c r="A343" s="59" t="str">
        <f>LEFT(Tabla1[[#This Row],[ObjGasto]],3)</f>
        <v>313</v>
      </c>
      <c r="B343" s="59">
        <v>31300</v>
      </c>
      <c r="C343" s="61" t="s">
        <v>508</v>
      </c>
    </row>
    <row r="344" spans="1:3" s="7" customFormat="1" ht="15" thickBot="1" x14ac:dyDescent="0.35">
      <c r="A344" s="59" t="str">
        <f>LEFT(Tabla1[[#This Row],[ObjGasto]],3)</f>
        <v>313</v>
      </c>
      <c r="B344" s="59">
        <v>31301</v>
      </c>
      <c r="C344" s="62" t="s">
        <v>509</v>
      </c>
    </row>
    <row r="345" spans="1:3" s="7" customFormat="1" ht="15" thickBot="1" x14ac:dyDescent="0.35">
      <c r="A345" s="59" t="str">
        <f>LEFT(Tabla1[[#This Row],[ObjGasto]],3)</f>
        <v>314</v>
      </c>
      <c r="B345" s="59">
        <v>31400</v>
      </c>
      <c r="C345" s="61" t="s">
        <v>510</v>
      </c>
    </row>
    <row r="346" spans="1:3" s="7" customFormat="1" ht="15" thickBot="1" x14ac:dyDescent="0.35">
      <c r="A346" s="59" t="str">
        <f>LEFT(Tabla1[[#This Row],[ObjGasto]],3)</f>
        <v>314</v>
      </c>
      <c r="B346" s="59">
        <v>31401</v>
      </c>
      <c r="C346" s="62" t="s">
        <v>511</v>
      </c>
    </row>
    <row r="347" spans="1:3" s="7" customFormat="1" ht="15" thickBot="1" x14ac:dyDescent="0.35">
      <c r="A347" s="59" t="str">
        <f>LEFT(Tabla1[[#This Row],[ObjGasto]],3)</f>
        <v>315</v>
      </c>
      <c r="B347" s="59">
        <v>31500</v>
      </c>
      <c r="C347" s="61" t="s">
        <v>512</v>
      </c>
    </row>
    <row r="348" spans="1:3" s="7" customFormat="1" ht="15" thickBot="1" x14ac:dyDescent="0.35">
      <c r="A348" s="59" t="str">
        <f>LEFT(Tabla1[[#This Row],[ObjGasto]],3)</f>
        <v>315</v>
      </c>
      <c r="B348" s="59">
        <v>31501</v>
      </c>
      <c r="C348" s="62" t="s">
        <v>513</v>
      </c>
    </row>
    <row r="349" spans="1:3" s="7" customFormat="1" ht="15" thickBot="1" x14ac:dyDescent="0.35">
      <c r="A349" s="59" t="str">
        <f>LEFT(Tabla1[[#This Row],[ObjGasto]],3)</f>
        <v>316</v>
      </c>
      <c r="B349" s="59">
        <v>31600</v>
      </c>
      <c r="C349" s="61" t="s">
        <v>514</v>
      </c>
    </row>
    <row r="350" spans="1:3" s="7" customFormat="1" ht="15" thickBot="1" x14ac:dyDescent="0.35">
      <c r="A350" s="59" t="str">
        <f>LEFT(Tabla1[[#This Row],[ObjGasto]],3)</f>
        <v>316</v>
      </c>
      <c r="B350" s="59">
        <v>31601</v>
      </c>
      <c r="C350" s="62" t="s">
        <v>515</v>
      </c>
    </row>
    <row r="351" spans="1:3" s="7" customFormat="1" ht="15" thickBot="1" x14ac:dyDescent="0.35">
      <c r="A351" s="59" t="str">
        <f>LEFT(Tabla1[[#This Row],[ObjGasto]],3)</f>
        <v>316</v>
      </c>
      <c r="B351" s="59">
        <v>31602</v>
      </c>
      <c r="C351" s="61" t="s">
        <v>516</v>
      </c>
    </row>
    <row r="352" spans="1:3" s="7" customFormat="1" ht="15" thickBot="1" x14ac:dyDescent="0.35">
      <c r="A352" s="59" t="str">
        <f>LEFT(Tabla1[[#This Row],[ObjGasto]],3)</f>
        <v>317</v>
      </c>
      <c r="B352" s="59">
        <v>31700</v>
      </c>
      <c r="C352" s="62" t="s">
        <v>517</v>
      </c>
    </row>
    <row r="353" spans="1:3" s="7" customFormat="1" ht="15" thickBot="1" x14ac:dyDescent="0.35">
      <c r="A353" s="59" t="str">
        <f>LEFT(Tabla1[[#This Row],[ObjGasto]],3)</f>
        <v>317</v>
      </c>
      <c r="B353" s="59">
        <v>31701</v>
      </c>
      <c r="C353" s="61" t="s">
        <v>518</v>
      </c>
    </row>
    <row r="354" spans="1:3" s="7" customFormat="1" ht="15" thickBot="1" x14ac:dyDescent="0.35">
      <c r="A354" s="59" t="str">
        <f>LEFT(Tabla1[[#This Row],[ObjGasto]],3)</f>
        <v>318</v>
      </c>
      <c r="B354" s="59">
        <v>31800</v>
      </c>
      <c r="C354" s="62" t="s">
        <v>519</v>
      </c>
    </row>
    <row r="355" spans="1:3" s="7" customFormat="1" ht="15" thickBot="1" x14ac:dyDescent="0.35">
      <c r="A355" s="59" t="str">
        <f>LEFT(Tabla1[[#This Row],[ObjGasto]],3)</f>
        <v>318</v>
      </c>
      <c r="B355" s="59">
        <v>31801</v>
      </c>
      <c r="C355" s="61" t="s">
        <v>520</v>
      </c>
    </row>
    <row r="356" spans="1:3" s="7" customFormat="1" ht="15" thickBot="1" x14ac:dyDescent="0.35">
      <c r="A356" s="59" t="str">
        <f>LEFT(Tabla1[[#This Row],[ObjGasto]],3)</f>
        <v>318</v>
      </c>
      <c r="B356" s="59">
        <v>31802</v>
      </c>
      <c r="C356" s="62" t="s">
        <v>521</v>
      </c>
    </row>
    <row r="357" spans="1:3" s="7" customFormat="1" ht="15" thickBot="1" x14ac:dyDescent="0.35">
      <c r="A357" s="59" t="str">
        <f>LEFT(Tabla1[[#This Row],[ObjGasto]],3)</f>
        <v>318</v>
      </c>
      <c r="B357" s="63">
        <v>31803</v>
      </c>
      <c r="C357" s="61" t="s">
        <v>522</v>
      </c>
    </row>
    <row r="358" spans="1:3" s="7" customFormat="1" ht="15" thickBot="1" x14ac:dyDescent="0.35">
      <c r="A358" s="59" t="str">
        <f>LEFT(Tabla1[[#This Row],[ObjGasto]],3)</f>
        <v>319</v>
      </c>
      <c r="B358" s="59">
        <v>31900</v>
      </c>
      <c r="C358" s="62" t="s">
        <v>523</v>
      </c>
    </row>
    <row r="359" spans="1:3" s="7" customFormat="1" ht="15" thickBot="1" x14ac:dyDescent="0.35">
      <c r="A359" s="59" t="str">
        <f>LEFT(Tabla1[[#This Row],[ObjGasto]],3)</f>
        <v>319</v>
      </c>
      <c r="B359" s="59">
        <v>31901</v>
      </c>
      <c r="C359" s="61" t="s">
        <v>524</v>
      </c>
    </row>
    <row r="360" spans="1:3" s="7" customFormat="1" ht="15" thickBot="1" x14ac:dyDescent="0.35">
      <c r="A360" s="59" t="str">
        <f>LEFT(Tabla1[[#This Row],[ObjGasto]],3)</f>
        <v>319</v>
      </c>
      <c r="B360" s="59">
        <v>31902</v>
      </c>
      <c r="C360" s="62" t="s">
        <v>525</v>
      </c>
    </row>
    <row r="361" spans="1:3" s="7" customFormat="1" ht="15" thickBot="1" x14ac:dyDescent="0.35">
      <c r="A361" s="59" t="str">
        <f>LEFT(Tabla1[[#This Row],[ObjGasto]],3)</f>
        <v>319</v>
      </c>
      <c r="B361" s="59">
        <v>31903</v>
      </c>
      <c r="C361" s="61" t="s">
        <v>526</v>
      </c>
    </row>
    <row r="362" spans="1:3" s="7" customFormat="1" ht="15" thickBot="1" x14ac:dyDescent="0.35">
      <c r="A362" s="59" t="str">
        <f>LEFT(Tabla1[[#This Row],[ObjGasto]],3)</f>
        <v>320</v>
      </c>
      <c r="B362" s="59">
        <v>32000</v>
      </c>
      <c r="C362" s="62" t="s">
        <v>527</v>
      </c>
    </row>
    <row r="363" spans="1:3" s="7" customFormat="1" ht="15" thickBot="1" x14ac:dyDescent="0.35">
      <c r="A363" s="59" t="str">
        <f>LEFT(Tabla1[[#This Row],[ObjGasto]],3)</f>
        <v>321</v>
      </c>
      <c r="B363" s="59">
        <v>32100</v>
      </c>
      <c r="C363" s="61" t="s">
        <v>528</v>
      </c>
    </row>
    <row r="364" spans="1:3" s="7" customFormat="1" ht="15" thickBot="1" x14ac:dyDescent="0.35">
      <c r="A364" s="59" t="str">
        <f>LEFT(Tabla1[[#This Row],[ObjGasto]],3)</f>
        <v>321</v>
      </c>
      <c r="B364" s="59">
        <v>32101</v>
      </c>
      <c r="C364" s="62" t="s">
        <v>528</v>
      </c>
    </row>
    <row r="365" spans="1:3" s="7" customFormat="1" ht="15" thickBot="1" x14ac:dyDescent="0.35">
      <c r="A365" s="59" t="str">
        <f>LEFT(Tabla1[[#This Row],[ObjGasto]],3)</f>
        <v>322</v>
      </c>
      <c r="B365" s="59">
        <v>32200</v>
      </c>
      <c r="C365" s="61" t="s">
        <v>529</v>
      </c>
    </row>
    <row r="366" spans="1:3" s="7" customFormat="1" ht="15" thickBot="1" x14ac:dyDescent="0.35">
      <c r="A366" s="59" t="str">
        <f>LEFT(Tabla1[[#This Row],[ObjGasto]],3)</f>
        <v>322</v>
      </c>
      <c r="B366" s="59">
        <v>32201</v>
      </c>
      <c r="C366" s="62" t="s">
        <v>530</v>
      </c>
    </row>
    <row r="367" spans="1:3" s="7" customFormat="1" ht="15" thickBot="1" x14ac:dyDescent="0.35">
      <c r="A367" s="59" t="str">
        <f>LEFT(Tabla1[[#This Row],[ObjGasto]],3)</f>
        <v>323</v>
      </c>
      <c r="B367" s="59">
        <v>32300</v>
      </c>
      <c r="C367" s="61" t="s">
        <v>531</v>
      </c>
    </row>
    <row r="368" spans="1:3" s="7" customFormat="1" ht="15" thickBot="1" x14ac:dyDescent="0.35">
      <c r="A368" s="59" t="str">
        <f>LEFT(Tabla1[[#This Row],[ObjGasto]],3)</f>
        <v>323</v>
      </c>
      <c r="B368" s="59">
        <v>32301</v>
      </c>
      <c r="C368" s="62" t="s">
        <v>532</v>
      </c>
    </row>
    <row r="369" spans="1:3" s="7" customFormat="1" ht="15" thickBot="1" x14ac:dyDescent="0.35">
      <c r="A369" s="59" t="str">
        <f>LEFT(Tabla1[[#This Row],[ObjGasto]],3)</f>
        <v>323</v>
      </c>
      <c r="B369" s="59">
        <v>32302</v>
      </c>
      <c r="C369" s="61" t="s">
        <v>533</v>
      </c>
    </row>
    <row r="370" spans="1:3" s="7" customFormat="1" ht="15" thickBot="1" x14ac:dyDescent="0.35">
      <c r="A370" s="59" t="str">
        <f>LEFT(Tabla1[[#This Row],[ObjGasto]],3)</f>
        <v>324</v>
      </c>
      <c r="B370" s="59">
        <v>32400</v>
      </c>
      <c r="C370" s="62" t="s">
        <v>534</v>
      </c>
    </row>
    <row r="371" spans="1:3" s="7" customFormat="1" ht="15" thickBot="1" x14ac:dyDescent="0.35">
      <c r="A371" s="59" t="str">
        <f>LEFT(Tabla1[[#This Row],[ObjGasto]],3)</f>
        <v>324</v>
      </c>
      <c r="B371" s="59">
        <v>32401</v>
      </c>
      <c r="C371" s="61" t="s">
        <v>534</v>
      </c>
    </row>
    <row r="372" spans="1:3" s="7" customFormat="1" ht="15" thickBot="1" x14ac:dyDescent="0.35">
      <c r="A372" s="59" t="str">
        <f>LEFT(Tabla1[[#This Row],[ObjGasto]],3)</f>
        <v>325</v>
      </c>
      <c r="B372" s="59">
        <v>32500</v>
      </c>
      <c r="C372" s="62" t="s">
        <v>535</v>
      </c>
    </row>
    <row r="373" spans="1:3" s="7" customFormat="1" ht="27.6" thickBot="1" x14ac:dyDescent="0.35">
      <c r="A373" s="59" t="str">
        <f>LEFT(Tabla1[[#This Row],[ObjGasto]],3)</f>
        <v>325</v>
      </c>
      <c r="B373" s="59">
        <v>32501</v>
      </c>
      <c r="C373" s="61" t="s">
        <v>536</v>
      </c>
    </row>
    <row r="374" spans="1:3" s="7" customFormat="1" ht="27.6" thickBot="1" x14ac:dyDescent="0.35">
      <c r="A374" s="59" t="str">
        <f>LEFT(Tabla1[[#This Row],[ObjGasto]],3)</f>
        <v>325</v>
      </c>
      <c r="B374" s="59">
        <v>32502</v>
      </c>
      <c r="C374" s="62" t="s">
        <v>537</v>
      </c>
    </row>
    <row r="375" spans="1:3" s="7" customFormat="1" ht="27.6" thickBot="1" x14ac:dyDescent="0.35">
      <c r="A375" s="59" t="str">
        <f>LEFT(Tabla1[[#This Row],[ObjGasto]],3)</f>
        <v>325</v>
      </c>
      <c r="B375" s="59">
        <v>32503</v>
      </c>
      <c r="C375" s="61" t="s">
        <v>538</v>
      </c>
    </row>
    <row r="376" spans="1:3" s="7" customFormat="1" ht="15" thickBot="1" x14ac:dyDescent="0.35">
      <c r="A376" s="59" t="str">
        <f>LEFT(Tabla1[[#This Row],[ObjGasto]],3)</f>
        <v>325</v>
      </c>
      <c r="B376" s="59">
        <v>32504</v>
      </c>
      <c r="C376" s="62" t="s">
        <v>539</v>
      </c>
    </row>
    <row r="377" spans="1:3" s="7" customFormat="1" ht="27.6" thickBot="1" x14ac:dyDescent="0.35">
      <c r="A377" s="59" t="str">
        <f>LEFT(Tabla1[[#This Row],[ObjGasto]],3)</f>
        <v>325</v>
      </c>
      <c r="B377" s="59">
        <v>32505</v>
      </c>
      <c r="C377" s="61" t="s">
        <v>540</v>
      </c>
    </row>
    <row r="378" spans="1:3" s="7" customFormat="1" ht="15" thickBot="1" x14ac:dyDescent="0.35">
      <c r="A378" s="59" t="str">
        <f>LEFT(Tabla1[[#This Row],[ObjGasto]],3)</f>
        <v>326</v>
      </c>
      <c r="B378" s="59">
        <v>32600</v>
      </c>
      <c r="C378" s="62" t="s">
        <v>541</v>
      </c>
    </row>
    <row r="379" spans="1:3" s="7" customFormat="1" ht="15" thickBot="1" x14ac:dyDescent="0.35">
      <c r="A379" s="59" t="str">
        <f>LEFT(Tabla1[[#This Row],[ObjGasto]],3)</f>
        <v>326</v>
      </c>
      <c r="B379" s="59">
        <v>32601</v>
      </c>
      <c r="C379" s="61" t="s">
        <v>542</v>
      </c>
    </row>
    <row r="380" spans="1:3" s="7" customFormat="1" ht="15" thickBot="1" x14ac:dyDescent="0.35">
      <c r="A380" s="59" t="str">
        <f>LEFT(Tabla1[[#This Row],[ObjGasto]],3)</f>
        <v>326</v>
      </c>
      <c r="B380" s="63">
        <v>32602</v>
      </c>
      <c r="C380" s="62" t="s">
        <v>543</v>
      </c>
    </row>
    <row r="381" spans="1:3" s="7" customFormat="1" ht="15" thickBot="1" x14ac:dyDescent="0.35">
      <c r="A381" s="59" t="str">
        <f>LEFT(Tabla1[[#This Row],[ObjGasto]],3)</f>
        <v>327</v>
      </c>
      <c r="B381" s="59">
        <v>32700</v>
      </c>
      <c r="C381" s="61" t="s">
        <v>544</v>
      </c>
    </row>
    <row r="382" spans="1:3" s="7" customFormat="1" ht="15" thickBot="1" x14ac:dyDescent="0.35">
      <c r="A382" s="59" t="str">
        <f>LEFT(Tabla1[[#This Row],[ObjGasto]],3)</f>
        <v>327</v>
      </c>
      <c r="B382" s="59">
        <v>32701</v>
      </c>
      <c r="C382" s="62" t="s">
        <v>545</v>
      </c>
    </row>
    <row r="383" spans="1:3" s="7" customFormat="1" ht="15" thickBot="1" x14ac:dyDescent="0.35">
      <c r="A383" s="59" t="str">
        <f>LEFT(Tabla1[[#This Row],[ObjGasto]],3)</f>
        <v>328</v>
      </c>
      <c r="B383" s="59">
        <v>32800</v>
      </c>
      <c r="C383" s="61" t="s">
        <v>546</v>
      </c>
    </row>
    <row r="384" spans="1:3" s="7" customFormat="1" ht="15" thickBot="1" x14ac:dyDescent="0.35">
      <c r="A384" s="59" t="str">
        <f>LEFT(Tabla1[[#This Row],[ObjGasto]],3)</f>
        <v>328</v>
      </c>
      <c r="B384" s="59">
        <v>32801</v>
      </c>
      <c r="C384" s="62" t="s">
        <v>546</v>
      </c>
    </row>
    <row r="385" spans="1:3" s="7" customFormat="1" ht="15" thickBot="1" x14ac:dyDescent="0.35">
      <c r="A385" s="59" t="str">
        <f>LEFT(Tabla1[[#This Row],[ObjGasto]],3)</f>
        <v>329</v>
      </c>
      <c r="B385" s="59">
        <v>32900</v>
      </c>
      <c r="C385" s="61" t="s">
        <v>547</v>
      </c>
    </row>
    <row r="386" spans="1:3" s="7" customFormat="1" ht="15" thickBot="1" x14ac:dyDescent="0.35">
      <c r="A386" s="59" t="str">
        <f>LEFT(Tabla1[[#This Row],[ObjGasto]],3)</f>
        <v>329</v>
      </c>
      <c r="B386" s="59">
        <v>32901</v>
      </c>
      <c r="C386" s="62" t="s">
        <v>548</v>
      </c>
    </row>
    <row r="387" spans="1:3" s="7" customFormat="1" ht="15" thickBot="1" x14ac:dyDescent="0.35">
      <c r="A387" s="59" t="str">
        <f>LEFT(Tabla1[[#This Row],[ObjGasto]],3)</f>
        <v>329</v>
      </c>
      <c r="B387" s="59">
        <v>32902</v>
      </c>
      <c r="C387" s="61" t="s">
        <v>549</v>
      </c>
    </row>
    <row r="388" spans="1:3" s="7" customFormat="1" ht="15" thickBot="1" x14ac:dyDescent="0.35">
      <c r="A388" s="59" t="str">
        <f>LEFT(Tabla1[[#This Row],[ObjGasto]],3)</f>
        <v>329</v>
      </c>
      <c r="B388" s="63">
        <v>32903</v>
      </c>
      <c r="C388" s="62" t="s">
        <v>547</v>
      </c>
    </row>
    <row r="389" spans="1:3" s="7" customFormat="1" ht="15" thickBot="1" x14ac:dyDescent="0.35">
      <c r="A389" s="59" t="str">
        <f>LEFT(Tabla1[[#This Row],[ObjGasto]],3)</f>
        <v>329</v>
      </c>
      <c r="B389" s="63">
        <v>32904</v>
      </c>
      <c r="C389" s="61" t="s">
        <v>550</v>
      </c>
    </row>
    <row r="390" spans="1:3" s="7" customFormat="1" ht="15" thickBot="1" x14ac:dyDescent="0.35">
      <c r="A390" s="59" t="str">
        <f>LEFT(Tabla1[[#This Row],[ObjGasto]],3)</f>
        <v>330</v>
      </c>
      <c r="B390" s="59">
        <v>33000</v>
      </c>
      <c r="C390" s="62" t="s">
        <v>551</v>
      </c>
    </row>
    <row r="391" spans="1:3" s="7" customFormat="1" ht="15" thickBot="1" x14ac:dyDescent="0.35">
      <c r="A391" s="59" t="str">
        <f>LEFT(Tabla1[[#This Row],[ObjGasto]],3)</f>
        <v>331</v>
      </c>
      <c r="B391" s="59">
        <v>33100</v>
      </c>
      <c r="C391" s="61" t="s">
        <v>552</v>
      </c>
    </row>
    <row r="392" spans="1:3" s="7" customFormat="1" ht="15" thickBot="1" x14ac:dyDescent="0.35">
      <c r="A392" s="59" t="str">
        <f>LEFT(Tabla1[[#This Row],[ObjGasto]],3)</f>
        <v>331</v>
      </c>
      <c r="B392" s="59">
        <v>33101</v>
      </c>
      <c r="C392" s="62" t="s">
        <v>553</v>
      </c>
    </row>
    <row r="393" spans="1:3" s="7" customFormat="1" ht="15" thickBot="1" x14ac:dyDescent="0.35">
      <c r="A393" s="59" t="str">
        <f>LEFT(Tabla1[[#This Row],[ObjGasto]],3)</f>
        <v>331</v>
      </c>
      <c r="B393" s="59">
        <v>33102</v>
      </c>
      <c r="C393" s="61" t="s">
        <v>554</v>
      </c>
    </row>
    <row r="394" spans="1:3" s="7" customFormat="1" ht="15" thickBot="1" x14ac:dyDescent="0.35">
      <c r="A394" s="59" t="str">
        <f>LEFT(Tabla1[[#This Row],[ObjGasto]],3)</f>
        <v>331</v>
      </c>
      <c r="B394" s="59">
        <v>33103</v>
      </c>
      <c r="C394" s="62" t="s">
        <v>555</v>
      </c>
    </row>
    <row r="395" spans="1:3" s="7" customFormat="1" ht="15" thickBot="1" x14ac:dyDescent="0.35">
      <c r="A395" s="59" t="str">
        <f>LEFT(Tabla1[[#This Row],[ObjGasto]],3)</f>
        <v>331</v>
      </c>
      <c r="B395" s="59">
        <v>33104</v>
      </c>
      <c r="C395" s="61" t="s">
        <v>556</v>
      </c>
    </row>
    <row r="396" spans="1:3" s="7" customFormat="1" ht="15" thickBot="1" x14ac:dyDescent="0.35">
      <c r="A396" s="59" t="str">
        <f>LEFT(Tabla1[[#This Row],[ObjGasto]],3)</f>
        <v>331</v>
      </c>
      <c r="B396" s="59">
        <v>33105</v>
      </c>
      <c r="C396" s="62" t="s">
        <v>557</v>
      </c>
    </row>
    <row r="397" spans="1:3" s="7" customFormat="1" ht="15" thickBot="1" x14ac:dyDescent="0.35">
      <c r="A397" s="59" t="str">
        <f>LEFT(Tabla1[[#This Row],[ObjGasto]],3)</f>
        <v>331</v>
      </c>
      <c r="B397" s="63">
        <v>33106</v>
      </c>
      <c r="C397" s="61" t="s">
        <v>558</v>
      </c>
    </row>
    <row r="398" spans="1:3" s="7" customFormat="1" ht="15" thickBot="1" x14ac:dyDescent="0.35">
      <c r="A398" s="59" t="str">
        <f>LEFT(Tabla1[[#This Row],[ObjGasto]],3)</f>
        <v>331</v>
      </c>
      <c r="B398" s="63">
        <v>33107</v>
      </c>
      <c r="C398" s="62" t="s">
        <v>559</v>
      </c>
    </row>
    <row r="399" spans="1:3" s="7" customFormat="1" ht="15" thickBot="1" x14ac:dyDescent="0.35">
      <c r="A399" s="59" t="str">
        <f>LEFT(Tabla1[[#This Row],[ObjGasto]],3)</f>
        <v>331</v>
      </c>
      <c r="B399" s="63">
        <v>33108</v>
      </c>
      <c r="C399" s="61" t="s">
        <v>560</v>
      </c>
    </row>
    <row r="400" spans="1:3" s="7" customFormat="1" ht="15" thickBot="1" x14ac:dyDescent="0.35">
      <c r="A400" s="59" t="str">
        <f>LEFT(Tabla1[[#This Row],[ObjGasto]],3)</f>
        <v>331</v>
      </c>
      <c r="B400" s="63">
        <v>33109</v>
      </c>
      <c r="C400" s="62" t="s">
        <v>561</v>
      </c>
    </row>
    <row r="401" spans="1:3" s="7" customFormat="1" ht="15" thickBot="1" x14ac:dyDescent="0.35">
      <c r="A401" s="59" t="str">
        <f>LEFT(Tabla1[[#This Row],[ObjGasto]],3)</f>
        <v>332</v>
      </c>
      <c r="B401" s="59">
        <v>33200</v>
      </c>
      <c r="C401" s="61" t="s">
        <v>562</v>
      </c>
    </row>
    <row r="402" spans="1:3" s="7" customFormat="1" ht="15" thickBot="1" x14ac:dyDescent="0.35">
      <c r="A402" s="59" t="str">
        <f>LEFT(Tabla1[[#This Row],[ObjGasto]],3)</f>
        <v>332</v>
      </c>
      <c r="B402" s="59">
        <v>33201</v>
      </c>
      <c r="C402" s="62" t="s">
        <v>562</v>
      </c>
    </row>
    <row r="403" spans="1:3" s="7" customFormat="1" ht="15" thickBot="1" x14ac:dyDescent="0.35">
      <c r="A403" s="59" t="str">
        <f>LEFT(Tabla1[[#This Row],[ObjGasto]],3)</f>
        <v>332</v>
      </c>
      <c r="B403" s="59">
        <v>33202</v>
      </c>
      <c r="C403" s="61" t="s">
        <v>563</v>
      </c>
    </row>
    <row r="404" spans="1:3" s="7" customFormat="1" ht="15" thickBot="1" x14ac:dyDescent="0.35">
      <c r="A404" s="59" t="str">
        <f>LEFT(Tabla1[[#This Row],[ObjGasto]],3)</f>
        <v>332</v>
      </c>
      <c r="B404" s="63">
        <v>33203</v>
      </c>
      <c r="C404" s="62" t="s">
        <v>564</v>
      </c>
    </row>
    <row r="405" spans="1:3" s="7" customFormat="1" ht="15" thickBot="1" x14ac:dyDescent="0.35">
      <c r="A405" s="59" t="str">
        <f>LEFT(Tabla1[[#This Row],[ObjGasto]],3)</f>
        <v>333</v>
      </c>
      <c r="B405" s="59">
        <v>33300</v>
      </c>
      <c r="C405" s="61" t="s">
        <v>565</v>
      </c>
    </row>
    <row r="406" spans="1:3" s="7" customFormat="1" ht="15" thickBot="1" x14ac:dyDescent="0.35">
      <c r="A406" s="59" t="str">
        <f>LEFT(Tabla1[[#This Row],[ObjGasto]],3)</f>
        <v>333</v>
      </c>
      <c r="B406" s="59">
        <v>33301</v>
      </c>
      <c r="C406" s="62" t="s">
        <v>566</v>
      </c>
    </row>
    <row r="407" spans="1:3" s="7" customFormat="1" ht="15" thickBot="1" x14ac:dyDescent="0.35">
      <c r="A407" s="59" t="str">
        <f>LEFT(Tabla1[[#This Row],[ObjGasto]],3)</f>
        <v>333</v>
      </c>
      <c r="B407" s="59">
        <v>33302</v>
      </c>
      <c r="C407" s="61" t="s">
        <v>567</v>
      </c>
    </row>
    <row r="408" spans="1:3" s="7" customFormat="1" ht="15" thickBot="1" x14ac:dyDescent="0.35">
      <c r="A408" s="59" t="str">
        <f>LEFT(Tabla1[[#This Row],[ObjGasto]],3)</f>
        <v>333</v>
      </c>
      <c r="B408" s="59">
        <v>33303</v>
      </c>
      <c r="C408" s="62" t="s">
        <v>568</v>
      </c>
    </row>
    <row r="409" spans="1:3" s="7" customFormat="1" ht="15" thickBot="1" x14ac:dyDescent="0.35">
      <c r="A409" s="59" t="str">
        <f>LEFT(Tabla1[[#This Row],[ObjGasto]],3)</f>
        <v>334</v>
      </c>
      <c r="B409" s="59">
        <v>33400</v>
      </c>
      <c r="C409" s="61" t="s">
        <v>569</v>
      </c>
    </row>
    <row r="410" spans="1:3" s="7" customFormat="1" ht="15" thickBot="1" x14ac:dyDescent="0.35">
      <c r="A410" s="59" t="str">
        <f>LEFT(Tabla1[[#This Row],[ObjGasto]],3)</f>
        <v>334</v>
      </c>
      <c r="B410" s="59">
        <v>33401</v>
      </c>
      <c r="C410" s="62" t="s">
        <v>570</v>
      </c>
    </row>
    <row r="411" spans="1:3" s="7" customFormat="1" ht="15" thickBot="1" x14ac:dyDescent="0.35">
      <c r="A411" s="59" t="str">
        <f>LEFT(Tabla1[[#This Row],[ObjGasto]],3)</f>
        <v>334</v>
      </c>
      <c r="B411" s="63">
        <v>33402</v>
      </c>
      <c r="C411" s="61" t="s">
        <v>571</v>
      </c>
    </row>
    <row r="412" spans="1:3" s="7" customFormat="1" ht="15" thickBot="1" x14ac:dyDescent="0.35">
      <c r="A412" s="59" t="str">
        <f>LEFT(Tabla1[[#This Row],[ObjGasto]],3)</f>
        <v>335</v>
      </c>
      <c r="B412" s="59">
        <v>33500</v>
      </c>
      <c r="C412" s="62" t="s">
        <v>572</v>
      </c>
    </row>
    <row r="413" spans="1:3" s="7" customFormat="1" ht="15" thickBot="1" x14ac:dyDescent="0.35">
      <c r="A413" s="59" t="str">
        <f>LEFT(Tabla1[[#This Row],[ObjGasto]],3)</f>
        <v>335</v>
      </c>
      <c r="B413" s="59">
        <v>33501</v>
      </c>
      <c r="C413" s="61" t="s">
        <v>567</v>
      </c>
    </row>
    <row r="414" spans="1:3" s="7" customFormat="1" ht="15" thickBot="1" x14ac:dyDescent="0.35">
      <c r="A414" s="59" t="str">
        <f>LEFT(Tabla1[[#This Row],[ObjGasto]],3)</f>
        <v>335</v>
      </c>
      <c r="B414" s="59">
        <v>33502</v>
      </c>
      <c r="C414" s="62" t="s">
        <v>573</v>
      </c>
    </row>
    <row r="415" spans="1:3" s="7" customFormat="1" ht="15" thickBot="1" x14ac:dyDescent="0.35">
      <c r="A415" s="59" t="str">
        <f>LEFT(Tabla1[[#This Row],[ObjGasto]],3)</f>
        <v>335</v>
      </c>
      <c r="B415" s="59">
        <v>33503</v>
      </c>
      <c r="C415" s="61" t="s">
        <v>574</v>
      </c>
    </row>
    <row r="416" spans="1:3" s="7" customFormat="1" ht="15" thickBot="1" x14ac:dyDescent="0.35">
      <c r="A416" s="59" t="str">
        <f>LEFT(Tabla1[[#This Row],[ObjGasto]],3)</f>
        <v>335</v>
      </c>
      <c r="B416" s="63">
        <v>33504</v>
      </c>
      <c r="C416" s="62" t="s">
        <v>575</v>
      </c>
    </row>
    <row r="417" spans="1:3" s="7" customFormat="1" ht="15" thickBot="1" x14ac:dyDescent="0.35">
      <c r="A417" s="59" t="str">
        <f>LEFT(Tabla1[[#This Row],[ObjGasto]],3)</f>
        <v>336</v>
      </c>
      <c r="B417" s="59">
        <v>33600</v>
      </c>
      <c r="C417" s="61" t="s">
        <v>576</v>
      </c>
    </row>
    <row r="418" spans="1:3" s="7" customFormat="1" ht="15" thickBot="1" x14ac:dyDescent="0.35">
      <c r="A418" s="59" t="str">
        <f>LEFT(Tabla1[[#This Row],[ObjGasto]],3)</f>
        <v>336</v>
      </c>
      <c r="B418" s="59">
        <v>33601</v>
      </c>
      <c r="C418" s="62" t="s">
        <v>577</v>
      </c>
    </row>
    <row r="419" spans="1:3" s="7" customFormat="1" ht="15" thickBot="1" x14ac:dyDescent="0.35">
      <c r="A419" s="59" t="str">
        <f>LEFT(Tabla1[[#This Row],[ObjGasto]],3)</f>
        <v>336</v>
      </c>
      <c r="B419" s="59">
        <v>33602</v>
      </c>
      <c r="C419" s="61" t="s">
        <v>578</v>
      </c>
    </row>
    <row r="420" spans="1:3" s="7" customFormat="1" ht="27.6" thickBot="1" x14ac:dyDescent="0.35">
      <c r="A420" s="59" t="str">
        <f>LEFT(Tabla1[[#This Row],[ObjGasto]],3)</f>
        <v>336</v>
      </c>
      <c r="B420" s="59">
        <v>33603</v>
      </c>
      <c r="C420" s="62" t="s">
        <v>579</v>
      </c>
    </row>
    <row r="421" spans="1:3" s="7" customFormat="1" ht="27.6" thickBot="1" x14ac:dyDescent="0.35">
      <c r="A421" s="59" t="str">
        <f>LEFT(Tabla1[[#This Row],[ObjGasto]],3)</f>
        <v>336</v>
      </c>
      <c r="B421" s="59">
        <v>33604</v>
      </c>
      <c r="C421" s="61" t="s">
        <v>580</v>
      </c>
    </row>
    <row r="422" spans="1:3" s="7" customFormat="1" ht="15" thickBot="1" x14ac:dyDescent="0.35">
      <c r="A422" s="59" t="str">
        <f>LEFT(Tabla1[[#This Row],[ObjGasto]],3)</f>
        <v>336</v>
      </c>
      <c r="B422" s="59">
        <v>33605</v>
      </c>
      <c r="C422" s="62" t="s">
        <v>581</v>
      </c>
    </row>
    <row r="423" spans="1:3" s="7" customFormat="1" ht="15" thickBot="1" x14ac:dyDescent="0.35">
      <c r="A423" s="59" t="str">
        <f>LEFT(Tabla1[[#This Row],[ObjGasto]],3)</f>
        <v>337</v>
      </c>
      <c r="B423" s="59">
        <v>33700</v>
      </c>
      <c r="C423" s="61" t="s">
        <v>582</v>
      </c>
    </row>
    <row r="424" spans="1:3" s="7" customFormat="1" ht="15" thickBot="1" x14ac:dyDescent="0.35">
      <c r="A424" s="59" t="str">
        <f>LEFT(Tabla1[[#This Row],[ObjGasto]],3)</f>
        <v>337</v>
      </c>
      <c r="B424" s="59">
        <v>33701</v>
      </c>
      <c r="C424" s="62" t="s">
        <v>583</v>
      </c>
    </row>
    <row r="425" spans="1:3" s="7" customFormat="1" ht="15" thickBot="1" x14ac:dyDescent="0.35">
      <c r="A425" s="59" t="str">
        <f>LEFT(Tabla1[[#This Row],[ObjGasto]],3)</f>
        <v>337</v>
      </c>
      <c r="B425" s="59">
        <v>33702</v>
      </c>
      <c r="C425" s="61" t="s">
        <v>584</v>
      </c>
    </row>
    <row r="426" spans="1:3" s="7" customFormat="1" ht="15" thickBot="1" x14ac:dyDescent="0.35">
      <c r="A426" s="59" t="str">
        <f>LEFT(Tabla1[[#This Row],[ObjGasto]],3)</f>
        <v>338</v>
      </c>
      <c r="B426" s="59">
        <v>33800</v>
      </c>
      <c r="C426" s="62" t="s">
        <v>585</v>
      </c>
    </row>
    <row r="427" spans="1:3" s="7" customFormat="1" ht="15" thickBot="1" x14ac:dyDescent="0.35">
      <c r="A427" s="59" t="str">
        <f>LEFT(Tabla1[[#This Row],[ObjGasto]],3)</f>
        <v>338</v>
      </c>
      <c r="B427" s="59">
        <v>33801</v>
      </c>
      <c r="C427" s="61" t="s">
        <v>585</v>
      </c>
    </row>
    <row r="428" spans="1:3" s="7" customFormat="1" ht="15" thickBot="1" x14ac:dyDescent="0.35">
      <c r="A428" s="59" t="str">
        <f>LEFT(Tabla1[[#This Row],[ObjGasto]],3)</f>
        <v>339</v>
      </c>
      <c r="B428" s="59">
        <v>33900</v>
      </c>
      <c r="C428" s="62" t="s">
        <v>586</v>
      </c>
    </row>
    <row r="429" spans="1:3" s="7" customFormat="1" ht="15" thickBot="1" x14ac:dyDescent="0.35">
      <c r="A429" s="59" t="str">
        <f>LEFT(Tabla1[[#This Row],[ObjGasto]],3)</f>
        <v>339</v>
      </c>
      <c r="B429" s="59">
        <v>33901</v>
      </c>
      <c r="C429" s="61" t="s">
        <v>587</v>
      </c>
    </row>
    <row r="430" spans="1:3" s="7" customFormat="1" ht="15" thickBot="1" x14ac:dyDescent="0.35">
      <c r="A430" s="59" t="str">
        <f>LEFT(Tabla1[[#This Row],[ObjGasto]],3)</f>
        <v>339</v>
      </c>
      <c r="B430" s="59">
        <v>33902</v>
      </c>
      <c r="C430" s="62" t="s">
        <v>588</v>
      </c>
    </row>
    <row r="431" spans="1:3" s="7" customFormat="1" ht="15" thickBot="1" x14ac:dyDescent="0.35">
      <c r="A431" s="59" t="str">
        <f>LEFT(Tabla1[[#This Row],[ObjGasto]],3)</f>
        <v>339</v>
      </c>
      <c r="B431" s="59">
        <v>33903</v>
      </c>
      <c r="C431" s="61" t="s">
        <v>589</v>
      </c>
    </row>
    <row r="432" spans="1:3" s="7" customFormat="1" ht="15" thickBot="1" x14ac:dyDescent="0.35">
      <c r="A432" s="59" t="str">
        <f>LEFT(Tabla1[[#This Row],[ObjGasto]],3)</f>
        <v>339</v>
      </c>
      <c r="B432" s="63">
        <v>33904</v>
      </c>
      <c r="C432" s="62" t="s">
        <v>590</v>
      </c>
    </row>
    <row r="433" spans="1:3" s="7" customFormat="1" ht="15" thickBot="1" x14ac:dyDescent="0.35">
      <c r="A433" s="59" t="str">
        <f>LEFT(Tabla1[[#This Row],[ObjGasto]],3)</f>
        <v>340</v>
      </c>
      <c r="B433" s="59">
        <v>34000</v>
      </c>
      <c r="C433" s="61" t="s">
        <v>591</v>
      </c>
    </row>
    <row r="434" spans="1:3" s="7" customFormat="1" ht="15" thickBot="1" x14ac:dyDescent="0.35">
      <c r="A434" s="59" t="str">
        <f>LEFT(Tabla1[[#This Row],[ObjGasto]],3)</f>
        <v>341</v>
      </c>
      <c r="B434" s="59">
        <v>34100</v>
      </c>
      <c r="C434" s="62" t="s">
        <v>592</v>
      </c>
    </row>
    <row r="435" spans="1:3" s="7" customFormat="1" ht="15" thickBot="1" x14ac:dyDescent="0.35">
      <c r="A435" s="59" t="str">
        <f>LEFT(Tabla1[[#This Row],[ObjGasto]],3)</f>
        <v>341</v>
      </c>
      <c r="B435" s="59">
        <v>34101</v>
      </c>
      <c r="C435" s="61" t="s">
        <v>593</v>
      </c>
    </row>
    <row r="436" spans="1:3" s="7" customFormat="1" ht="15" thickBot="1" x14ac:dyDescent="0.35">
      <c r="A436" s="59" t="str">
        <f>LEFT(Tabla1[[#This Row],[ObjGasto]],3)</f>
        <v>341</v>
      </c>
      <c r="B436" s="63">
        <v>34102</v>
      </c>
      <c r="C436" s="62" t="s">
        <v>594</v>
      </c>
    </row>
    <row r="437" spans="1:3" s="7" customFormat="1" ht="15" thickBot="1" x14ac:dyDescent="0.35">
      <c r="A437" s="59" t="str">
        <f>LEFT(Tabla1[[#This Row],[ObjGasto]],3)</f>
        <v>342</v>
      </c>
      <c r="B437" s="59">
        <v>34200</v>
      </c>
      <c r="C437" s="61" t="s">
        <v>595</v>
      </c>
    </row>
    <row r="438" spans="1:3" s="7" customFormat="1" ht="15" thickBot="1" x14ac:dyDescent="0.35">
      <c r="A438" s="59" t="str">
        <f>LEFT(Tabla1[[#This Row],[ObjGasto]],3)</f>
        <v>342</v>
      </c>
      <c r="B438" s="59">
        <v>34201</v>
      </c>
      <c r="C438" s="62" t="s">
        <v>595</v>
      </c>
    </row>
    <row r="439" spans="1:3" s="7" customFormat="1" ht="15" thickBot="1" x14ac:dyDescent="0.35">
      <c r="A439" s="59" t="str">
        <f>LEFT(Tabla1[[#This Row],[ObjGasto]],3)</f>
        <v>343</v>
      </c>
      <c r="B439" s="59">
        <v>34300</v>
      </c>
      <c r="C439" s="61" t="s">
        <v>596</v>
      </c>
    </row>
    <row r="440" spans="1:3" s="7" customFormat="1" ht="15" thickBot="1" x14ac:dyDescent="0.35">
      <c r="A440" s="59" t="str">
        <f>LEFT(Tabla1[[#This Row],[ObjGasto]],3)</f>
        <v>343</v>
      </c>
      <c r="B440" s="59">
        <v>34301</v>
      </c>
      <c r="C440" s="62" t="s">
        <v>597</v>
      </c>
    </row>
    <row r="441" spans="1:3" s="7" customFormat="1" ht="15" thickBot="1" x14ac:dyDescent="0.35">
      <c r="A441" s="59" t="str">
        <f>LEFT(Tabla1[[#This Row],[ObjGasto]],3)</f>
        <v>343</v>
      </c>
      <c r="B441" s="63">
        <v>34302</v>
      </c>
      <c r="C441" s="61" t="s">
        <v>598</v>
      </c>
    </row>
    <row r="442" spans="1:3" s="7" customFormat="1" ht="15" thickBot="1" x14ac:dyDescent="0.35">
      <c r="A442" s="59" t="str">
        <f>LEFT(Tabla1[[#This Row],[ObjGasto]],3)</f>
        <v>344</v>
      </c>
      <c r="B442" s="59">
        <v>34400</v>
      </c>
      <c r="C442" s="62" t="s">
        <v>599</v>
      </c>
    </row>
    <row r="443" spans="1:3" s="7" customFormat="1" ht="15" thickBot="1" x14ac:dyDescent="0.35">
      <c r="A443" s="59" t="str">
        <f>LEFT(Tabla1[[#This Row],[ObjGasto]],3)</f>
        <v>344</v>
      </c>
      <c r="B443" s="59">
        <v>34401</v>
      </c>
      <c r="C443" s="61" t="s">
        <v>600</v>
      </c>
    </row>
    <row r="444" spans="1:3" s="7" customFormat="1" ht="15" thickBot="1" x14ac:dyDescent="0.35">
      <c r="A444" s="59" t="str">
        <f>LEFT(Tabla1[[#This Row],[ObjGasto]],3)</f>
        <v>345</v>
      </c>
      <c r="B444" s="59">
        <v>34500</v>
      </c>
      <c r="C444" s="62" t="s">
        <v>601</v>
      </c>
    </row>
    <row r="445" spans="1:3" s="7" customFormat="1" ht="15" thickBot="1" x14ac:dyDescent="0.35">
      <c r="A445" s="59" t="str">
        <f>LEFT(Tabla1[[#This Row],[ObjGasto]],3)</f>
        <v>345</v>
      </c>
      <c r="B445" s="59">
        <v>34501</v>
      </c>
      <c r="C445" s="61" t="s">
        <v>601</v>
      </c>
    </row>
    <row r="446" spans="1:3" s="7" customFormat="1" ht="15" thickBot="1" x14ac:dyDescent="0.35">
      <c r="A446" s="67" t="str">
        <f>LEFT(Tabla1[[#This Row],[ObjGasto]],3)</f>
        <v>345</v>
      </c>
      <c r="B446" s="68">
        <v>34502</v>
      </c>
      <c r="C446" s="69" t="s">
        <v>602</v>
      </c>
    </row>
    <row r="447" spans="1:3" s="7" customFormat="1" ht="15" thickBot="1" x14ac:dyDescent="0.35">
      <c r="A447" s="59" t="str">
        <f>LEFT(Tabla1[[#This Row],[ObjGasto]],3)</f>
        <v>346</v>
      </c>
      <c r="B447" s="59">
        <v>34600</v>
      </c>
      <c r="C447" s="61" t="s">
        <v>603</v>
      </c>
    </row>
    <row r="448" spans="1:3" s="7" customFormat="1" ht="15" thickBot="1" x14ac:dyDescent="0.35">
      <c r="A448" s="59" t="str">
        <f>LEFT(Tabla1[[#This Row],[ObjGasto]],3)</f>
        <v>346</v>
      </c>
      <c r="B448" s="59">
        <v>34601</v>
      </c>
      <c r="C448" s="62" t="s">
        <v>604</v>
      </c>
    </row>
    <row r="449" spans="1:3" s="7" customFormat="1" ht="15" thickBot="1" x14ac:dyDescent="0.35">
      <c r="A449" s="59" t="str">
        <f>LEFT(Tabla1[[#This Row],[ObjGasto]],3)</f>
        <v>347</v>
      </c>
      <c r="B449" s="59">
        <v>34700</v>
      </c>
      <c r="C449" s="61" t="s">
        <v>605</v>
      </c>
    </row>
    <row r="450" spans="1:3" s="7" customFormat="1" ht="15" thickBot="1" x14ac:dyDescent="0.35">
      <c r="A450" s="59" t="str">
        <f>LEFT(Tabla1[[#This Row],[ObjGasto]],3)</f>
        <v>347</v>
      </c>
      <c r="B450" s="59">
        <v>34701</v>
      </c>
      <c r="C450" s="62" t="s">
        <v>605</v>
      </c>
    </row>
    <row r="451" spans="1:3" s="7" customFormat="1" ht="15" thickBot="1" x14ac:dyDescent="0.35">
      <c r="A451" s="59" t="str">
        <f>LEFT(Tabla1[[#This Row],[ObjGasto]],3)</f>
        <v>348</v>
      </c>
      <c r="B451" s="59">
        <v>34800</v>
      </c>
      <c r="C451" s="61" t="s">
        <v>606</v>
      </c>
    </row>
    <row r="452" spans="1:3" s="7" customFormat="1" ht="15" thickBot="1" x14ac:dyDescent="0.35">
      <c r="A452" s="59" t="str">
        <f>LEFT(Tabla1[[#This Row],[ObjGasto]],3)</f>
        <v>348</v>
      </c>
      <c r="B452" s="59">
        <v>34801</v>
      </c>
      <c r="C452" s="62" t="s">
        <v>606</v>
      </c>
    </row>
    <row r="453" spans="1:3" s="7" customFormat="1" ht="15" thickBot="1" x14ac:dyDescent="0.35">
      <c r="A453" s="59" t="str">
        <f>LEFT(Tabla1[[#This Row],[ObjGasto]],3)</f>
        <v>349</v>
      </c>
      <c r="B453" s="59">
        <v>34900</v>
      </c>
      <c r="C453" s="61" t="s">
        <v>607</v>
      </c>
    </row>
    <row r="454" spans="1:3" s="7" customFormat="1" ht="15" thickBot="1" x14ac:dyDescent="0.35">
      <c r="A454" s="59" t="str">
        <f>LEFT(Tabla1[[#This Row],[ObjGasto]],3)</f>
        <v>349</v>
      </c>
      <c r="B454" s="59">
        <v>34901</v>
      </c>
      <c r="C454" s="62" t="s">
        <v>608</v>
      </c>
    </row>
    <row r="455" spans="1:3" s="7" customFormat="1" ht="15" thickBot="1" x14ac:dyDescent="0.35">
      <c r="A455" s="59" t="str">
        <f>LEFT(Tabla1[[#This Row],[ObjGasto]],3)</f>
        <v>350</v>
      </c>
      <c r="B455" s="59">
        <v>35000</v>
      </c>
      <c r="C455" s="61" t="s">
        <v>609</v>
      </c>
    </row>
    <row r="456" spans="1:3" s="7" customFormat="1" ht="15" thickBot="1" x14ac:dyDescent="0.35">
      <c r="A456" s="59" t="str">
        <f>LEFT(Tabla1[[#This Row],[ObjGasto]],3)</f>
        <v>351</v>
      </c>
      <c r="B456" s="59">
        <v>35100</v>
      </c>
      <c r="C456" s="62" t="s">
        <v>610</v>
      </c>
    </row>
    <row r="457" spans="1:3" s="7" customFormat="1" ht="15" thickBot="1" x14ac:dyDescent="0.35">
      <c r="A457" s="59" t="str">
        <f>LEFT(Tabla1[[#This Row],[ObjGasto]],3)</f>
        <v>351</v>
      </c>
      <c r="B457" s="59">
        <v>35101</v>
      </c>
      <c r="C457" s="61" t="s">
        <v>611</v>
      </c>
    </row>
    <row r="458" spans="1:3" s="7" customFormat="1" ht="15" thickBot="1" x14ac:dyDescent="0.35">
      <c r="A458" s="59" t="str">
        <f>LEFT(Tabla1[[#This Row],[ObjGasto]],3)</f>
        <v>351</v>
      </c>
      <c r="B458" s="63">
        <v>35102</v>
      </c>
      <c r="C458" s="62" t="s">
        <v>612</v>
      </c>
    </row>
    <row r="459" spans="1:3" s="7" customFormat="1" ht="15" thickBot="1" x14ac:dyDescent="0.35">
      <c r="A459" s="59" t="str">
        <f>LEFT(Tabla1[[#This Row],[ObjGasto]],3)</f>
        <v>352</v>
      </c>
      <c r="B459" s="59">
        <v>35200</v>
      </c>
      <c r="C459" s="61" t="s">
        <v>613</v>
      </c>
    </row>
    <row r="460" spans="1:3" s="7" customFormat="1" ht="15" thickBot="1" x14ac:dyDescent="0.35">
      <c r="A460" s="59" t="str">
        <f>LEFT(Tabla1[[#This Row],[ObjGasto]],3)</f>
        <v>352</v>
      </c>
      <c r="B460" s="59">
        <v>35201</v>
      </c>
      <c r="C460" s="62" t="s">
        <v>614</v>
      </c>
    </row>
    <row r="461" spans="1:3" s="7" customFormat="1" ht="15" thickBot="1" x14ac:dyDescent="0.35">
      <c r="A461" s="59" t="str">
        <f>LEFT(Tabla1[[#This Row],[ObjGasto]],3)</f>
        <v>353</v>
      </c>
      <c r="B461" s="59">
        <v>35300</v>
      </c>
      <c r="C461" s="61" t="s">
        <v>615</v>
      </c>
    </row>
    <row r="462" spans="1:3" s="7" customFormat="1" ht="15" thickBot="1" x14ac:dyDescent="0.35">
      <c r="A462" s="59" t="str">
        <f>LEFT(Tabla1[[#This Row],[ObjGasto]],3)</f>
        <v>353</v>
      </c>
      <c r="B462" s="59">
        <v>35301</v>
      </c>
      <c r="C462" s="62" t="s">
        <v>616</v>
      </c>
    </row>
    <row r="463" spans="1:3" s="7" customFormat="1" ht="15" thickBot="1" x14ac:dyDescent="0.35">
      <c r="A463" s="59" t="str">
        <f>LEFT(Tabla1[[#This Row],[ObjGasto]],3)</f>
        <v>354</v>
      </c>
      <c r="B463" s="59">
        <v>35400</v>
      </c>
      <c r="C463" s="61" t="s">
        <v>617</v>
      </c>
    </row>
    <row r="464" spans="1:3" s="7" customFormat="1" ht="15" thickBot="1" x14ac:dyDescent="0.35">
      <c r="A464" s="59" t="str">
        <f>LEFT(Tabla1[[#This Row],[ObjGasto]],3)</f>
        <v>354</v>
      </c>
      <c r="B464" s="59">
        <v>35401</v>
      </c>
      <c r="C464" s="62" t="s">
        <v>617</v>
      </c>
    </row>
    <row r="465" spans="1:3" s="7" customFormat="1" ht="15" thickBot="1" x14ac:dyDescent="0.35">
      <c r="A465" s="59" t="str">
        <f>LEFT(Tabla1[[#This Row],[ObjGasto]],3)</f>
        <v>355</v>
      </c>
      <c r="B465" s="59">
        <v>35500</v>
      </c>
      <c r="C465" s="61" t="s">
        <v>618</v>
      </c>
    </row>
    <row r="466" spans="1:3" s="7" customFormat="1" ht="15" thickBot="1" x14ac:dyDescent="0.35">
      <c r="A466" s="59" t="str">
        <f>LEFT(Tabla1[[#This Row],[ObjGasto]],3)</f>
        <v>355</v>
      </c>
      <c r="B466" s="59">
        <v>35501</v>
      </c>
      <c r="C466" s="62" t="s">
        <v>619</v>
      </c>
    </row>
    <row r="467" spans="1:3" s="7" customFormat="1" ht="15" thickBot="1" x14ac:dyDescent="0.35">
      <c r="A467" s="59" t="str">
        <f>LEFT(Tabla1[[#This Row],[ObjGasto]],3)</f>
        <v>356</v>
      </c>
      <c r="B467" s="59">
        <v>35600</v>
      </c>
      <c r="C467" s="61" t="s">
        <v>620</v>
      </c>
    </row>
    <row r="468" spans="1:3" s="7" customFormat="1" ht="15" thickBot="1" x14ac:dyDescent="0.35">
      <c r="A468" s="59" t="str">
        <f>LEFT(Tabla1[[#This Row],[ObjGasto]],3)</f>
        <v>356</v>
      </c>
      <c r="B468" s="59">
        <v>35601</v>
      </c>
      <c r="C468" s="62" t="s">
        <v>620</v>
      </c>
    </row>
    <row r="469" spans="1:3" s="7" customFormat="1" ht="15" thickBot="1" x14ac:dyDescent="0.35">
      <c r="A469" s="59" t="str">
        <f>LEFT(Tabla1[[#This Row],[ObjGasto]],3)</f>
        <v>357</v>
      </c>
      <c r="B469" s="59">
        <v>35700</v>
      </c>
      <c r="C469" s="61" t="s">
        <v>621</v>
      </c>
    </row>
    <row r="470" spans="1:3" s="7" customFormat="1" ht="15" thickBot="1" x14ac:dyDescent="0.35">
      <c r="A470" s="59" t="str">
        <f>LEFT(Tabla1[[#This Row],[ObjGasto]],3)</f>
        <v>357</v>
      </c>
      <c r="B470" s="59">
        <v>35701</v>
      </c>
      <c r="C470" s="62" t="s">
        <v>622</v>
      </c>
    </row>
    <row r="471" spans="1:3" s="7" customFormat="1" ht="15" thickBot="1" x14ac:dyDescent="0.35">
      <c r="A471" s="59" t="str">
        <f>LEFT(Tabla1[[#This Row],[ObjGasto]],3)</f>
        <v>357</v>
      </c>
      <c r="B471" s="59">
        <v>35702</v>
      </c>
      <c r="C471" s="61" t="s">
        <v>623</v>
      </c>
    </row>
    <row r="472" spans="1:3" s="7" customFormat="1" ht="15" thickBot="1" x14ac:dyDescent="0.35">
      <c r="A472" s="59" t="str">
        <f>LEFT(Tabla1[[#This Row],[ObjGasto]],3)</f>
        <v>357</v>
      </c>
      <c r="B472" s="63">
        <v>35703</v>
      </c>
      <c r="C472" s="62" t="s">
        <v>624</v>
      </c>
    </row>
    <row r="473" spans="1:3" s="7" customFormat="1" ht="15" thickBot="1" x14ac:dyDescent="0.35">
      <c r="A473" s="59" t="str">
        <f>LEFT(Tabla1[[#This Row],[ObjGasto]],3)</f>
        <v>357</v>
      </c>
      <c r="B473" s="63">
        <v>35704</v>
      </c>
      <c r="C473" s="61" t="s">
        <v>625</v>
      </c>
    </row>
    <row r="474" spans="1:3" s="7" customFormat="1" ht="15" thickBot="1" x14ac:dyDescent="0.35">
      <c r="A474" s="59" t="str">
        <f>LEFT(Tabla1[[#This Row],[ObjGasto]],3)</f>
        <v>357</v>
      </c>
      <c r="B474" s="63">
        <v>35705</v>
      </c>
      <c r="C474" s="62" t="s">
        <v>626</v>
      </c>
    </row>
    <row r="475" spans="1:3" s="7" customFormat="1" ht="15" thickBot="1" x14ac:dyDescent="0.35">
      <c r="A475" s="59" t="str">
        <f>LEFT(Tabla1[[#This Row],[ObjGasto]],3)</f>
        <v>358</v>
      </c>
      <c r="B475" s="59">
        <v>35800</v>
      </c>
      <c r="C475" s="61" t="s">
        <v>627</v>
      </c>
    </row>
    <row r="476" spans="1:3" s="7" customFormat="1" ht="15" thickBot="1" x14ac:dyDescent="0.35">
      <c r="A476" s="59" t="str">
        <f>LEFT(Tabla1[[#This Row],[ObjGasto]],3)</f>
        <v>358</v>
      </c>
      <c r="B476" s="59">
        <v>35801</v>
      </c>
      <c r="C476" s="62" t="s">
        <v>628</v>
      </c>
    </row>
    <row r="477" spans="1:3" s="7" customFormat="1" ht="15" thickBot="1" x14ac:dyDescent="0.35">
      <c r="A477" s="59" t="str">
        <f>LEFT(Tabla1[[#This Row],[ObjGasto]],3)</f>
        <v>358</v>
      </c>
      <c r="B477" s="63">
        <v>35802</v>
      </c>
      <c r="C477" s="61" t="s">
        <v>629</v>
      </c>
    </row>
    <row r="478" spans="1:3" s="7" customFormat="1" ht="15" thickBot="1" x14ac:dyDescent="0.35">
      <c r="A478" s="59" t="str">
        <f>LEFT(Tabla1[[#This Row],[ObjGasto]],3)</f>
        <v>358</v>
      </c>
      <c r="B478" s="63">
        <v>35803</v>
      </c>
      <c r="C478" s="62" t="s">
        <v>630</v>
      </c>
    </row>
    <row r="479" spans="1:3" s="7" customFormat="1" ht="15" thickBot="1" x14ac:dyDescent="0.35">
      <c r="A479" s="59" t="str">
        <f>LEFT(Tabla1[[#This Row],[ObjGasto]],3)</f>
        <v>359</v>
      </c>
      <c r="B479" s="59">
        <v>35900</v>
      </c>
      <c r="C479" s="61" t="s">
        <v>631</v>
      </c>
    </row>
    <row r="480" spans="1:3" s="7" customFormat="1" ht="15" thickBot="1" x14ac:dyDescent="0.35">
      <c r="A480" s="59" t="str">
        <f>LEFT(Tabla1[[#This Row],[ObjGasto]],3)</f>
        <v>359</v>
      </c>
      <c r="B480" s="59">
        <v>35901</v>
      </c>
      <c r="C480" s="62" t="s">
        <v>632</v>
      </c>
    </row>
    <row r="481" spans="1:3" s="7" customFormat="1" ht="15" thickBot="1" x14ac:dyDescent="0.35">
      <c r="A481" s="59" t="str">
        <f>LEFT(Tabla1[[#This Row],[ObjGasto]],3)</f>
        <v>360</v>
      </c>
      <c r="B481" s="59">
        <v>36000</v>
      </c>
      <c r="C481" s="61" t="s">
        <v>633</v>
      </c>
    </row>
    <row r="482" spans="1:3" s="7" customFormat="1" ht="15" thickBot="1" x14ac:dyDescent="0.35">
      <c r="A482" s="59" t="str">
        <f>LEFT(Tabla1[[#This Row],[ObjGasto]],3)</f>
        <v>361</v>
      </c>
      <c r="B482" s="59">
        <v>36100</v>
      </c>
      <c r="C482" s="62" t="s">
        <v>634</v>
      </c>
    </row>
    <row r="483" spans="1:3" s="7" customFormat="1" ht="15" thickBot="1" x14ac:dyDescent="0.35">
      <c r="A483" s="59" t="str">
        <f>LEFT(Tabla1[[#This Row],[ObjGasto]],3)</f>
        <v>361</v>
      </c>
      <c r="B483" s="59">
        <v>36101</v>
      </c>
      <c r="C483" s="61" t="s">
        <v>635</v>
      </c>
    </row>
    <row r="484" spans="1:3" s="7" customFormat="1" ht="15" thickBot="1" x14ac:dyDescent="0.35">
      <c r="A484" s="59" t="str">
        <f>LEFT(Tabla1[[#This Row],[ObjGasto]],3)</f>
        <v>361</v>
      </c>
      <c r="B484" s="63">
        <v>36102</v>
      </c>
      <c r="C484" s="62" t="s">
        <v>636</v>
      </c>
    </row>
    <row r="485" spans="1:3" s="7" customFormat="1" ht="15" thickBot="1" x14ac:dyDescent="0.35">
      <c r="A485" s="59" t="str">
        <f>LEFT(Tabla1[[#This Row],[ObjGasto]],3)</f>
        <v>362</v>
      </c>
      <c r="B485" s="59">
        <v>36200</v>
      </c>
      <c r="C485" s="61" t="s">
        <v>637</v>
      </c>
    </row>
    <row r="486" spans="1:3" s="7" customFormat="1" ht="15" thickBot="1" x14ac:dyDescent="0.35">
      <c r="A486" s="59" t="str">
        <f>LEFT(Tabla1[[#This Row],[ObjGasto]],3)</f>
        <v>362</v>
      </c>
      <c r="B486" s="59">
        <v>36201</v>
      </c>
      <c r="C486" s="62" t="s">
        <v>638</v>
      </c>
    </row>
    <row r="487" spans="1:3" s="7" customFormat="1" ht="15" thickBot="1" x14ac:dyDescent="0.35">
      <c r="A487" s="59" t="str">
        <f>LEFT(Tabla1[[#This Row],[ObjGasto]],3)</f>
        <v>363</v>
      </c>
      <c r="B487" s="59">
        <v>36300</v>
      </c>
      <c r="C487" s="61" t="s">
        <v>639</v>
      </c>
    </row>
    <row r="488" spans="1:3" s="7" customFormat="1" ht="15" thickBot="1" x14ac:dyDescent="0.35">
      <c r="A488" s="59" t="str">
        <f>LEFT(Tabla1[[#This Row],[ObjGasto]],3)</f>
        <v>363</v>
      </c>
      <c r="B488" s="59">
        <v>36301</v>
      </c>
      <c r="C488" s="62" t="s">
        <v>639</v>
      </c>
    </row>
    <row r="489" spans="1:3" s="7" customFormat="1" ht="15" thickBot="1" x14ac:dyDescent="0.35">
      <c r="A489" s="59" t="str">
        <f>LEFT(Tabla1[[#This Row],[ObjGasto]],3)</f>
        <v>364</v>
      </c>
      <c r="B489" s="59">
        <v>36400</v>
      </c>
      <c r="C489" s="61" t="s">
        <v>640</v>
      </c>
    </row>
    <row r="490" spans="1:3" s="7" customFormat="1" ht="15" thickBot="1" x14ac:dyDescent="0.35">
      <c r="A490" s="59" t="str">
        <f>LEFT(Tabla1[[#This Row],[ObjGasto]],3)</f>
        <v>364</v>
      </c>
      <c r="B490" s="59">
        <v>36401</v>
      </c>
      <c r="C490" s="62" t="s">
        <v>641</v>
      </c>
    </row>
    <row r="491" spans="1:3" s="7" customFormat="1" ht="15" thickBot="1" x14ac:dyDescent="0.35">
      <c r="A491" s="59" t="str">
        <f>LEFT(Tabla1[[#This Row],[ObjGasto]],3)</f>
        <v>365</v>
      </c>
      <c r="B491" s="59">
        <v>36500</v>
      </c>
      <c r="C491" s="61" t="s">
        <v>642</v>
      </c>
    </row>
    <row r="492" spans="1:3" s="7" customFormat="1" ht="15" thickBot="1" x14ac:dyDescent="0.35">
      <c r="A492" s="59" t="str">
        <f>LEFT(Tabla1[[#This Row],[ObjGasto]],3)</f>
        <v>365</v>
      </c>
      <c r="B492" s="59">
        <v>36501</v>
      </c>
      <c r="C492" s="62" t="s">
        <v>643</v>
      </c>
    </row>
    <row r="493" spans="1:3" s="7" customFormat="1" ht="15" thickBot="1" x14ac:dyDescent="0.35">
      <c r="A493" s="59" t="str">
        <f>LEFT(Tabla1[[#This Row],[ObjGasto]],3)</f>
        <v>366</v>
      </c>
      <c r="B493" s="59">
        <v>36600</v>
      </c>
      <c r="C493" s="61" t="s">
        <v>644</v>
      </c>
    </row>
    <row r="494" spans="1:3" s="7" customFormat="1" ht="15" thickBot="1" x14ac:dyDescent="0.35">
      <c r="A494" s="59" t="str">
        <f>LEFT(Tabla1[[#This Row],[ObjGasto]],3)</f>
        <v>366</v>
      </c>
      <c r="B494" s="59">
        <v>36601</v>
      </c>
      <c r="C494" s="62" t="s">
        <v>644</v>
      </c>
    </row>
    <row r="495" spans="1:3" s="7" customFormat="1" ht="15" thickBot="1" x14ac:dyDescent="0.35">
      <c r="A495" s="59" t="str">
        <f>LEFT(Tabla1[[#This Row],[ObjGasto]],3)</f>
        <v>369</v>
      </c>
      <c r="B495" s="59">
        <v>36900</v>
      </c>
      <c r="C495" s="61" t="s">
        <v>645</v>
      </c>
    </row>
    <row r="496" spans="1:3" s="7" customFormat="1" ht="15" thickBot="1" x14ac:dyDescent="0.35">
      <c r="A496" s="59" t="str">
        <f>LEFT(Tabla1[[#This Row],[ObjGasto]],3)</f>
        <v>369</v>
      </c>
      <c r="B496" s="59">
        <v>36901</v>
      </c>
      <c r="C496" s="62" t="s">
        <v>646</v>
      </c>
    </row>
    <row r="497" spans="1:3" s="7" customFormat="1" ht="15" thickBot="1" x14ac:dyDescent="0.35">
      <c r="A497" s="59" t="str">
        <f>LEFT(Tabla1[[#This Row],[ObjGasto]],3)</f>
        <v>369</v>
      </c>
      <c r="B497" s="63">
        <v>36902</v>
      </c>
      <c r="C497" s="61" t="s">
        <v>647</v>
      </c>
    </row>
    <row r="498" spans="1:3" s="7" customFormat="1" ht="15" thickBot="1" x14ac:dyDescent="0.35">
      <c r="A498" s="59" t="str">
        <f>LEFT(Tabla1[[#This Row],[ObjGasto]],3)</f>
        <v>370</v>
      </c>
      <c r="B498" s="59">
        <v>37000</v>
      </c>
      <c r="C498" s="62" t="s">
        <v>648</v>
      </c>
    </row>
    <row r="499" spans="1:3" s="7" customFormat="1" ht="15" thickBot="1" x14ac:dyDescent="0.35">
      <c r="A499" s="59" t="str">
        <f>LEFT(Tabla1[[#This Row],[ObjGasto]],3)</f>
        <v>371</v>
      </c>
      <c r="B499" s="59">
        <v>37100</v>
      </c>
      <c r="C499" s="61" t="s">
        <v>649</v>
      </c>
    </row>
    <row r="500" spans="1:3" s="7" customFormat="1" ht="15" thickBot="1" x14ac:dyDescent="0.35">
      <c r="A500" s="59" t="str">
        <f>LEFT(Tabla1[[#This Row],[ObjGasto]],3)</f>
        <v>371</v>
      </c>
      <c r="B500" s="59">
        <v>37101</v>
      </c>
      <c r="C500" s="62" t="s">
        <v>650</v>
      </c>
    </row>
    <row r="501" spans="1:3" s="7" customFormat="1" ht="15" thickBot="1" x14ac:dyDescent="0.35">
      <c r="A501" s="59" t="str">
        <f>LEFT(Tabla1[[#This Row],[ObjGasto]],3)</f>
        <v>371</v>
      </c>
      <c r="B501" s="59">
        <v>37102</v>
      </c>
      <c r="C501" s="61" t="s">
        <v>651</v>
      </c>
    </row>
    <row r="502" spans="1:3" s="7" customFormat="1" ht="15" thickBot="1" x14ac:dyDescent="0.35">
      <c r="A502" s="59" t="str">
        <f>LEFT(Tabla1[[#This Row],[ObjGasto]],3)</f>
        <v>371</v>
      </c>
      <c r="B502" s="59">
        <v>37103</v>
      </c>
      <c r="C502" s="62" t="s">
        <v>652</v>
      </c>
    </row>
    <row r="503" spans="1:3" s="7" customFormat="1" ht="27.6" thickBot="1" x14ac:dyDescent="0.35">
      <c r="A503" s="59" t="str">
        <f>LEFT(Tabla1[[#This Row],[ObjGasto]],3)</f>
        <v>371</v>
      </c>
      <c r="B503" s="59">
        <v>37104</v>
      </c>
      <c r="C503" s="61" t="s">
        <v>653</v>
      </c>
    </row>
    <row r="504" spans="1:3" s="7" customFormat="1" ht="15" thickBot="1" x14ac:dyDescent="0.35">
      <c r="A504" s="59" t="str">
        <f>LEFT(Tabla1[[#This Row],[ObjGasto]],3)</f>
        <v>371</v>
      </c>
      <c r="B504" s="59">
        <v>37105</v>
      </c>
      <c r="C504" s="62" t="s">
        <v>654</v>
      </c>
    </row>
    <row r="505" spans="1:3" s="7" customFormat="1" ht="15" thickBot="1" x14ac:dyDescent="0.35">
      <c r="A505" s="59" t="str">
        <f>LEFT(Tabla1[[#This Row],[ObjGasto]],3)</f>
        <v>371</v>
      </c>
      <c r="B505" s="59">
        <v>37106</v>
      </c>
      <c r="C505" s="61" t="s">
        <v>655</v>
      </c>
    </row>
    <row r="506" spans="1:3" s="7" customFormat="1" ht="15" thickBot="1" x14ac:dyDescent="0.35">
      <c r="A506" s="59" t="str">
        <f>LEFT(Tabla1[[#This Row],[ObjGasto]],3)</f>
        <v>372</v>
      </c>
      <c r="B506" s="59">
        <v>37200</v>
      </c>
      <c r="C506" s="62" t="s">
        <v>656</v>
      </c>
    </row>
    <row r="507" spans="1:3" s="7" customFormat="1" ht="15" thickBot="1" x14ac:dyDescent="0.35">
      <c r="A507" s="59" t="str">
        <f>LEFT(Tabla1[[#This Row],[ObjGasto]],3)</f>
        <v>372</v>
      </c>
      <c r="B507" s="59">
        <v>37201</v>
      </c>
      <c r="C507" s="61" t="s">
        <v>657</v>
      </c>
    </row>
    <row r="508" spans="1:3" s="7" customFormat="1" ht="15" thickBot="1" x14ac:dyDescent="0.35">
      <c r="A508" s="59" t="str">
        <f>LEFT(Tabla1[[#This Row],[ObjGasto]],3)</f>
        <v>372</v>
      </c>
      <c r="B508" s="59">
        <v>37202</v>
      </c>
      <c r="C508" s="62" t="s">
        <v>658</v>
      </c>
    </row>
    <row r="509" spans="1:3" s="7" customFormat="1" ht="15" thickBot="1" x14ac:dyDescent="0.35">
      <c r="A509" s="59" t="str">
        <f>LEFT(Tabla1[[#This Row],[ObjGasto]],3)</f>
        <v>372</v>
      </c>
      <c r="B509" s="59">
        <v>37203</v>
      </c>
      <c r="C509" s="61" t="s">
        <v>659</v>
      </c>
    </row>
    <row r="510" spans="1:3" s="7" customFormat="1" ht="15" thickBot="1" x14ac:dyDescent="0.35">
      <c r="A510" s="59" t="str">
        <f>LEFT(Tabla1[[#This Row],[ObjGasto]],3)</f>
        <v>372</v>
      </c>
      <c r="B510" s="59">
        <v>37204</v>
      </c>
      <c r="C510" s="62" t="s">
        <v>660</v>
      </c>
    </row>
    <row r="511" spans="1:3" s="7" customFormat="1" ht="15" thickBot="1" x14ac:dyDescent="0.35">
      <c r="A511" s="59" t="str">
        <f>LEFT(Tabla1[[#This Row],[ObjGasto]],3)</f>
        <v>372</v>
      </c>
      <c r="B511" s="59">
        <v>37205</v>
      </c>
      <c r="C511" s="61" t="s">
        <v>661</v>
      </c>
    </row>
    <row r="512" spans="1:3" s="7" customFormat="1" ht="27.6" thickBot="1" x14ac:dyDescent="0.35">
      <c r="A512" s="59" t="str">
        <f>LEFT(Tabla1[[#This Row],[ObjGasto]],3)</f>
        <v>372</v>
      </c>
      <c r="B512" s="59">
        <v>37206</v>
      </c>
      <c r="C512" s="62" t="s">
        <v>662</v>
      </c>
    </row>
    <row r="513" spans="1:3" s="7" customFormat="1" ht="15" thickBot="1" x14ac:dyDescent="0.35">
      <c r="A513" s="59" t="str">
        <f>LEFT(Tabla1[[#This Row],[ObjGasto]],3)</f>
        <v>373</v>
      </c>
      <c r="B513" s="59">
        <v>37300</v>
      </c>
      <c r="C513" s="61" t="s">
        <v>663</v>
      </c>
    </row>
    <row r="514" spans="1:3" s="7" customFormat="1" ht="15" thickBot="1" x14ac:dyDescent="0.35">
      <c r="A514" s="59" t="str">
        <f>LEFT(Tabla1[[#This Row],[ObjGasto]],3)</f>
        <v>373</v>
      </c>
      <c r="B514" s="59">
        <v>37301</v>
      </c>
      <c r="C514" s="62" t="s">
        <v>664</v>
      </c>
    </row>
    <row r="515" spans="1:3" s="7" customFormat="1" ht="15" thickBot="1" x14ac:dyDescent="0.35">
      <c r="A515" s="59" t="str">
        <f>LEFT(Tabla1[[#This Row],[ObjGasto]],3)</f>
        <v>374</v>
      </c>
      <c r="B515" s="59">
        <v>37400</v>
      </c>
      <c r="C515" s="61" t="s">
        <v>665</v>
      </c>
    </row>
    <row r="516" spans="1:3" s="7" customFormat="1" ht="15" thickBot="1" x14ac:dyDescent="0.35">
      <c r="A516" s="59" t="str">
        <f>LEFT(Tabla1[[#This Row],[ObjGasto]],3)</f>
        <v>374</v>
      </c>
      <c r="B516" s="59">
        <v>37401</v>
      </c>
      <c r="C516" s="62" t="s">
        <v>665</v>
      </c>
    </row>
    <row r="517" spans="1:3" s="7" customFormat="1" ht="15" thickBot="1" x14ac:dyDescent="0.35">
      <c r="A517" s="59" t="str">
        <f>LEFT(Tabla1[[#This Row],[ObjGasto]],3)</f>
        <v>375</v>
      </c>
      <c r="B517" s="59">
        <v>37500</v>
      </c>
      <c r="C517" s="61" t="s">
        <v>666</v>
      </c>
    </row>
    <row r="518" spans="1:3" s="7" customFormat="1" ht="15" thickBot="1" x14ac:dyDescent="0.35">
      <c r="A518" s="59" t="str">
        <f>LEFT(Tabla1[[#This Row],[ObjGasto]],3)</f>
        <v>375</v>
      </c>
      <c r="B518" s="59">
        <v>37501</v>
      </c>
      <c r="C518" s="62" t="s">
        <v>667</v>
      </c>
    </row>
    <row r="519" spans="1:3" s="7" customFormat="1" ht="15" thickBot="1" x14ac:dyDescent="0.35">
      <c r="A519" s="59" t="str">
        <f>LEFT(Tabla1[[#This Row],[ObjGasto]],3)</f>
        <v>375</v>
      </c>
      <c r="B519" s="59">
        <v>37502</v>
      </c>
      <c r="C519" s="61" t="s">
        <v>668</v>
      </c>
    </row>
    <row r="520" spans="1:3" s="7" customFormat="1" ht="15" thickBot="1" x14ac:dyDescent="0.35">
      <c r="A520" s="59" t="str">
        <f>LEFT(Tabla1[[#This Row],[ObjGasto]],3)</f>
        <v>375</v>
      </c>
      <c r="B520" s="59">
        <v>37503</v>
      </c>
      <c r="C520" s="62" t="s">
        <v>669</v>
      </c>
    </row>
    <row r="521" spans="1:3" s="7" customFormat="1" ht="15" thickBot="1" x14ac:dyDescent="0.35">
      <c r="A521" s="59" t="str">
        <f>LEFT(Tabla1[[#This Row],[ObjGasto]],3)</f>
        <v>375</v>
      </c>
      <c r="B521" s="59">
        <v>37504</v>
      </c>
      <c r="C521" s="61" t="s">
        <v>670</v>
      </c>
    </row>
    <row r="522" spans="1:3" s="7" customFormat="1" ht="15" thickBot="1" x14ac:dyDescent="0.35">
      <c r="A522" s="59" t="str">
        <f>LEFT(Tabla1[[#This Row],[ObjGasto]],3)</f>
        <v>376</v>
      </c>
      <c r="B522" s="59">
        <v>37600</v>
      </c>
      <c r="C522" s="62" t="s">
        <v>671</v>
      </c>
    </row>
    <row r="523" spans="1:3" s="7" customFormat="1" ht="15" thickBot="1" x14ac:dyDescent="0.35">
      <c r="A523" s="59" t="str">
        <f>LEFT(Tabla1[[#This Row],[ObjGasto]],3)</f>
        <v>376</v>
      </c>
      <c r="B523" s="59">
        <v>37601</v>
      </c>
      <c r="C523" s="61" t="s">
        <v>672</v>
      </c>
    </row>
    <row r="524" spans="1:3" s="7" customFormat="1" ht="15" thickBot="1" x14ac:dyDescent="0.35">
      <c r="A524" s="59" t="str">
        <f>LEFT(Tabla1[[#This Row],[ObjGasto]],3)</f>
        <v>376</v>
      </c>
      <c r="B524" s="59">
        <v>37602</v>
      </c>
      <c r="C524" s="62" t="s">
        <v>673</v>
      </c>
    </row>
    <row r="525" spans="1:3" s="7" customFormat="1" ht="15" thickBot="1" x14ac:dyDescent="0.35">
      <c r="A525" s="59" t="str">
        <f>LEFT(Tabla1[[#This Row],[ObjGasto]],3)</f>
        <v>377</v>
      </c>
      <c r="B525" s="59">
        <v>37700</v>
      </c>
      <c r="C525" s="61" t="s">
        <v>674</v>
      </c>
    </row>
    <row r="526" spans="1:3" s="7" customFormat="1" ht="15" thickBot="1" x14ac:dyDescent="0.35">
      <c r="A526" s="59" t="str">
        <f>LEFT(Tabla1[[#This Row],[ObjGasto]],3)</f>
        <v>377</v>
      </c>
      <c r="B526" s="59">
        <v>37701</v>
      </c>
      <c r="C526" s="62" t="s">
        <v>675</v>
      </c>
    </row>
    <row r="527" spans="1:3" s="7" customFormat="1" ht="15" thickBot="1" x14ac:dyDescent="0.35">
      <c r="A527" s="59" t="str">
        <f>LEFT(Tabla1[[#This Row],[ObjGasto]],3)</f>
        <v>378</v>
      </c>
      <c r="B527" s="59">
        <v>37800</v>
      </c>
      <c r="C527" s="61" t="s">
        <v>676</v>
      </c>
    </row>
    <row r="528" spans="1:3" s="7" customFormat="1" ht="27.6" thickBot="1" x14ac:dyDescent="0.35">
      <c r="A528" s="59" t="str">
        <f>LEFT(Tabla1[[#This Row],[ObjGasto]],3)</f>
        <v>378</v>
      </c>
      <c r="B528" s="59">
        <v>37801</v>
      </c>
      <c r="C528" s="62" t="s">
        <v>677</v>
      </c>
    </row>
    <row r="529" spans="1:3" s="7" customFormat="1" ht="27.6" thickBot="1" x14ac:dyDescent="0.35">
      <c r="A529" s="59" t="str">
        <f>LEFT(Tabla1[[#This Row],[ObjGasto]],3)</f>
        <v>378</v>
      </c>
      <c r="B529" s="59">
        <v>37802</v>
      </c>
      <c r="C529" s="61" t="s">
        <v>678</v>
      </c>
    </row>
    <row r="530" spans="1:3" s="7" customFormat="1" ht="15" thickBot="1" x14ac:dyDescent="0.35">
      <c r="A530" s="59" t="str">
        <f>LEFT(Tabla1[[#This Row],[ObjGasto]],3)</f>
        <v>379</v>
      </c>
      <c r="B530" s="59">
        <v>37900</v>
      </c>
      <c r="C530" s="62" t="s">
        <v>679</v>
      </c>
    </row>
    <row r="531" spans="1:3" s="7" customFormat="1" ht="15" thickBot="1" x14ac:dyDescent="0.35">
      <c r="A531" s="59" t="str">
        <f>LEFT(Tabla1[[#This Row],[ObjGasto]],3)</f>
        <v>379</v>
      </c>
      <c r="B531" s="59">
        <v>37901</v>
      </c>
      <c r="C531" s="61" t="s">
        <v>680</v>
      </c>
    </row>
    <row r="532" spans="1:3" s="7" customFormat="1" ht="15" thickBot="1" x14ac:dyDescent="0.35">
      <c r="A532" s="59" t="str">
        <f>LEFT(Tabla1[[#This Row],[ObjGasto]],3)</f>
        <v>379</v>
      </c>
      <c r="B532" s="63">
        <v>37902</v>
      </c>
      <c r="C532" s="62" t="s">
        <v>679</v>
      </c>
    </row>
    <row r="533" spans="1:3" s="7" customFormat="1" ht="15" thickBot="1" x14ac:dyDescent="0.35">
      <c r="A533" s="59" t="str">
        <f>LEFT(Tabla1[[#This Row],[ObjGasto]],3)</f>
        <v>380</v>
      </c>
      <c r="B533" s="59">
        <v>38000</v>
      </c>
      <c r="C533" s="61" t="s">
        <v>681</v>
      </c>
    </row>
    <row r="534" spans="1:3" s="7" customFormat="1" ht="15" thickBot="1" x14ac:dyDescent="0.35">
      <c r="A534" s="59" t="str">
        <f>LEFT(Tabla1[[#This Row],[ObjGasto]],3)</f>
        <v>381</v>
      </c>
      <c r="B534" s="59">
        <v>38100</v>
      </c>
      <c r="C534" s="62" t="s">
        <v>682</v>
      </c>
    </row>
    <row r="535" spans="1:3" s="7" customFormat="1" ht="15" thickBot="1" x14ac:dyDescent="0.35">
      <c r="A535" s="59" t="str">
        <f>LEFT(Tabla1[[#This Row],[ObjGasto]],3)</f>
        <v>381</v>
      </c>
      <c r="B535" s="59">
        <v>38101</v>
      </c>
      <c r="C535" s="61" t="s">
        <v>683</v>
      </c>
    </row>
    <row r="536" spans="1:3" s="7" customFormat="1" ht="15" thickBot="1" x14ac:dyDescent="0.35">
      <c r="A536" s="59" t="str">
        <f>LEFT(Tabla1[[#This Row],[ObjGasto]],3)</f>
        <v>381</v>
      </c>
      <c r="B536" s="59">
        <v>38102</v>
      </c>
      <c r="C536" s="62" t="s">
        <v>684</v>
      </c>
    </row>
    <row r="537" spans="1:3" s="7" customFormat="1" ht="15" thickBot="1" x14ac:dyDescent="0.35">
      <c r="A537" s="59" t="str">
        <f>LEFT(Tabla1[[#This Row],[ObjGasto]],3)</f>
        <v>381</v>
      </c>
      <c r="B537" s="59">
        <v>38103</v>
      </c>
      <c r="C537" s="61" t="s">
        <v>685</v>
      </c>
    </row>
    <row r="538" spans="1:3" s="7" customFormat="1" ht="15" thickBot="1" x14ac:dyDescent="0.35">
      <c r="A538" s="59" t="str">
        <f>LEFT(Tabla1[[#This Row],[ObjGasto]],3)</f>
        <v>381</v>
      </c>
      <c r="B538" s="63">
        <v>38104</v>
      </c>
      <c r="C538" s="62" t="s">
        <v>265</v>
      </c>
    </row>
    <row r="539" spans="1:3" s="7" customFormat="1" ht="15" thickBot="1" x14ac:dyDescent="0.35">
      <c r="A539" s="59" t="str">
        <f>LEFT(Tabla1[[#This Row],[ObjGasto]],3)</f>
        <v>381</v>
      </c>
      <c r="B539" s="63">
        <v>38105</v>
      </c>
      <c r="C539" s="61" t="s">
        <v>681</v>
      </c>
    </row>
    <row r="540" spans="1:3" s="7" customFormat="1" ht="15" thickBot="1" x14ac:dyDescent="0.35">
      <c r="A540" s="59" t="str">
        <f>LEFT(Tabla1[[#This Row],[ObjGasto]],3)</f>
        <v>382</v>
      </c>
      <c r="B540" s="59">
        <v>38200</v>
      </c>
      <c r="C540" s="62" t="s">
        <v>686</v>
      </c>
    </row>
    <row r="541" spans="1:3" s="7" customFormat="1" ht="15" thickBot="1" x14ac:dyDescent="0.35">
      <c r="A541" s="59" t="str">
        <f>LEFT(Tabla1[[#This Row],[ObjGasto]],3)</f>
        <v>382</v>
      </c>
      <c r="B541" s="59">
        <v>38201</v>
      </c>
      <c r="C541" s="61" t="s">
        <v>687</v>
      </c>
    </row>
    <row r="542" spans="1:3" s="7" customFormat="1" ht="15" thickBot="1" x14ac:dyDescent="0.35">
      <c r="A542" s="59" t="str">
        <f>LEFT(Tabla1[[#This Row],[ObjGasto]],3)</f>
        <v>382</v>
      </c>
      <c r="B542" s="63">
        <v>38202</v>
      </c>
      <c r="C542" s="62" t="s">
        <v>688</v>
      </c>
    </row>
    <row r="543" spans="1:3" s="7" customFormat="1" ht="15" thickBot="1" x14ac:dyDescent="0.35">
      <c r="A543" s="59" t="str">
        <f>LEFT(Tabla1[[#This Row],[ObjGasto]],3)</f>
        <v>382</v>
      </c>
      <c r="B543" s="63">
        <v>38203</v>
      </c>
      <c r="C543" s="61" t="s">
        <v>689</v>
      </c>
    </row>
    <row r="544" spans="1:3" s="7" customFormat="1" ht="15" thickBot="1" x14ac:dyDescent="0.35">
      <c r="A544" s="59" t="str">
        <f>LEFT(Tabla1[[#This Row],[ObjGasto]],3)</f>
        <v>382</v>
      </c>
      <c r="B544" s="63">
        <v>38204</v>
      </c>
      <c r="C544" s="62" t="s">
        <v>690</v>
      </c>
    </row>
    <row r="545" spans="1:3" s="7" customFormat="1" ht="15" thickBot="1" x14ac:dyDescent="0.35">
      <c r="A545" s="59" t="str">
        <f>LEFT(Tabla1[[#This Row],[ObjGasto]],3)</f>
        <v>382</v>
      </c>
      <c r="B545" s="63">
        <v>38205</v>
      </c>
      <c r="C545" s="61" t="s">
        <v>691</v>
      </c>
    </row>
    <row r="546" spans="1:3" s="7" customFormat="1" ht="15" thickBot="1" x14ac:dyDescent="0.35">
      <c r="A546" s="59" t="str">
        <f>LEFT(Tabla1[[#This Row],[ObjGasto]],3)</f>
        <v>383</v>
      </c>
      <c r="B546" s="59">
        <v>38300</v>
      </c>
      <c r="C546" s="62" t="s">
        <v>692</v>
      </c>
    </row>
    <row r="547" spans="1:3" s="7" customFormat="1" ht="15" thickBot="1" x14ac:dyDescent="0.35">
      <c r="A547" s="59" t="str">
        <f>LEFT(Tabla1[[#This Row],[ObjGasto]],3)</f>
        <v>383</v>
      </c>
      <c r="B547" s="59">
        <v>38301</v>
      </c>
      <c r="C547" s="61" t="s">
        <v>692</v>
      </c>
    </row>
    <row r="548" spans="1:3" s="7" customFormat="1" ht="15" thickBot="1" x14ac:dyDescent="0.35">
      <c r="A548" s="59" t="str">
        <f>LEFT(Tabla1[[#This Row],[ObjGasto]],3)</f>
        <v>384</v>
      </c>
      <c r="B548" s="59">
        <v>38400</v>
      </c>
      <c r="C548" s="62" t="s">
        <v>693</v>
      </c>
    </row>
    <row r="549" spans="1:3" s="7" customFormat="1" ht="15" thickBot="1" x14ac:dyDescent="0.35">
      <c r="A549" s="59" t="str">
        <f>LEFT(Tabla1[[#This Row],[ObjGasto]],3)</f>
        <v>384</v>
      </c>
      <c r="B549" s="59">
        <v>38401</v>
      </c>
      <c r="C549" s="61" t="s">
        <v>693</v>
      </c>
    </row>
    <row r="550" spans="1:3" s="7" customFormat="1" ht="15" thickBot="1" x14ac:dyDescent="0.35">
      <c r="A550" s="59" t="str">
        <f>LEFT(Tabla1[[#This Row],[ObjGasto]],3)</f>
        <v>385</v>
      </c>
      <c r="B550" s="59">
        <v>38500</v>
      </c>
      <c r="C550" s="62" t="s">
        <v>694</v>
      </c>
    </row>
    <row r="551" spans="1:3" s="7" customFormat="1" ht="15" thickBot="1" x14ac:dyDescent="0.35">
      <c r="A551" s="59" t="str">
        <f>LEFT(Tabla1[[#This Row],[ObjGasto]],3)</f>
        <v>385</v>
      </c>
      <c r="B551" s="59">
        <v>38501</v>
      </c>
      <c r="C551" s="61" t="s">
        <v>695</v>
      </c>
    </row>
    <row r="552" spans="1:3" s="7" customFormat="1" ht="15" thickBot="1" x14ac:dyDescent="0.35">
      <c r="A552" s="59" t="str">
        <f>LEFT(Tabla1[[#This Row],[ObjGasto]],3)</f>
        <v>385</v>
      </c>
      <c r="B552" s="63">
        <v>38502</v>
      </c>
      <c r="C552" s="62" t="s">
        <v>696</v>
      </c>
    </row>
    <row r="553" spans="1:3" s="7" customFormat="1" ht="15" thickBot="1" x14ac:dyDescent="0.35">
      <c r="A553" s="59" t="str">
        <f>LEFT(Tabla1[[#This Row],[ObjGasto]],3)</f>
        <v>390</v>
      </c>
      <c r="B553" s="59">
        <v>39000</v>
      </c>
      <c r="C553" s="61" t="s">
        <v>697</v>
      </c>
    </row>
    <row r="554" spans="1:3" s="7" customFormat="1" ht="15" thickBot="1" x14ac:dyDescent="0.35">
      <c r="A554" s="59" t="str">
        <f>LEFT(Tabla1[[#This Row],[ObjGasto]],3)</f>
        <v>391</v>
      </c>
      <c r="B554" s="59">
        <v>39100</v>
      </c>
      <c r="C554" s="62" t="s">
        <v>698</v>
      </c>
    </row>
    <row r="555" spans="1:3" s="7" customFormat="1" ht="15" thickBot="1" x14ac:dyDescent="0.35">
      <c r="A555" s="59" t="str">
        <f>LEFT(Tabla1[[#This Row],[ObjGasto]],3)</f>
        <v>391</v>
      </c>
      <c r="B555" s="59">
        <v>39101</v>
      </c>
      <c r="C555" s="61" t="s">
        <v>699</v>
      </c>
    </row>
    <row r="556" spans="1:3" s="7" customFormat="1" ht="15" thickBot="1" x14ac:dyDescent="0.35">
      <c r="A556" s="59" t="str">
        <f>LEFT(Tabla1[[#This Row],[ObjGasto]],3)</f>
        <v>392</v>
      </c>
      <c r="B556" s="59">
        <v>39200</v>
      </c>
      <c r="C556" s="62" t="s">
        <v>700</v>
      </c>
    </row>
    <row r="557" spans="1:3" s="7" customFormat="1" ht="15" thickBot="1" x14ac:dyDescent="0.35">
      <c r="A557" s="59" t="str">
        <f>LEFT(Tabla1[[#This Row],[ObjGasto]],3)</f>
        <v>392</v>
      </c>
      <c r="B557" s="59">
        <v>39201</v>
      </c>
      <c r="C557" s="61" t="s">
        <v>701</v>
      </c>
    </row>
    <row r="558" spans="1:3" ht="15" thickBot="1" x14ac:dyDescent="0.35">
      <c r="A558" s="70" t="str">
        <f>LEFT(Tabla1[[#This Row],[ObjGasto]],3)</f>
        <v>392</v>
      </c>
      <c r="B558" s="70">
        <v>39203</v>
      </c>
      <c r="C558" s="62" t="s">
        <v>702</v>
      </c>
    </row>
    <row r="559" spans="1:3" s="7" customFormat="1" ht="15" thickBot="1" x14ac:dyDescent="0.35">
      <c r="A559" s="59" t="str">
        <f>LEFT(Tabla1[[#This Row],[ObjGasto]],3)</f>
        <v>392</v>
      </c>
      <c r="B559" s="63">
        <v>39204</v>
      </c>
      <c r="C559" s="61" t="s">
        <v>703</v>
      </c>
    </row>
    <row r="560" spans="1:3" s="7" customFormat="1" ht="15" thickBot="1" x14ac:dyDescent="0.35">
      <c r="A560" s="59" t="str">
        <f>LEFT(Tabla1[[#This Row],[ObjGasto]],3)</f>
        <v>393</v>
      </c>
      <c r="B560" s="59">
        <v>39300</v>
      </c>
      <c r="C560" s="62" t="s">
        <v>704</v>
      </c>
    </row>
    <row r="561" spans="1:3" s="7" customFormat="1" ht="15" thickBot="1" x14ac:dyDescent="0.35">
      <c r="A561" s="59" t="str">
        <f>LEFT(Tabla1[[#This Row],[ObjGasto]],3)</f>
        <v>393</v>
      </c>
      <c r="B561" s="59">
        <v>39301</v>
      </c>
      <c r="C561" s="61" t="s">
        <v>705</v>
      </c>
    </row>
    <row r="562" spans="1:3" s="7" customFormat="1" ht="15" thickBot="1" x14ac:dyDescent="0.35">
      <c r="A562" s="59" t="str">
        <f>LEFT(Tabla1[[#This Row],[ObjGasto]],3)</f>
        <v>394</v>
      </c>
      <c r="B562" s="59">
        <v>39400</v>
      </c>
      <c r="C562" s="62" t="s">
        <v>706</v>
      </c>
    </row>
    <row r="563" spans="1:3" s="7" customFormat="1" ht="15" thickBot="1" x14ac:dyDescent="0.35">
      <c r="A563" s="59" t="str">
        <f>LEFT(Tabla1[[#This Row],[ObjGasto]],3)</f>
        <v>394</v>
      </c>
      <c r="B563" s="59">
        <v>39401</v>
      </c>
      <c r="C563" s="61" t="s">
        <v>707</v>
      </c>
    </row>
    <row r="564" spans="1:3" s="7" customFormat="1" ht="15" thickBot="1" x14ac:dyDescent="0.35">
      <c r="A564" s="59" t="str">
        <f>LEFT(Tabla1[[#This Row],[ObjGasto]],3)</f>
        <v>394</v>
      </c>
      <c r="B564" s="59">
        <v>39402</v>
      </c>
      <c r="C564" s="62" t="s">
        <v>708</v>
      </c>
    </row>
    <row r="565" spans="1:3" s="7" customFormat="1" ht="15" thickBot="1" x14ac:dyDescent="0.35">
      <c r="A565" s="59" t="str">
        <f>LEFT(Tabla1[[#This Row],[ObjGasto]],3)</f>
        <v>395</v>
      </c>
      <c r="B565" s="59">
        <v>39500</v>
      </c>
      <c r="C565" s="61" t="s">
        <v>709</v>
      </c>
    </row>
    <row r="566" spans="1:3" s="7" customFormat="1" ht="15" thickBot="1" x14ac:dyDescent="0.35">
      <c r="A566" s="59" t="str">
        <f>LEFT(Tabla1[[#This Row],[ObjGasto]],3)</f>
        <v>395</v>
      </c>
      <c r="B566" s="59">
        <v>39501</v>
      </c>
      <c r="C566" s="62" t="s">
        <v>710</v>
      </c>
    </row>
    <row r="567" spans="1:3" s="7" customFormat="1" ht="15" thickBot="1" x14ac:dyDescent="0.35">
      <c r="A567" s="59" t="str">
        <f>LEFT(Tabla1[[#This Row],[ObjGasto]],3)</f>
        <v>396</v>
      </c>
      <c r="B567" s="59">
        <v>39600</v>
      </c>
      <c r="C567" s="61" t="s">
        <v>711</v>
      </c>
    </row>
    <row r="568" spans="1:3" s="7" customFormat="1" ht="15" thickBot="1" x14ac:dyDescent="0.35">
      <c r="A568" s="59" t="str">
        <f>LEFT(Tabla1[[#This Row],[ObjGasto]],3)</f>
        <v>396</v>
      </c>
      <c r="B568" s="59">
        <v>39601</v>
      </c>
      <c r="C568" s="62" t="s">
        <v>712</v>
      </c>
    </row>
    <row r="569" spans="1:3" s="7" customFormat="1" ht="15" thickBot="1" x14ac:dyDescent="0.35">
      <c r="A569" s="59" t="str">
        <f>LEFT(Tabla1[[#This Row],[ObjGasto]],3)</f>
        <v>396</v>
      </c>
      <c r="B569" s="59">
        <v>39602</v>
      </c>
      <c r="C569" s="61" t="s">
        <v>711</v>
      </c>
    </row>
    <row r="570" spans="1:3" s="7" customFormat="1" ht="15" thickBot="1" x14ac:dyDescent="0.35">
      <c r="A570" s="59" t="str">
        <f>LEFT(Tabla1[[#This Row],[ObjGasto]],3)</f>
        <v>397</v>
      </c>
      <c r="B570" s="63">
        <v>39700</v>
      </c>
      <c r="C570" s="62" t="s">
        <v>713</v>
      </c>
    </row>
    <row r="571" spans="1:3" s="7" customFormat="1" ht="15" thickBot="1" x14ac:dyDescent="0.35">
      <c r="A571" s="59" t="str">
        <f>LEFT(Tabla1[[#This Row],[ObjGasto]],3)</f>
        <v>397</v>
      </c>
      <c r="B571" s="63">
        <v>39701</v>
      </c>
      <c r="C571" s="61" t="s">
        <v>714</v>
      </c>
    </row>
    <row r="572" spans="1:3" s="7" customFormat="1" ht="15" thickBot="1" x14ac:dyDescent="0.35">
      <c r="A572" s="59" t="str">
        <f>LEFT(Tabla1[[#This Row],[ObjGasto]],3)</f>
        <v>397</v>
      </c>
      <c r="B572" s="63">
        <v>39702</v>
      </c>
      <c r="C572" s="62" t="s">
        <v>715</v>
      </c>
    </row>
    <row r="573" spans="1:3" s="7" customFormat="1" ht="15" thickBot="1" x14ac:dyDescent="0.35">
      <c r="A573" s="59" t="str">
        <f>LEFT(Tabla1[[#This Row],[ObjGasto]],3)</f>
        <v>397</v>
      </c>
      <c r="B573" s="63">
        <v>39703</v>
      </c>
      <c r="C573" s="61" t="s">
        <v>716</v>
      </c>
    </row>
    <row r="574" spans="1:3" s="7" customFormat="1" ht="15" thickBot="1" x14ac:dyDescent="0.35">
      <c r="A574" s="59" t="str">
        <f>LEFT(Tabla1[[#This Row],[ObjGasto]],3)</f>
        <v>397</v>
      </c>
      <c r="B574" s="63">
        <v>39704</v>
      </c>
      <c r="C574" s="62" t="s">
        <v>717</v>
      </c>
    </row>
    <row r="575" spans="1:3" s="7" customFormat="1" ht="15" thickBot="1" x14ac:dyDescent="0.35">
      <c r="A575" s="59" t="str">
        <f>LEFT(Tabla1[[#This Row],[ObjGasto]],3)</f>
        <v>397</v>
      </c>
      <c r="B575" s="63">
        <v>39705</v>
      </c>
      <c r="C575" s="61" t="s">
        <v>718</v>
      </c>
    </row>
    <row r="576" spans="1:3" s="7" customFormat="1" ht="15" thickBot="1" x14ac:dyDescent="0.35">
      <c r="A576" s="59" t="str">
        <f>LEFT(Tabla1[[#This Row],[ObjGasto]],3)</f>
        <v>397</v>
      </c>
      <c r="B576" s="63">
        <v>39706</v>
      </c>
      <c r="C576" s="62" t="s">
        <v>719</v>
      </c>
    </row>
    <row r="577" spans="1:3" s="7" customFormat="1" ht="15" thickBot="1" x14ac:dyDescent="0.35">
      <c r="A577" s="59" t="str">
        <f>LEFT(Tabla1[[#This Row],[ObjGasto]],3)</f>
        <v>397</v>
      </c>
      <c r="B577" s="63">
        <v>39707</v>
      </c>
      <c r="C577" s="61" t="s">
        <v>720</v>
      </c>
    </row>
    <row r="578" spans="1:3" s="7" customFormat="1" ht="15" thickBot="1" x14ac:dyDescent="0.35">
      <c r="A578" s="59" t="str">
        <f>LEFT(Tabla1[[#This Row],[ObjGasto]],3)</f>
        <v>397</v>
      </c>
      <c r="B578" s="63">
        <v>39708</v>
      </c>
      <c r="C578" s="62" t="s">
        <v>721</v>
      </c>
    </row>
    <row r="579" spans="1:3" s="7" customFormat="1" ht="27.6" thickBot="1" x14ac:dyDescent="0.35">
      <c r="A579" s="59" t="str">
        <f>LEFT(Tabla1[[#This Row],[ObjGasto]],3)</f>
        <v>397</v>
      </c>
      <c r="B579" s="63">
        <v>39709</v>
      </c>
      <c r="C579" s="61" t="s">
        <v>722</v>
      </c>
    </row>
    <row r="580" spans="1:3" s="7" customFormat="1" ht="15" thickBot="1" x14ac:dyDescent="0.35">
      <c r="A580" s="59" t="str">
        <f>LEFT(Tabla1[[#This Row],[ObjGasto]],3)</f>
        <v>397</v>
      </c>
      <c r="B580" s="63">
        <v>39710</v>
      </c>
      <c r="C580" s="62" t="s">
        <v>723</v>
      </c>
    </row>
    <row r="581" spans="1:3" s="7" customFormat="1" ht="15" thickBot="1" x14ac:dyDescent="0.35">
      <c r="A581" s="59" t="str">
        <f>LEFT(Tabla1[[#This Row],[ObjGasto]],3)</f>
        <v>397</v>
      </c>
      <c r="B581" s="63">
        <v>39711</v>
      </c>
      <c r="C581" s="61" t="s">
        <v>724</v>
      </c>
    </row>
    <row r="582" spans="1:3" s="7" customFormat="1" ht="15" thickBot="1" x14ac:dyDescent="0.35">
      <c r="A582" s="59" t="str">
        <f>LEFT(Tabla1[[#This Row],[ObjGasto]],3)</f>
        <v>397</v>
      </c>
      <c r="B582" s="63">
        <v>39712</v>
      </c>
      <c r="C582" s="62" t="s">
        <v>725</v>
      </c>
    </row>
    <row r="583" spans="1:3" s="7" customFormat="1" ht="15" thickBot="1" x14ac:dyDescent="0.35">
      <c r="A583" s="59" t="str">
        <f>LEFT(Tabla1[[#This Row],[ObjGasto]],3)</f>
        <v>397</v>
      </c>
      <c r="B583" s="63">
        <v>39713</v>
      </c>
      <c r="C583" s="61" t="s">
        <v>726</v>
      </c>
    </row>
    <row r="584" spans="1:3" s="7" customFormat="1" ht="15" thickBot="1" x14ac:dyDescent="0.35">
      <c r="A584" s="59" t="str">
        <f>LEFT(Tabla1[[#This Row],[ObjGasto]],3)</f>
        <v>397</v>
      </c>
      <c r="B584" s="63">
        <v>39714</v>
      </c>
      <c r="C584" s="62" t="s">
        <v>727</v>
      </c>
    </row>
    <row r="585" spans="1:3" s="7" customFormat="1" ht="15" thickBot="1" x14ac:dyDescent="0.35">
      <c r="A585" s="59" t="str">
        <f>LEFT(Tabla1[[#This Row],[ObjGasto]],3)</f>
        <v>397</v>
      </c>
      <c r="B585" s="63">
        <v>39715</v>
      </c>
      <c r="C585" s="61" t="s">
        <v>728</v>
      </c>
    </row>
    <row r="586" spans="1:3" s="7" customFormat="1" ht="15" thickBot="1" x14ac:dyDescent="0.35">
      <c r="A586" s="59" t="str">
        <f>LEFT(Tabla1[[#This Row],[ObjGasto]],3)</f>
        <v>397</v>
      </c>
      <c r="B586" s="63">
        <v>39716</v>
      </c>
      <c r="C586" s="62" t="s">
        <v>729</v>
      </c>
    </row>
    <row r="587" spans="1:3" s="7" customFormat="1" ht="15" thickBot="1" x14ac:dyDescent="0.35">
      <c r="A587" s="59" t="str">
        <f>LEFT(Tabla1[[#This Row],[ObjGasto]],3)</f>
        <v>397</v>
      </c>
      <c r="B587" s="63">
        <v>39717</v>
      </c>
      <c r="C587" s="61" t="s">
        <v>730</v>
      </c>
    </row>
    <row r="588" spans="1:3" s="7" customFormat="1" ht="15" thickBot="1" x14ac:dyDescent="0.35">
      <c r="A588" s="59" t="str">
        <f>LEFT(Tabla1[[#This Row],[ObjGasto]],3)</f>
        <v>397</v>
      </c>
      <c r="B588" s="63">
        <v>39718</v>
      </c>
      <c r="C588" s="62" t="s">
        <v>731</v>
      </c>
    </row>
    <row r="589" spans="1:3" s="7" customFormat="1" ht="15" thickBot="1" x14ac:dyDescent="0.35">
      <c r="A589" s="59" t="str">
        <f>LEFT(Tabla1[[#This Row],[ObjGasto]],3)</f>
        <v>397</v>
      </c>
      <c r="B589" s="63">
        <v>39719</v>
      </c>
      <c r="C589" s="61" t="s">
        <v>732</v>
      </c>
    </row>
    <row r="590" spans="1:3" s="7" customFormat="1" ht="15" thickBot="1" x14ac:dyDescent="0.35">
      <c r="A590" s="59" t="str">
        <f>LEFT(Tabla1[[#This Row],[ObjGasto]],3)</f>
        <v>397</v>
      </c>
      <c r="B590" s="63">
        <v>39720</v>
      </c>
      <c r="C590" s="62" t="s">
        <v>733</v>
      </c>
    </row>
    <row r="591" spans="1:3" s="7" customFormat="1" ht="15" thickBot="1" x14ac:dyDescent="0.35">
      <c r="A591" s="59" t="str">
        <f>LEFT(Tabla1[[#This Row],[ObjGasto]],3)</f>
        <v>397</v>
      </c>
      <c r="B591" s="63">
        <v>39721</v>
      </c>
      <c r="C591" s="61" t="s">
        <v>734</v>
      </c>
    </row>
    <row r="592" spans="1:3" s="7" customFormat="1" ht="15" thickBot="1" x14ac:dyDescent="0.35">
      <c r="A592" s="59" t="str">
        <f>LEFT(Tabla1[[#This Row],[ObjGasto]],3)</f>
        <v>397</v>
      </c>
      <c r="B592" s="63">
        <v>39722</v>
      </c>
      <c r="C592" s="62" t="s">
        <v>735</v>
      </c>
    </row>
    <row r="593" spans="1:3" s="7" customFormat="1" ht="15" thickBot="1" x14ac:dyDescent="0.35">
      <c r="A593" s="59" t="str">
        <f>LEFT(Tabla1[[#This Row],[ObjGasto]],3)</f>
        <v>397</v>
      </c>
      <c r="B593" s="63">
        <v>39750</v>
      </c>
      <c r="C593" s="61" t="s">
        <v>736</v>
      </c>
    </row>
    <row r="594" spans="1:3" s="7" customFormat="1" ht="15" thickBot="1" x14ac:dyDescent="0.35">
      <c r="A594" s="59" t="str">
        <f>LEFT(Tabla1[[#This Row],[ObjGasto]],3)</f>
        <v>397</v>
      </c>
      <c r="B594" s="63">
        <v>39751</v>
      </c>
      <c r="C594" s="62" t="s">
        <v>737</v>
      </c>
    </row>
    <row r="595" spans="1:3" s="7" customFormat="1" ht="15" thickBot="1" x14ac:dyDescent="0.35">
      <c r="A595" s="59" t="str">
        <f>LEFT(Tabla1[[#This Row],[ObjGasto]],3)</f>
        <v>397</v>
      </c>
      <c r="B595" s="63">
        <v>39752</v>
      </c>
      <c r="C595" s="61" t="s">
        <v>738</v>
      </c>
    </row>
    <row r="596" spans="1:3" s="7" customFormat="1" ht="15" thickBot="1" x14ac:dyDescent="0.35">
      <c r="A596" s="59" t="str">
        <f>LEFT(Tabla1[[#This Row],[ObjGasto]],3)</f>
        <v>397</v>
      </c>
      <c r="B596" s="63">
        <v>39753</v>
      </c>
      <c r="C596" s="62" t="s">
        <v>739</v>
      </c>
    </row>
    <row r="597" spans="1:3" s="7" customFormat="1" ht="15" thickBot="1" x14ac:dyDescent="0.35">
      <c r="A597" s="59" t="str">
        <f>LEFT(Tabla1[[#This Row],[ObjGasto]],3)</f>
        <v>397</v>
      </c>
      <c r="B597" s="63">
        <v>39754</v>
      </c>
      <c r="C597" s="61" t="s">
        <v>740</v>
      </c>
    </row>
    <row r="598" spans="1:3" s="7" customFormat="1" ht="15" thickBot="1" x14ac:dyDescent="0.35">
      <c r="A598" s="59" t="str">
        <f>LEFT(Tabla1[[#This Row],[ObjGasto]],3)</f>
        <v>397</v>
      </c>
      <c r="B598" s="63">
        <v>39755</v>
      </c>
      <c r="C598" s="62" t="s">
        <v>741</v>
      </c>
    </row>
    <row r="599" spans="1:3" s="7" customFormat="1" ht="15" thickBot="1" x14ac:dyDescent="0.35">
      <c r="A599" s="59" t="str">
        <f>LEFT(Tabla1[[#This Row],[ObjGasto]],3)</f>
        <v>396</v>
      </c>
      <c r="B599" s="63">
        <v>39603</v>
      </c>
      <c r="C599" s="61" t="s">
        <v>742</v>
      </c>
    </row>
    <row r="600" spans="1:3" s="7" customFormat="1" ht="15" thickBot="1" x14ac:dyDescent="0.35">
      <c r="A600" s="59" t="str">
        <f>LEFT(Tabla1[[#This Row],[ObjGasto]],3)</f>
        <v>396</v>
      </c>
      <c r="B600" s="63">
        <v>39604</v>
      </c>
      <c r="C600" s="62" t="s">
        <v>743</v>
      </c>
    </row>
    <row r="601" spans="1:3" s="7" customFormat="1" ht="15" thickBot="1" x14ac:dyDescent="0.35">
      <c r="A601" s="59" t="str">
        <f>LEFT(Tabla1[[#This Row],[ObjGasto]],3)</f>
        <v>396</v>
      </c>
      <c r="B601" s="63">
        <v>39605</v>
      </c>
      <c r="C601" s="61" t="s">
        <v>744</v>
      </c>
    </row>
    <row r="602" spans="1:3" s="7" customFormat="1" ht="15" thickBot="1" x14ac:dyDescent="0.35">
      <c r="A602" s="59" t="str">
        <f>LEFT(Tabla1[[#This Row],[ObjGasto]],3)</f>
        <v>398</v>
      </c>
      <c r="B602" s="63">
        <v>39800</v>
      </c>
      <c r="C602" s="62" t="s">
        <v>389</v>
      </c>
    </row>
    <row r="603" spans="1:3" s="7" customFormat="1" ht="15" thickBot="1" x14ac:dyDescent="0.35">
      <c r="A603" s="59" t="str">
        <f>LEFT(Tabla1[[#This Row],[ObjGasto]],3)</f>
        <v>398</v>
      </c>
      <c r="B603" s="63">
        <v>39801</v>
      </c>
      <c r="C603" s="61" t="s">
        <v>391</v>
      </c>
    </row>
    <row r="604" spans="1:3" s="7" customFormat="1" ht="15" thickBot="1" x14ac:dyDescent="0.35">
      <c r="A604" s="59" t="str">
        <f>LEFT(Tabla1[[#This Row],[ObjGasto]],3)</f>
        <v>398</v>
      </c>
      <c r="B604" s="63">
        <v>39802</v>
      </c>
      <c r="C604" s="62" t="s">
        <v>392</v>
      </c>
    </row>
    <row r="605" spans="1:3" s="7" customFormat="1" ht="15" thickBot="1" x14ac:dyDescent="0.35">
      <c r="A605" s="59" t="str">
        <f>LEFT(Tabla1[[#This Row],[ObjGasto]],3)</f>
        <v>399</v>
      </c>
      <c r="B605" s="59">
        <v>39900</v>
      </c>
      <c r="C605" s="61" t="s">
        <v>697</v>
      </c>
    </row>
    <row r="606" spans="1:3" s="7" customFormat="1" ht="15" thickBot="1" x14ac:dyDescent="0.35">
      <c r="A606" s="59" t="str">
        <f>LEFT(Tabla1[[#This Row],[ObjGasto]],3)</f>
        <v>399</v>
      </c>
      <c r="B606" s="59">
        <v>39901</v>
      </c>
      <c r="C606" s="62" t="s">
        <v>745</v>
      </c>
    </row>
    <row r="607" spans="1:3" s="7" customFormat="1" ht="15" thickBot="1" x14ac:dyDescent="0.35">
      <c r="A607" s="59" t="str">
        <f>LEFT(Tabla1[[#This Row],[ObjGasto]],3)</f>
        <v>399</v>
      </c>
      <c r="B607" s="59">
        <v>39902</v>
      </c>
      <c r="C607" s="61" t="s">
        <v>746</v>
      </c>
    </row>
    <row r="608" spans="1:3" s="7" customFormat="1" ht="15" thickBot="1" x14ac:dyDescent="0.35">
      <c r="A608" s="59" t="str">
        <f>LEFT(Tabla1[[#This Row],[ObjGasto]],3)</f>
        <v>399</v>
      </c>
      <c r="B608" s="59">
        <v>39903</v>
      </c>
      <c r="C608" s="62" t="s">
        <v>747</v>
      </c>
    </row>
    <row r="609" spans="1:3" s="7" customFormat="1" ht="15" thickBot="1" x14ac:dyDescent="0.35">
      <c r="A609" s="59" t="str">
        <f>LEFT(Tabla1[[#This Row],[ObjGasto]],3)</f>
        <v>399</v>
      </c>
      <c r="B609" s="59">
        <v>39904</v>
      </c>
      <c r="C609" s="61" t="s">
        <v>748</v>
      </c>
    </row>
    <row r="610" spans="1:3" s="7" customFormat="1" ht="15" thickBot="1" x14ac:dyDescent="0.35">
      <c r="A610" s="59" t="str">
        <f>LEFT(Tabla1[[#This Row],[ObjGasto]],3)</f>
        <v>399</v>
      </c>
      <c r="B610" s="59">
        <v>39905</v>
      </c>
      <c r="C610" s="62" t="s">
        <v>749</v>
      </c>
    </row>
    <row r="611" spans="1:3" s="7" customFormat="1" ht="15" thickBot="1" x14ac:dyDescent="0.35">
      <c r="A611" s="59" t="str">
        <f>LEFT(Tabla1[[#This Row],[ObjGasto]],3)</f>
        <v>399</v>
      </c>
      <c r="B611" s="59">
        <v>39906</v>
      </c>
      <c r="C611" s="61" t="s">
        <v>750</v>
      </c>
    </row>
    <row r="612" spans="1:3" s="7" customFormat="1" ht="15" thickBot="1" x14ac:dyDescent="0.35">
      <c r="A612" s="59" t="str">
        <f>LEFT(Tabla1[[#This Row],[ObjGasto]],3)</f>
        <v>399</v>
      </c>
      <c r="B612" s="63">
        <v>39907</v>
      </c>
      <c r="C612" s="62" t="s">
        <v>751</v>
      </c>
    </row>
    <row r="613" spans="1:3" s="7" customFormat="1" ht="15" thickBot="1" x14ac:dyDescent="0.35">
      <c r="A613" s="59" t="str">
        <f>LEFT(Tabla1[[#This Row],[ObjGasto]],3)</f>
        <v>399</v>
      </c>
      <c r="B613" s="63">
        <v>39908</v>
      </c>
      <c r="C613" s="61" t="s">
        <v>752</v>
      </c>
    </row>
    <row r="614" spans="1:3" s="7" customFormat="1" ht="15" thickBot="1" x14ac:dyDescent="0.35">
      <c r="A614" s="59" t="str">
        <f>LEFT(Tabla1[[#This Row],[ObjGasto]],3)</f>
        <v>399</v>
      </c>
      <c r="B614" s="63">
        <v>39909</v>
      </c>
      <c r="C614" s="62" t="s">
        <v>753</v>
      </c>
    </row>
    <row r="615" spans="1:3" s="7" customFormat="1" ht="15" thickBot="1" x14ac:dyDescent="0.35">
      <c r="A615" s="59" t="str">
        <f>LEFT(Tabla1[[#This Row],[ObjGasto]],3)</f>
        <v>400</v>
      </c>
      <c r="B615" s="59">
        <v>40000</v>
      </c>
      <c r="C615" s="61" t="s">
        <v>754</v>
      </c>
    </row>
    <row r="616" spans="1:3" s="7" customFormat="1" ht="15" thickBot="1" x14ac:dyDescent="0.35">
      <c r="A616" s="59" t="str">
        <f>LEFT(Tabla1[[#This Row],[ObjGasto]],3)</f>
        <v>410</v>
      </c>
      <c r="B616" s="59">
        <v>41000</v>
      </c>
      <c r="C616" s="62" t="s">
        <v>755</v>
      </c>
    </row>
    <row r="617" spans="1:3" s="7" customFormat="1" ht="15" thickBot="1" x14ac:dyDescent="0.35">
      <c r="A617" s="59" t="str">
        <f>LEFT(Tabla1[[#This Row],[ObjGasto]],3)</f>
        <v>411</v>
      </c>
      <c r="B617" s="59">
        <v>41100</v>
      </c>
      <c r="C617" s="61" t="s">
        <v>756</v>
      </c>
    </row>
    <row r="618" spans="1:3" s="7" customFormat="1" ht="15" thickBot="1" x14ac:dyDescent="0.35">
      <c r="A618" s="59" t="str">
        <f>LEFT(Tabla1[[#This Row],[ObjGasto]],3)</f>
        <v>412</v>
      </c>
      <c r="B618" s="59">
        <v>41200</v>
      </c>
      <c r="C618" s="62" t="s">
        <v>757</v>
      </c>
    </row>
    <row r="619" spans="1:3" s="7" customFormat="1" ht="15" thickBot="1" x14ac:dyDescent="0.35">
      <c r="A619" s="59" t="str">
        <f>LEFT(Tabla1[[#This Row],[ObjGasto]],3)</f>
        <v>413</v>
      </c>
      <c r="B619" s="59">
        <v>41300</v>
      </c>
      <c r="C619" s="61" t="s">
        <v>758</v>
      </c>
    </row>
    <row r="620" spans="1:3" s="7" customFormat="1" ht="15" thickBot="1" x14ac:dyDescent="0.35">
      <c r="A620" s="59" t="str">
        <f>LEFT(Tabla1[[#This Row],[ObjGasto]],3)</f>
        <v>414</v>
      </c>
      <c r="B620" s="59">
        <v>41400</v>
      </c>
      <c r="C620" s="62" t="s">
        <v>759</v>
      </c>
    </row>
    <row r="621" spans="1:3" s="7" customFormat="1" ht="15" thickBot="1" x14ac:dyDescent="0.35">
      <c r="A621" s="59" t="str">
        <f>LEFT(Tabla1[[#This Row],[ObjGasto]],3)</f>
        <v>414</v>
      </c>
      <c r="B621" s="63">
        <v>41401</v>
      </c>
      <c r="C621" s="61" t="s">
        <v>759</v>
      </c>
    </row>
    <row r="622" spans="1:3" s="7" customFormat="1" ht="15" thickBot="1" x14ac:dyDescent="0.35">
      <c r="A622" s="59" t="str">
        <f>LEFT(Tabla1[[#This Row],[ObjGasto]],3)</f>
        <v>415</v>
      </c>
      <c r="B622" s="59">
        <v>41500</v>
      </c>
      <c r="C622" s="62" t="s">
        <v>760</v>
      </c>
    </row>
    <row r="623" spans="1:3" s="7" customFormat="1" ht="27.6" thickBot="1" x14ac:dyDescent="0.35">
      <c r="A623" s="59" t="str">
        <f>LEFT(Tabla1[[#This Row],[ObjGasto]],3)</f>
        <v>415</v>
      </c>
      <c r="B623" s="59">
        <v>41501</v>
      </c>
      <c r="C623" s="61" t="s">
        <v>761</v>
      </c>
    </row>
    <row r="624" spans="1:3" s="7" customFormat="1" ht="15" thickBot="1" x14ac:dyDescent="0.35">
      <c r="A624" s="59" t="str">
        <f>LEFT(Tabla1[[#This Row],[ObjGasto]],3)</f>
        <v>416</v>
      </c>
      <c r="B624" s="59">
        <v>41600</v>
      </c>
      <c r="C624" s="62" t="s">
        <v>762</v>
      </c>
    </row>
    <row r="625" spans="1:3" s="7" customFormat="1" ht="15" thickBot="1" x14ac:dyDescent="0.35">
      <c r="A625" s="59" t="str">
        <f>LEFT(Tabla1[[#This Row],[ObjGasto]],3)</f>
        <v>416</v>
      </c>
      <c r="B625" s="59">
        <v>41601</v>
      </c>
      <c r="C625" s="61" t="s">
        <v>763</v>
      </c>
    </row>
    <row r="626" spans="1:3" s="7" customFormat="1" ht="15" thickBot="1" x14ac:dyDescent="0.35">
      <c r="A626" s="59" t="str">
        <f>LEFT(Tabla1[[#This Row],[ObjGasto]],3)</f>
        <v>417</v>
      </c>
      <c r="B626" s="59">
        <v>41700</v>
      </c>
      <c r="C626" s="62" t="s">
        <v>764</v>
      </c>
    </row>
    <row r="627" spans="1:3" s="7" customFormat="1" ht="15" thickBot="1" x14ac:dyDescent="0.35">
      <c r="A627" s="59" t="str">
        <f>LEFT(Tabla1[[#This Row],[ObjGasto]],3)</f>
        <v>418</v>
      </c>
      <c r="B627" s="59">
        <v>41800</v>
      </c>
      <c r="C627" s="61" t="s">
        <v>765</v>
      </c>
    </row>
    <row r="628" spans="1:3" s="7" customFormat="1" ht="15" thickBot="1" x14ac:dyDescent="0.35">
      <c r="A628" s="59" t="str">
        <f>LEFT(Tabla1[[#This Row],[ObjGasto]],3)</f>
        <v>419</v>
      </c>
      <c r="B628" s="59">
        <v>41900</v>
      </c>
      <c r="C628" s="62" t="s">
        <v>766</v>
      </c>
    </row>
    <row r="629" spans="1:3" s="7" customFormat="1" ht="15" thickBot="1" x14ac:dyDescent="0.35">
      <c r="A629" s="59" t="str">
        <f>LEFT(Tabla1[[#This Row],[ObjGasto]],3)</f>
        <v>419</v>
      </c>
      <c r="B629" s="63">
        <v>41901</v>
      </c>
      <c r="C629" s="61" t="s">
        <v>766</v>
      </c>
    </row>
    <row r="630" spans="1:3" s="7" customFormat="1" ht="15" thickBot="1" x14ac:dyDescent="0.35">
      <c r="A630" s="59" t="str">
        <f>LEFT(Tabla1[[#This Row],[ObjGasto]],3)</f>
        <v>420</v>
      </c>
      <c r="B630" s="59">
        <v>42000</v>
      </c>
      <c r="C630" s="62" t="s">
        <v>767</v>
      </c>
    </row>
    <row r="631" spans="1:3" s="7" customFormat="1" ht="15" thickBot="1" x14ac:dyDescent="0.35">
      <c r="A631" s="59" t="str">
        <f>LEFT(Tabla1[[#This Row],[ObjGasto]],3)</f>
        <v>421</v>
      </c>
      <c r="B631" s="59">
        <v>42100</v>
      </c>
      <c r="C631" s="61" t="s">
        <v>768</v>
      </c>
    </row>
    <row r="632" spans="1:3" s="7" customFormat="1" ht="15" thickBot="1" x14ac:dyDescent="0.35">
      <c r="A632" s="59" t="str">
        <f>LEFT(Tabla1[[#This Row],[ObjGasto]],3)</f>
        <v>421</v>
      </c>
      <c r="B632" s="63">
        <v>42101</v>
      </c>
      <c r="C632" s="71" t="s">
        <v>769</v>
      </c>
    </row>
    <row r="633" spans="1:3" s="7" customFormat="1" ht="15" thickBot="1" x14ac:dyDescent="0.35">
      <c r="A633" s="59" t="str">
        <f>LEFT(Tabla1[[#This Row],[ObjGasto]],3)</f>
        <v>422</v>
      </c>
      <c r="B633" s="59">
        <v>42200</v>
      </c>
      <c r="C633" s="61" t="s">
        <v>770</v>
      </c>
    </row>
    <row r="634" spans="1:3" s="7" customFormat="1" ht="15" thickBot="1" x14ac:dyDescent="0.35">
      <c r="A634" s="59" t="str">
        <f>LEFT(Tabla1[[#This Row],[ObjGasto]],3)</f>
        <v>423</v>
      </c>
      <c r="B634" s="59">
        <v>42300</v>
      </c>
      <c r="C634" s="62" t="s">
        <v>771</v>
      </c>
    </row>
    <row r="635" spans="1:3" s="7" customFormat="1" ht="15" thickBot="1" x14ac:dyDescent="0.35">
      <c r="A635" s="59" t="str">
        <f>LEFT(Tabla1[[#This Row],[ObjGasto]],3)</f>
        <v>424</v>
      </c>
      <c r="B635" s="59">
        <v>42400</v>
      </c>
      <c r="C635" s="61" t="s">
        <v>772</v>
      </c>
    </row>
    <row r="636" spans="1:3" s="7" customFormat="1" ht="15" thickBot="1" x14ac:dyDescent="0.35">
      <c r="A636" s="59" t="str">
        <f>LEFT(Tabla1[[#This Row],[ObjGasto]],3)</f>
        <v>424</v>
      </c>
      <c r="B636" s="63">
        <v>42401</v>
      </c>
      <c r="C636" s="62" t="s">
        <v>773</v>
      </c>
    </row>
    <row r="637" spans="1:3" s="7" customFormat="1" ht="15" thickBot="1" x14ac:dyDescent="0.35">
      <c r="A637" s="59" t="str">
        <f>LEFT(Tabla1[[#This Row],[ObjGasto]],3)</f>
        <v>425</v>
      </c>
      <c r="B637" s="59">
        <v>42500</v>
      </c>
      <c r="C637" s="61" t="s">
        <v>774</v>
      </c>
    </row>
    <row r="638" spans="1:3" s="7" customFormat="1" ht="15" thickBot="1" x14ac:dyDescent="0.35">
      <c r="A638" s="59" t="str">
        <f>LEFT(Tabla1[[#This Row],[ObjGasto]],3)</f>
        <v>425</v>
      </c>
      <c r="B638" s="63">
        <v>42501</v>
      </c>
      <c r="C638" s="71" t="s">
        <v>774</v>
      </c>
    </row>
    <row r="639" spans="1:3" s="7" customFormat="1" ht="15" thickBot="1" x14ac:dyDescent="0.35">
      <c r="A639" s="59" t="str">
        <f>LEFT(Tabla1[[#This Row],[ObjGasto]],3)</f>
        <v>430</v>
      </c>
      <c r="B639" s="59">
        <v>43000</v>
      </c>
      <c r="C639" s="61" t="s">
        <v>775</v>
      </c>
    </row>
    <row r="640" spans="1:3" s="7" customFormat="1" ht="15" thickBot="1" x14ac:dyDescent="0.35">
      <c r="A640" s="59" t="str">
        <f>LEFT(Tabla1[[#This Row],[ObjGasto]],3)</f>
        <v>431</v>
      </c>
      <c r="B640" s="59">
        <v>43100</v>
      </c>
      <c r="C640" s="62" t="s">
        <v>776</v>
      </c>
    </row>
    <row r="641" spans="1:3" s="7" customFormat="1" ht="15" thickBot="1" x14ac:dyDescent="0.35">
      <c r="A641" s="59" t="str">
        <f>LEFT(Tabla1[[#This Row],[ObjGasto]],3)</f>
        <v>431</v>
      </c>
      <c r="B641" s="59">
        <v>43101</v>
      </c>
      <c r="C641" s="61" t="s">
        <v>776</v>
      </c>
    </row>
    <row r="642" spans="1:3" s="7" customFormat="1" ht="15" thickBot="1" x14ac:dyDescent="0.35">
      <c r="A642" s="59" t="str">
        <f>LEFT(Tabla1[[#This Row],[ObjGasto]],3)</f>
        <v>432</v>
      </c>
      <c r="B642" s="59">
        <v>43200</v>
      </c>
      <c r="C642" s="62" t="s">
        <v>777</v>
      </c>
    </row>
    <row r="643" spans="1:3" s="7" customFormat="1" ht="15" thickBot="1" x14ac:dyDescent="0.35">
      <c r="A643" s="59" t="str">
        <f>LEFT(Tabla1[[#This Row],[ObjGasto]],3)</f>
        <v>432</v>
      </c>
      <c r="B643" s="59">
        <v>43201</v>
      </c>
      <c r="C643" s="61" t="s">
        <v>777</v>
      </c>
    </row>
    <row r="644" spans="1:3" s="7" customFormat="1" ht="15" thickBot="1" x14ac:dyDescent="0.35">
      <c r="A644" s="59" t="str">
        <f>LEFT(Tabla1[[#This Row],[ObjGasto]],3)</f>
        <v>433</v>
      </c>
      <c r="B644" s="59">
        <v>43300</v>
      </c>
      <c r="C644" s="62" t="s">
        <v>778</v>
      </c>
    </row>
    <row r="645" spans="1:3" s="7" customFormat="1" ht="15" thickBot="1" x14ac:dyDescent="0.35">
      <c r="A645" s="59" t="str">
        <f>LEFT(Tabla1[[#This Row],[ObjGasto]],3)</f>
        <v>433</v>
      </c>
      <c r="B645" s="59">
        <v>43301</v>
      </c>
      <c r="C645" s="61" t="s">
        <v>778</v>
      </c>
    </row>
    <row r="646" spans="1:3" s="7" customFormat="1" ht="15" thickBot="1" x14ac:dyDescent="0.35">
      <c r="A646" s="59" t="str">
        <f>LEFT(Tabla1[[#This Row],[ObjGasto]],3)</f>
        <v>434</v>
      </c>
      <c r="B646" s="59">
        <v>43400</v>
      </c>
      <c r="C646" s="62" t="s">
        <v>779</v>
      </c>
    </row>
    <row r="647" spans="1:3" s="7" customFormat="1" ht="15" thickBot="1" x14ac:dyDescent="0.35">
      <c r="A647" s="59" t="str">
        <f>LEFT(Tabla1[[#This Row],[ObjGasto]],3)</f>
        <v>434</v>
      </c>
      <c r="B647" s="59">
        <v>43401</v>
      </c>
      <c r="C647" s="61" t="s">
        <v>779</v>
      </c>
    </row>
    <row r="648" spans="1:3" s="7" customFormat="1" ht="15" thickBot="1" x14ac:dyDescent="0.35">
      <c r="A648" s="59" t="str">
        <f>LEFT(Tabla1[[#This Row],[ObjGasto]],3)</f>
        <v>435</v>
      </c>
      <c r="B648" s="59">
        <v>43500</v>
      </c>
      <c r="C648" s="62" t="s">
        <v>780</v>
      </c>
    </row>
    <row r="649" spans="1:3" s="7" customFormat="1" ht="15" thickBot="1" x14ac:dyDescent="0.35">
      <c r="A649" s="59" t="str">
        <f>LEFT(Tabla1[[#This Row],[ObjGasto]],3)</f>
        <v>435</v>
      </c>
      <c r="B649" s="59">
        <v>43501</v>
      </c>
      <c r="C649" s="61" t="s">
        <v>780</v>
      </c>
    </row>
    <row r="650" spans="1:3" s="7" customFormat="1" ht="15" thickBot="1" x14ac:dyDescent="0.35">
      <c r="A650" s="59" t="str">
        <f>LEFT(Tabla1[[#This Row],[ObjGasto]],3)</f>
        <v>436</v>
      </c>
      <c r="B650" s="59">
        <v>43600</v>
      </c>
      <c r="C650" s="62" t="s">
        <v>781</v>
      </c>
    </row>
    <row r="651" spans="1:3" s="7" customFormat="1" ht="15" thickBot="1" x14ac:dyDescent="0.35">
      <c r="A651" s="59" t="str">
        <f>LEFT(Tabla1[[#This Row],[ObjGasto]],3)</f>
        <v>436</v>
      </c>
      <c r="B651" s="59">
        <v>43601</v>
      </c>
      <c r="C651" s="61" t="s">
        <v>782</v>
      </c>
    </row>
    <row r="652" spans="1:3" s="7" customFormat="1" ht="15" thickBot="1" x14ac:dyDescent="0.35">
      <c r="A652" s="59" t="str">
        <f>LEFT(Tabla1[[#This Row],[ObjGasto]],3)</f>
        <v>437</v>
      </c>
      <c r="B652" s="59">
        <v>43700</v>
      </c>
      <c r="C652" s="62" t="s">
        <v>783</v>
      </c>
    </row>
    <row r="653" spans="1:3" s="7" customFormat="1" ht="15" thickBot="1" x14ac:dyDescent="0.35">
      <c r="A653" s="59" t="str">
        <f>LEFT(Tabla1[[#This Row],[ObjGasto]],3)</f>
        <v>437</v>
      </c>
      <c r="B653" s="59">
        <v>43701</v>
      </c>
      <c r="C653" s="61" t="s">
        <v>784</v>
      </c>
    </row>
    <row r="654" spans="1:3" s="7" customFormat="1" ht="15" thickBot="1" x14ac:dyDescent="0.35">
      <c r="A654" s="59" t="str">
        <f>LEFT(Tabla1[[#This Row],[ObjGasto]],3)</f>
        <v>438</v>
      </c>
      <c r="B654" s="59">
        <v>43800</v>
      </c>
      <c r="C654" s="62" t="s">
        <v>785</v>
      </c>
    </row>
    <row r="655" spans="1:3" s="7" customFormat="1" ht="15" thickBot="1" x14ac:dyDescent="0.35">
      <c r="A655" s="59" t="str">
        <f>LEFT(Tabla1[[#This Row],[ObjGasto]],3)</f>
        <v>438</v>
      </c>
      <c r="B655" s="63">
        <v>43801</v>
      </c>
      <c r="C655" s="61" t="s">
        <v>786</v>
      </c>
    </row>
    <row r="656" spans="1:3" s="7" customFormat="1" ht="15" thickBot="1" x14ac:dyDescent="0.35">
      <c r="A656" s="59" t="str">
        <f>LEFT(Tabla1[[#This Row],[ObjGasto]],3)</f>
        <v>439</v>
      </c>
      <c r="B656" s="59">
        <v>43900</v>
      </c>
      <c r="C656" s="62" t="s">
        <v>787</v>
      </c>
    </row>
    <row r="657" spans="1:3" s="7" customFormat="1" ht="15" thickBot="1" x14ac:dyDescent="0.35">
      <c r="A657" s="59" t="str">
        <f>LEFT(Tabla1[[#This Row],[ObjGasto]],3)</f>
        <v>439</v>
      </c>
      <c r="B657" s="59">
        <v>43901</v>
      </c>
      <c r="C657" s="61" t="s">
        <v>788</v>
      </c>
    </row>
    <row r="658" spans="1:3" s="7" customFormat="1" ht="15" thickBot="1" x14ac:dyDescent="0.35">
      <c r="A658" s="59" t="str">
        <f>LEFT(Tabla1[[#This Row],[ObjGasto]],3)</f>
        <v>439</v>
      </c>
      <c r="B658" s="59">
        <v>43902</v>
      </c>
      <c r="C658" s="62" t="s">
        <v>789</v>
      </c>
    </row>
    <row r="659" spans="1:3" s="7" customFormat="1" ht="15" thickBot="1" x14ac:dyDescent="0.35">
      <c r="A659" s="59" t="str">
        <f>LEFT(Tabla1[[#This Row],[ObjGasto]],3)</f>
        <v>439</v>
      </c>
      <c r="B659" s="63">
        <v>43903</v>
      </c>
      <c r="C659" s="61" t="s">
        <v>790</v>
      </c>
    </row>
    <row r="660" spans="1:3" s="7" customFormat="1" ht="15" thickBot="1" x14ac:dyDescent="0.35">
      <c r="A660" s="59" t="str">
        <f>LEFT(Tabla1[[#This Row],[ObjGasto]],3)</f>
        <v>439</v>
      </c>
      <c r="B660" s="63">
        <v>43904</v>
      </c>
      <c r="C660" s="62" t="s">
        <v>791</v>
      </c>
    </row>
    <row r="661" spans="1:3" s="7" customFormat="1" ht="15" thickBot="1" x14ac:dyDescent="0.35">
      <c r="A661" s="59" t="str">
        <f>LEFT(Tabla1[[#This Row],[ObjGasto]],3)</f>
        <v>440</v>
      </c>
      <c r="B661" s="59">
        <v>44000</v>
      </c>
      <c r="C661" s="61" t="s">
        <v>792</v>
      </c>
    </row>
    <row r="662" spans="1:3" s="7" customFormat="1" ht="15" thickBot="1" x14ac:dyDescent="0.35">
      <c r="A662" s="59" t="str">
        <f>LEFT(Tabla1[[#This Row],[ObjGasto]],3)</f>
        <v>441</v>
      </c>
      <c r="B662" s="59">
        <v>44100</v>
      </c>
      <c r="C662" s="62" t="s">
        <v>793</v>
      </c>
    </row>
    <row r="663" spans="1:3" s="7" customFormat="1" ht="15" thickBot="1" x14ac:dyDescent="0.35">
      <c r="A663" s="59" t="str">
        <f>LEFT(Tabla1[[#This Row],[ObjGasto]],3)</f>
        <v>441</v>
      </c>
      <c r="B663" s="59">
        <v>44101</v>
      </c>
      <c r="C663" s="61" t="s">
        <v>794</v>
      </c>
    </row>
    <row r="664" spans="1:3" s="7" customFormat="1" ht="15" thickBot="1" x14ac:dyDescent="0.35">
      <c r="A664" s="59" t="str">
        <f>LEFT(Tabla1[[#This Row],[ObjGasto]],3)</f>
        <v>441</v>
      </c>
      <c r="B664" s="59">
        <v>44102</v>
      </c>
      <c r="C664" s="62" t="s">
        <v>795</v>
      </c>
    </row>
    <row r="665" spans="1:3" s="7" customFormat="1" ht="15" thickBot="1" x14ac:dyDescent="0.35">
      <c r="A665" s="59" t="str">
        <f>LEFT(Tabla1[[#This Row],[ObjGasto]],3)</f>
        <v>441</v>
      </c>
      <c r="B665" s="59">
        <v>44103</v>
      </c>
      <c r="C665" s="61" t="s">
        <v>796</v>
      </c>
    </row>
    <row r="666" spans="1:3" s="7" customFormat="1" ht="15" thickBot="1" x14ac:dyDescent="0.35">
      <c r="A666" s="59" t="str">
        <f>LEFT(Tabla1[[#This Row],[ObjGasto]],3)</f>
        <v>441</v>
      </c>
      <c r="B666" s="59">
        <v>44104</v>
      </c>
      <c r="C666" s="62" t="s">
        <v>797</v>
      </c>
    </row>
    <row r="667" spans="1:3" s="7" customFormat="1" ht="15" thickBot="1" x14ac:dyDescent="0.35">
      <c r="A667" s="59" t="str">
        <f>LEFT(Tabla1[[#This Row],[ObjGasto]],3)</f>
        <v>441</v>
      </c>
      <c r="B667" s="59">
        <v>44105</v>
      </c>
      <c r="C667" s="61" t="s">
        <v>798</v>
      </c>
    </row>
    <row r="668" spans="1:3" s="7" customFormat="1" ht="15" thickBot="1" x14ac:dyDescent="0.35">
      <c r="A668" s="59" t="str">
        <f>LEFT(Tabla1[[#This Row],[ObjGasto]],3)</f>
        <v>441</v>
      </c>
      <c r="B668" s="59">
        <v>44106</v>
      </c>
      <c r="C668" s="62" t="s">
        <v>799</v>
      </c>
    </row>
    <row r="669" spans="1:3" s="7" customFormat="1" ht="15" thickBot="1" x14ac:dyDescent="0.35">
      <c r="A669" s="59" t="str">
        <f>LEFT(Tabla1[[#This Row],[ObjGasto]],3)</f>
        <v>441</v>
      </c>
      <c r="B669" s="63">
        <v>44107</v>
      </c>
      <c r="C669" s="61" t="s">
        <v>800</v>
      </c>
    </row>
    <row r="670" spans="1:3" s="7" customFormat="1" ht="15" thickBot="1" x14ac:dyDescent="0.35">
      <c r="A670" s="59" t="str">
        <f>LEFT(Tabla1[[#This Row],[ObjGasto]],3)</f>
        <v>441</v>
      </c>
      <c r="B670" s="63">
        <v>44108</v>
      </c>
      <c r="C670" s="62" t="s">
        <v>801</v>
      </c>
    </row>
    <row r="671" spans="1:3" s="7" customFormat="1" ht="15" thickBot="1" x14ac:dyDescent="0.35">
      <c r="A671" s="59" t="str">
        <f>LEFT(Tabla1[[#This Row],[ObjGasto]],3)</f>
        <v>441</v>
      </c>
      <c r="B671" s="63">
        <v>44109</v>
      </c>
      <c r="C671" s="66" t="s">
        <v>802</v>
      </c>
    </row>
    <row r="672" spans="1:3" s="7" customFormat="1" ht="15" thickBot="1" x14ac:dyDescent="0.35">
      <c r="A672" s="59" t="str">
        <f>LEFT(Tabla1[[#This Row],[ObjGasto]],3)</f>
        <v>441</v>
      </c>
      <c r="B672" s="63">
        <v>44110</v>
      </c>
      <c r="C672" s="71" t="s">
        <v>803</v>
      </c>
    </row>
    <row r="673" spans="1:3" s="7" customFormat="1" ht="15" thickBot="1" x14ac:dyDescent="0.35">
      <c r="A673" s="59" t="str">
        <f>LEFT(Tabla1[[#This Row],[ObjGasto]],3)</f>
        <v>441</v>
      </c>
      <c r="B673" s="63">
        <v>44111</v>
      </c>
      <c r="C673" s="66" t="s">
        <v>804</v>
      </c>
    </row>
    <row r="674" spans="1:3" s="7" customFormat="1" ht="15" thickBot="1" x14ac:dyDescent="0.35">
      <c r="A674" s="59" t="str">
        <f>LEFT(Tabla1[[#This Row],[ObjGasto]],3)</f>
        <v>441</v>
      </c>
      <c r="B674" s="63">
        <v>44112</v>
      </c>
      <c r="C674" s="71" t="s">
        <v>805</v>
      </c>
    </row>
    <row r="675" spans="1:3" s="7" customFormat="1" ht="15" thickBot="1" x14ac:dyDescent="0.35">
      <c r="A675" s="59" t="str">
        <f>LEFT(Tabla1[[#This Row],[ObjGasto]],3)</f>
        <v>441</v>
      </c>
      <c r="B675" s="63">
        <v>44113</v>
      </c>
      <c r="C675" s="66" t="s">
        <v>806</v>
      </c>
    </row>
    <row r="676" spans="1:3" s="7" customFormat="1" ht="15" thickBot="1" x14ac:dyDescent="0.35">
      <c r="A676" s="59" t="str">
        <f>LEFT(Tabla1[[#This Row],[ObjGasto]],3)</f>
        <v>441</v>
      </c>
      <c r="B676" s="63">
        <v>44114</v>
      </c>
      <c r="C676" s="71" t="s">
        <v>807</v>
      </c>
    </row>
    <row r="677" spans="1:3" s="7" customFormat="1" ht="15" thickBot="1" x14ac:dyDescent="0.35">
      <c r="A677" s="59" t="str">
        <f>LEFT(Tabla1[[#This Row],[ObjGasto]],3)</f>
        <v>441</v>
      </c>
      <c r="B677" s="63">
        <v>44115</v>
      </c>
      <c r="C677" s="66" t="s">
        <v>808</v>
      </c>
    </row>
    <row r="678" spans="1:3" s="7" customFormat="1" ht="15" thickBot="1" x14ac:dyDescent="0.35">
      <c r="A678" s="59" t="str">
        <f>LEFT(Tabla1[[#This Row],[ObjGasto]],3)</f>
        <v>442</v>
      </c>
      <c r="B678" s="59">
        <v>44200</v>
      </c>
      <c r="C678" s="62" t="s">
        <v>809</v>
      </c>
    </row>
    <row r="679" spans="1:3" s="7" customFormat="1" ht="15" thickBot="1" x14ac:dyDescent="0.35">
      <c r="A679" s="59" t="str">
        <f>LEFT(Tabla1[[#This Row],[ObjGasto]],3)</f>
        <v>442</v>
      </c>
      <c r="B679" s="63">
        <v>44201</v>
      </c>
      <c r="C679" s="61" t="s">
        <v>810</v>
      </c>
    </row>
    <row r="680" spans="1:3" s="7" customFormat="1" ht="15" thickBot="1" x14ac:dyDescent="0.35">
      <c r="A680" s="59" t="str">
        <f>LEFT(Tabla1[[#This Row],[ObjGasto]],3)</f>
        <v>442</v>
      </c>
      <c r="B680" s="63">
        <v>44202</v>
      </c>
      <c r="C680" s="62" t="s">
        <v>811</v>
      </c>
    </row>
    <row r="681" spans="1:3" s="7" customFormat="1" ht="15" thickBot="1" x14ac:dyDescent="0.35">
      <c r="A681" s="59" t="str">
        <f>LEFT(Tabla1[[#This Row],[ObjGasto]],3)</f>
        <v>443</v>
      </c>
      <c r="B681" s="59">
        <v>44300</v>
      </c>
      <c r="C681" s="61" t="s">
        <v>812</v>
      </c>
    </row>
    <row r="682" spans="1:3" s="7" customFormat="1" ht="15" thickBot="1" x14ac:dyDescent="0.35">
      <c r="A682" s="59" t="str">
        <f>LEFT(Tabla1[[#This Row],[ObjGasto]],3)</f>
        <v>443</v>
      </c>
      <c r="B682" s="63">
        <v>44301</v>
      </c>
      <c r="C682" s="62" t="s">
        <v>813</v>
      </c>
    </row>
    <row r="683" spans="1:3" s="7" customFormat="1" ht="15" thickBot="1" x14ac:dyDescent="0.35">
      <c r="A683" s="59" t="str">
        <f>LEFT(Tabla1[[#This Row],[ObjGasto]],3)</f>
        <v>444</v>
      </c>
      <c r="B683" s="59">
        <v>44400</v>
      </c>
      <c r="C683" s="61" t="s">
        <v>814</v>
      </c>
    </row>
    <row r="684" spans="1:3" s="7" customFormat="1" ht="15" thickBot="1" x14ac:dyDescent="0.35">
      <c r="A684" s="59" t="str">
        <f>LEFT(Tabla1[[#This Row],[ObjGasto]],3)</f>
        <v>444</v>
      </c>
      <c r="B684" s="59">
        <v>44401</v>
      </c>
      <c r="C684" s="62" t="s">
        <v>815</v>
      </c>
    </row>
    <row r="685" spans="1:3" s="7" customFormat="1" ht="15" thickBot="1" x14ac:dyDescent="0.35">
      <c r="A685" s="59" t="str">
        <f>LEFT(Tabla1[[#This Row],[ObjGasto]],3)</f>
        <v>444</v>
      </c>
      <c r="B685" s="59">
        <v>44402</v>
      </c>
      <c r="C685" s="61" t="s">
        <v>816</v>
      </c>
    </row>
    <row r="686" spans="1:3" s="7" customFormat="1" ht="15" thickBot="1" x14ac:dyDescent="0.35">
      <c r="A686" s="59" t="str">
        <f>LEFT(Tabla1[[#This Row],[ObjGasto]],3)</f>
        <v>445</v>
      </c>
      <c r="B686" s="59">
        <v>44500</v>
      </c>
      <c r="C686" s="62" t="s">
        <v>817</v>
      </c>
    </row>
    <row r="687" spans="1:3" s="7" customFormat="1" ht="15" thickBot="1" x14ac:dyDescent="0.35">
      <c r="A687" s="59" t="str">
        <f>LEFT(Tabla1[[#This Row],[ObjGasto]],3)</f>
        <v>445</v>
      </c>
      <c r="B687" s="63">
        <v>44501</v>
      </c>
      <c r="C687" s="61" t="s">
        <v>818</v>
      </c>
    </row>
    <row r="688" spans="1:3" s="7" customFormat="1" ht="15" thickBot="1" x14ac:dyDescent="0.35">
      <c r="A688" s="59" t="str">
        <f>LEFT(Tabla1[[#This Row],[ObjGasto]],3)</f>
        <v>445</v>
      </c>
      <c r="B688" s="63">
        <v>44502</v>
      </c>
      <c r="C688" s="62" t="s">
        <v>819</v>
      </c>
    </row>
    <row r="689" spans="1:3" s="7" customFormat="1" ht="15" thickBot="1" x14ac:dyDescent="0.35">
      <c r="A689" s="59" t="str">
        <f>LEFT(Tabla1[[#This Row],[ObjGasto]],3)</f>
        <v>445</v>
      </c>
      <c r="B689" s="63">
        <v>44503</v>
      </c>
      <c r="C689" s="61" t="s">
        <v>820</v>
      </c>
    </row>
    <row r="690" spans="1:3" s="7" customFormat="1" ht="15" thickBot="1" x14ac:dyDescent="0.35">
      <c r="A690" s="59" t="str">
        <f>LEFT(Tabla1[[#This Row],[ObjGasto]],3)</f>
        <v>446</v>
      </c>
      <c r="B690" s="59">
        <v>44600</v>
      </c>
      <c r="C690" s="62" t="s">
        <v>821</v>
      </c>
    </row>
    <row r="691" spans="1:3" s="7" customFormat="1" ht="15" thickBot="1" x14ac:dyDescent="0.35">
      <c r="A691" s="59" t="str">
        <f>LEFT(Tabla1[[#This Row],[ObjGasto]],3)</f>
        <v>447</v>
      </c>
      <c r="B691" s="59">
        <v>44700</v>
      </c>
      <c r="C691" s="61" t="s">
        <v>822</v>
      </c>
    </row>
    <row r="692" spans="1:3" s="7" customFormat="1" ht="15" thickBot="1" x14ac:dyDescent="0.35">
      <c r="A692" s="59" t="str">
        <f>LEFT(Tabla1[[#This Row],[ObjGasto]],3)</f>
        <v>448</v>
      </c>
      <c r="B692" s="59">
        <v>44800</v>
      </c>
      <c r="C692" s="62" t="s">
        <v>823</v>
      </c>
    </row>
    <row r="693" spans="1:3" s="7" customFormat="1" ht="15" thickBot="1" x14ac:dyDescent="0.35">
      <c r="A693" s="59" t="str">
        <f>LEFT(Tabla1[[#This Row],[ObjGasto]],3)</f>
        <v>448</v>
      </c>
      <c r="B693" s="59">
        <v>44801</v>
      </c>
      <c r="C693" s="61" t="s">
        <v>824</v>
      </c>
    </row>
    <row r="694" spans="1:3" s="7" customFormat="1" ht="15" thickBot="1" x14ac:dyDescent="0.35">
      <c r="A694" s="59" t="str">
        <f>LEFT(Tabla1[[#This Row],[ObjGasto]],3)</f>
        <v>448</v>
      </c>
      <c r="B694" s="63">
        <v>44802</v>
      </c>
      <c r="C694" s="62" t="s">
        <v>823</v>
      </c>
    </row>
    <row r="695" spans="1:3" s="7" customFormat="1" ht="15" thickBot="1" x14ac:dyDescent="0.35">
      <c r="A695" s="59" t="str">
        <f>LEFT(Tabla1[[#This Row],[ObjGasto]],3)</f>
        <v>450</v>
      </c>
      <c r="B695" s="59">
        <v>45000</v>
      </c>
      <c r="C695" s="61" t="s">
        <v>825</v>
      </c>
    </row>
    <row r="696" spans="1:3" s="7" customFormat="1" ht="15" thickBot="1" x14ac:dyDescent="0.35">
      <c r="A696" s="59" t="str">
        <f>LEFT(Tabla1[[#This Row],[ObjGasto]],3)</f>
        <v>451</v>
      </c>
      <c r="B696" s="59">
        <v>45100</v>
      </c>
      <c r="C696" s="62" t="s">
        <v>826</v>
      </c>
    </row>
    <row r="697" spans="1:3" s="7" customFormat="1" ht="15" thickBot="1" x14ac:dyDescent="0.35">
      <c r="A697" s="59" t="str">
        <f>LEFT(Tabla1[[#This Row],[ObjGasto]],3)</f>
        <v>451</v>
      </c>
      <c r="B697" s="63">
        <v>45101</v>
      </c>
      <c r="C697" s="61" t="s">
        <v>827</v>
      </c>
    </row>
    <row r="698" spans="1:3" s="7" customFormat="1" ht="15" thickBot="1" x14ac:dyDescent="0.35">
      <c r="A698" s="59" t="str">
        <f>LEFT(Tabla1[[#This Row],[ObjGasto]],3)</f>
        <v>451</v>
      </c>
      <c r="B698" s="63">
        <v>45102</v>
      </c>
      <c r="C698" s="62" t="s">
        <v>828</v>
      </c>
    </row>
    <row r="699" spans="1:3" s="7" customFormat="1" ht="15" thickBot="1" x14ac:dyDescent="0.35">
      <c r="A699" s="59" t="str">
        <f>LEFT(Tabla1[[#This Row],[ObjGasto]],3)</f>
        <v>451</v>
      </c>
      <c r="B699" s="63">
        <v>45103</v>
      </c>
      <c r="C699" s="61" t="s">
        <v>829</v>
      </c>
    </row>
    <row r="700" spans="1:3" s="7" customFormat="1" ht="15" thickBot="1" x14ac:dyDescent="0.35">
      <c r="A700" s="59" t="str">
        <f>LEFT(Tabla1[[#This Row],[ObjGasto]],3)</f>
        <v>451</v>
      </c>
      <c r="B700" s="63">
        <v>45104</v>
      </c>
      <c r="C700" s="62" t="s">
        <v>830</v>
      </c>
    </row>
    <row r="701" spans="1:3" s="7" customFormat="1" ht="15" thickBot="1" x14ac:dyDescent="0.35">
      <c r="A701" s="59" t="str">
        <f>LEFT(Tabla1[[#This Row],[ObjGasto]],3)</f>
        <v>451</v>
      </c>
      <c r="B701" s="63">
        <v>45105</v>
      </c>
      <c r="C701" s="61" t="s">
        <v>831</v>
      </c>
    </row>
    <row r="702" spans="1:3" s="7" customFormat="1" ht="15" thickBot="1" x14ac:dyDescent="0.35">
      <c r="A702" s="59" t="str">
        <f>LEFT(Tabla1[[#This Row],[ObjGasto]],3)</f>
        <v>451</v>
      </c>
      <c r="B702" s="63">
        <v>45106</v>
      </c>
      <c r="C702" s="62" t="s">
        <v>832</v>
      </c>
    </row>
    <row r="703" spans="1:3" s="7" customFormat="1" ht="15" thickBot="1" x14ac:dyDescent="0.35">
      <c r="A703" s="59" t="str">
        <f>LEFT(Tabla1[[#This Row],[ObjGasto]],3)</f>
        <v>452</v>
      </c>
      <c r="B703" s="59">
        <v>45200</v>
      </c>
      <c r="C703" s="61" t="s">
        <v>833</v>
      </c>
    </row>
    <row r="704" spans="1:3" s="7" customFormat="1" ht="15" thickBot="1" x14ac:dyDescent="0.35">
      <c r="A704" s="59" t="str">
        <f>LEFT(Tabla1[[#This Row],[ObjGasto]],3)</f>
        <v>452</v>
      </c>
      <c r="B704" s="59">
        <v>45201</v>
      </c>
      <c r="C704" s="62" t="s">
        <v>834</v>
      </c>
    </row>
    <row r="705" spans="1:3" s="7" customFormat="1" ht="15" thickBot="1" x14ac:dyDescent="0.35">
      <c r="A705" s="59" t="str">
        <f>LEFT(Tabla1[[#This Row],[ObjGasto]],3)</f>
        <v>452</v>
      </c>
      <c r="B705" s="59">
        <v>45202</v>
      </c>
      <c r="C705" s="61" t="s">
        <v>835</v>
      </c>
    </row>
    <row r="706" spans="1:3" s="7" customFormat="1" ht="15" thickBot="1" x14ac:dyDescent="0.35">
      <c r="A706" s="59" t="str">
        <f>LEFT(Tabla1[[#This Row],[ObjGasto]],3)</f>
        <v>452</v>
      </c>
      <c r="B706" s="59">
        <v>45203</v>
      </c>
      <c r="C706" s="62" t="s">
        <v>836</v>
      </c>
    </row>
    <row r="707" spans="1:3" s="7" customFormat="1" ht="15" thickBot="1" x14ac:dyDescent="0.35">
      <c r="A707" s="59" t="str">
        <f>LEFT(Tabla1[[#This Row],[ObjGasto]],3)</f>
        <v>452</v>
      </c>
      <c r="B707" s="63">
        <v>45204</v>
      </c>
      <c r="C707" s="61" t="s">
        <v>837</v>
      </c>
    </row>
    <row r="708" spans="1:3" s="7" customFormat="1" ht="15" thickBot="1" x14ac:dyDescent="0.35">
      <c r="A708" s="59" t="str">
        <f>LEFT(Tabla1[[#This Row],[ObjGasto]],3)</f>
        <v>452</v>
      </c>
      <c r="B708" s="63">
        <v>45205</v>
      </c>
      <c r="C708" s="62" t="s">
        <v>838</v>
      </c>
    </row>
    <row r="709" spans="1:3" s="7" customFormat="1" ht="15" thickBot="1" x14ac:dyDescent="0.35">
      <c r="A709" s="59" t="str">
        <f>LEFT(Tabla1[[#This Row],[ObjGasto]],3)</f>
        <v>452</v>
      </c>
      <c r="B709" s="63">
        <v>45206</v>
      </c>
      <c r="C709" s="61" t="s">
        <v>839</v>
      </c>
    </row>
    <row r="710" spans="1:3" s="7" customFormat="1" ht="15" thickBot="1" x14ac:dyDescent="0.35">
      <c r="A710" s="59" t="str">
        <f>LEFT(Tabla1[[#This Row],[ObjGasto]],3)</f>
        <v>453</v>
      </c>
      <c r="B710" s="63">
        <v>45300</v>
      </c>
      <c r="C710" s="62" t="s">
        <v>840</v>
      </c>
    </row>
    <row r="711" spans="1:3" s="7" customFormat="1" ht="15" thickBot="1" x14ac:dyDescent="0.35">
      <c r="A711" s="59" t="str">
        <f>LEFT(Tabla1[[#This Row],[ObjGasto]],3)</f>
        <v>453</v>
      </c>
      <c r="B711" s="63">
        <v>45301</v>
      </c>
      <c r="C711" s="61" t="s">
        <v>841</v>
      </c>
    </row>
    <row r="712" spans="1:3" s="7" customFormat="1" ht="15" thickBot="1" x14ac:dyDescent="0.35">
      <c r="A712" s="59" t="str">
        <f>LEFT(Tabla1[[#This Row],[ObjGasto]],3)</f>
        <v>459</v>
      </c>
      <c r="B712" s="59">
        <v>45900</v>
      </c>
      <c r="C712" s="62" t="s">
        <v>842</v>
      </c>
    </row>
    <row r="713" spans="1:3" s="7" customFormat="1" ht="15" thickBot="1" x14ac:dyDescent="0.35">
      <c r="A713" s="59" t="str">
        <f>LEFT(Tabla1[[#This Row],[ObjGasto]],3)</f>
        <v>459</v>
      </c>
      <c r="B713" s="59">
        <v>45901</v>
      </c>
      <c r="C713" s="61" t="s">
        <v>843</v>
      </c>
    </row>
    <row r="714" spans="1:3" s="7" customFormat="1" ht="15" thickBot="1" x14ac:dyDescent="0.35">
      <c r="A714" s="59" t="str">
        <f>LEFT(Tabla1[[#This Row],[ObjGasto]],3)</f>
        <v>459</v>
      </c>
      <c r="B714" s="59">
        <v>45902</v>
      </c>
      <c r="C714" s="62" t="s">
        <v>844</v>
      </c>
    </row>
    <row r="715" spans="1:3" s="7" customFormat="1" ht="15" thickBot="1" x14ac:dyDescent="0.35">
      <c r="A715" s="59" t="str">
        <f>LEFT(Tabla1[[#This Row],[ObjGasto]],3)</f>
        <v>459</v>
      </c>
      <c r="B715" s="59">
        <v>45903</v>
      </c>
      <c r="C715" s="61" t="s">
        <v>845</v>
      </c>
    </row>
    <row r="716" spans="1:3" s="7" customFormat="1" ht="15" thickBot="1" x14ac:dyDescent="0.35">
      <c r="A716" s="59" t="str">
        <f>LEFT(Tabla1[[#This Row],[ObjGasto]],3)</f>
        <v>459</v>
      </c>
      <c r="B716" s="59">
        <v>45904</v>
      </c>
      <c r="C716" s="62" t="s">
        <v>846</v>
      </c>
    </row>
    <row r="717" spans="1:3" s="7" customFormat="1" ht="15" thickBot="1" x14ac:dyDescent="0.35">
      <c r="A717" s="59" t="str">
        <f>LEFT(Tabla1[[#This Row],[ObjGasto]],3)</f>
        <v>459</v>
      </c>
      <c r="B717" s="63">
        <v>45905</v>
      </c>
      <c r="C717" s="61" t="s">
        <v>847</v>
      </c>
    </row>
    <row r="718" spans="1:3" s="7" customFormat="1" ht="15" thickBot="1" x14ac:dyDescent="0.35">
      <c r="A718" s="59" t="str">
        <f>LEFT(Tabla1[[#This Row],[ObjGasto]],3)</f>
        <v>459</v>
      </c>
      <c r="B718" s="63">
        <v>45906</v>
      </c>
      <c r="C718" s="62" t="s">
        <v>848</v>
      </c>
    </row>
    <row r="719" spans="1:3" s="7" customFormat="1" ht="15" thickBot="1" x14ac:dyDescent="0.35">
      <c r="A719" s="59" t="str">
        <f>LEFT(Tabla1[[#This Row],[ObjGasto]],3)</f>
        <v>459</v>
      </c>
      <c r="B719" s="63">
        <v>45907</v>
      </c>
      <c r="C719" s="61" t="s">
        <v>849</v>
      </c>
    </row>
    <row r="720" spans="1:3" s="7" customFormat="1" ht="15" thickBot="1" x14ac:dyDescent="0.35">
      <c r="A720" s="59" t="str">
        <f>LEFT(Tabla1[[#This Row],[ObjGasto]],3)</f>
        <v>459</v>
      </c>
      <c r="B720" s="63">
        <v>45908</v>
      </c>
      <c r="C720" s="62" t="s">
        <v>850</v>
      </c>
    </row>
    <row r="721" spans="1:3" s="7" customFormat="1" ht="15" thickBot="1" x14ac:dyDescent="0.35">
      <c r="A721" s="59" t="str">
        <f>LEFT(Tabla1[[#This Row],[ObjGasto]],3)</f>
        <v>459</v>
      </c>
      <c r="B721" s="63">
        <v>45951</v>
      </c>
      <c r="C721" s="61" t="s">
        <v>851</v>
      </c>
    </row>
    <row r="722" spans="1:3" s="7" customFormat="1" ht="15" thickBot="1" x14ac:dyDescent="0.35">
      <c r="A722" s="59" t="str">
        <f>LEFT(Tabla1[[#This Row],[ObjGasto]],3)</f>
        <v>459</v>
      </c>
      <c r="B722" s="63">
        <v>45952</v>
      </c>
      <c r="C722" s="62" t="s">
        <v>852</v>
      </c>
    </row>
    <row r="723" spans="1:3" s="7" customFormat="1" ht="15" thickBot="1" x14ac:dyDescent="0.35">
      <c r="A723" s="59" t="str">
        <f>LEFT(Tabla1[[#This Row],[ObjGasto]],3)</f>
        <v>459</v>
      </c>
      <c r="B723" s="63">
        <v>45953</v>
      </c>
      <c r="C723" s="61" t="s">
        <v>853</v>
      </c>
    </row>
    <row r="724" spans="1:3" s="7" customFormat="1" ht="15" thickBot="1" x14ac:dyDescent="0.35">
      <c r="A724" s="59" t="str">
        <f>LEFT(Tabla1[[#This Row],[ObjGasto]],3)</f>
        <v>459</v>
      </c>
      <c r="B724" s="63">
        <v>45954</v>
      </c>
      <c r="C724" s="62" t="s">
        <v>854</v>
      </c>
    </row>
    <row r="725" spans="1:3" s="7" customFormat="1" ht="15" thickBot="1" x14ac:dyDescent="0.35">
      <c r="A725" s="59" t="str">
        <f>LEFT(Tabla1[[#This Row],[ObjGasto]],3)</f>
        <v>459</v>
      </c>
      <c r="B725" s="63">
        <v>45955</v>
      </c>
      <c r="C725" s="61" t="s">
        <v>855</v>
      </c>
    </row>
    <row r="726" spans="1:3" s="7" customFormat="1" ht="15" thickBot="1" x14ac:dyDescent="0.35">
      <c r="A726" s="59" t="str">
        <f>LEFT(Tabla1[[#This Row],[ObjGasto]],3)</f>
        <v>459</v>
      </c>
      <c r="B726" s="63">
        <v>45956</v>
      </c>
      <c r="C726" s="62" t="s">
        <v>856</v>
      </c>
    </row>
    <row r="727" spans="1:3" s="7" customFormat="1" ht="15" thickBot="1" x14ac:dyDescent="0.35">
      <c r="A727" s="59" t="str">
        <f>LEFT(Tabla1[[#This Row],[ObjGasto]],3)</f>
        <v>459</v>
      </c>
      <c r="B727" s="63">
        <v>45957</v>
      </c>
      <c r="C727" s="61" t="s">
        <v>857</v>
      </c>
    </row>
    <row r="728" spans="1:3" s="7" customFormat="1" ht="15" thickBot="1" x14ac:dyDescent="0.35">
      <c r="A728" s="59" t="str">
        <f>LEFT(Tabla1[[#This Row],[ObjGasto]],3)</f>
        <v>460</v>
      </c>
      <c r="B728" s="59">
        <v>46000</v>
      </c>
      <c r="C728" s="62" t="s">
        <v>858</v>
      </c>
    </row>
    <row r="729" spans="1:3" s="7" customFormat="1" ht="15" thickBot="1" x14ac:dyDescent="0.35">
      <c r="A729" s="59" t="str">
        <f>LEFT(Tabla1[[#This Row],[ObjGasto]],3)</f>
        <v>461</v>
      </c>
      <c r="B729" s="59">
        <v>46100</v>
      </c>
      <c r="C729" s="61" t="s">
        <v>859</v>
      </c>
    </row>
    <row r="730" spans="1:3" s="7" customFormat="1" ht="15" thickBot="1" x14ac:dyDescent="0.35">
      <c r="A730" s="59" t="str">
        <f>LEFT(Tabla1[[#This Row],[ObjGasto]],3)</f>
        <v>461</v>
      </c>
      <c r="B730" s="59">
        <v>46101</v>
      </c>
      <c r="C730" s="62" t="s">
        <v>860</v>
      </c>
    </row>
    <row r="731" spans="1:3" s="7" customFormat="1" ht="15" thickBot="1" x14ac:dyDescent="0.35">
      <c r="A731" s="59" t="str">
        <f>LEFT(Tabla1[[#This Row],[ObjGasto]],3)</f>
        <v>461</v>
      </c>
      <c r="B731" s="59">
        <v>46102</v>
      </c>
      <c r="C731" s="61" t="s">
        <v>861</v>
      </c>
    </row>
    <row r="732" spans="1:3" s="7" customFormat="1" ht="15" thickBot="1" x14ac:dyDescent="0.35">
      <c r="A732" s="59" t="str">
        <f>LEFT(Tabla1[[#This Row],[ObjGasto]],3)</f>
        <v>462</v>
      </c>
      <c r="B732" s="59">
        <v>46200</v>
      </c>
      <c r="C732" s="62" t="s">
        <v>862</v>
      </c>
    </row>
    <row r="733" spans="1:3" s="7" customFormat="1" ht="15" thickBot="1" x14ac:dyDescent="0.35">
      <c r="A733" s="59" t="str">
        <f>LEFT(Tabla1[[#This Row],[ObjGasto]],3)</f>
        <v>463</v>
      </c>
      <c r="B733" s="59">
        <v>46300</v>
      </c>
      <c r="C733" s="61" t="s">
        <v>863</v>
      </c>
    </row>
    <row r="734" spans="1:3" s="7" customFormat="1" ht="15" thickBot="1" x14ac:dyDescent="0.35">
      <c r="A734" s="59" t="str">
        <f>LEFT(Tabla1[[#This Row],[ObjGasto]],3)</f>
        <v>464</v>
      </c>
      <c r="B734" s="59">
        <v>46400</v>
      </c>
      <c r="C734" s="62" t="s">
        <v>864</v>
      </c>
    </row>
    <row r="735" spans="1:3" s="7" customFormat="1" ht="15" thickBot="1" x14ac:dyDescent="0.35">
      <c r="A735" s="59" t="str">
        <f>LEFT(Tabla1[[#This Row],[ObjGasto]],3)</f>
        <v>465</v>
      </c>
      <c r="B735" s="59">
        <v>46500</v>
      </c>
      <c r="C735" s="61" t="s">
        <v>865</v>
      </c>
    </row>
    <row r="736" spans="1:3" s="7" customFormat="1" ht="15" thickBot="1" x14ac:dyDescent="0.35">
      <c r="A736" s="59" t="str">
        <f>LEFT(Tabla1[[#This Row],[ObjGasto]],3)</f>
        <v>466</v>
      </c>
      <c r="B736" s="59">
        <v>46600</v>
      </c>
      <c r="C736" s="62" t="s">
        <v>866</v>
      </c>
    </row>
    <row r="737" spans="1:3" s="7" customFormat="1" ht="15" thickBot="1" x14ac:dyDescent="0.35">
      <c r="A737" s="59" t="str">
        <f>LEFT(Tabla1[[#This Row],[ObjGasto]],3)</f>
        <v>470</v>
      </c>
      <c r="B737" s="59">
        <v>47000</v>
      </c>
      <c r="C737" s="61" t="s">
        <v>867</v>
      </c>
    </row>
    <row r="738" spans="1:3" s="7" customFormat="1" ht="15" thickBot="1" x14ac:dyDescent="0.35">
      <c r="A738" s="59" t="str">
        <f>LEFT(Tabla1[[#This Row],[ObjGasto]],3)</f>
        <v>471</v>
      </c>
      <c r="B738" s="59">
        <v>47100</v>
      </c>
      <c r="C738" s="62" t="s">
        <v>868</v>
      </c>
    </row>
    <row r="739" spans="1:3" s="7" customFormat="1" ht="27.6" thickBot="1" x14ac:dyDescent="0.35">
      <c r="A739" s="59" t="str">
        <f>LEFT(Tabla1[[#This Row],[ObjGasto]],3)</f>
        <v>471</v>
      </c>
      <c r="B739" s="59">
        <v>47101</v>
      </c>
      <c r="C739" s="61" t="s">
        <v>869</v>
      </c>
    </row>
    <row r="740" spans="1:3" s="7" customFormat="1" ht="15" thickBot="1" x14ac:dyDescent="0.35">
      <c r="A740" s="59" t="str">
        <f>LEFT(Tabla1[[#This Row],[ObjGasto]],3)</f>
        <v>471</v>
      </c>
      <c r="B740" s="59">
        <v>47102</v>
      </c>
      <c r="C740" s="62" t="s">
        <v>870</v>
      </c>
    </row>
    <row r="741" spans="1:3" s="7" customFormat="1" ht="15" thickBot="1" x14ac:dyDescent="0.35">
      <c r="A741" s="59" t="str">
        <f>LEFT(Tabla1[[#This Row],[ObjGasto]],3)</f>
        <v>480</v>
      </c>
      <c r="B741" s="59">
        <v>48000</v>
      </c>
      <c r="C741" s="61" t="s">
        <v>871</v>
      </c>
    </row>
    <row r="742" spans="1:3" s="7" customFormat="1" ht="15" thickBot="1" x14ac:dyDescent="0.35">
      <c r="A742" s="59" t="str">
        <f>LEFT(Tabla1[[#This Row],[ObjGasto]],3)</f>
        <v>481</v>
      </c>
      <c r="B742" s="63">
        <v>48100</v>
      </c>
      <c r="C742" s="62" t="s">
        <v>872</v>
      </c>
    </row>
    <row r="743" spans="1:3" s="7" customFormat="1" ht="15" thickBot="1" x14ac:dyDescent="0.35">
      <c r="A743" s="59" t="str">
        <f>LEFT(Tabla1[[#This Row],[ObjGasto]],3)</f>
        <v>481</v>
      </c>
      <c r="B743" s="59">
        <v>48101</v>
      </c>
      <c r="C743" s="61" t="s">
        <v>872</v>
      </c>
    </row>
    <row r="744" spans="1:3" s="7" customFormat="1" ht="15" thickBot="1" x14ac:dyDescent="0.35">
      <c r="A744" s="59" t="str">
        <f>LEFT(Tabla1[[#This Row],[ObjGasto]],3)</f>
        <v>482</v>
      </c>
      <c r="B744" s="59">
        <v>48200</v>
      </c>
      <c r="C744" s="62" t="s">
        <v>873</v>
      </c>
    </row>
    <row r="745" spans="1:3" s="7" customFormat="1" ht="15" thickBot="1" x14ac:dyDescent="0.35">
      <c r="A745" s="59" t="str">
        <f>LEFT(Tabla1[[#This Row],[ObjGasto]],3)</f>
        <v>482</v>
      </c>
      <c r="B745" s="59">
        <v>48201</v>
      </c>
      <c r="C745" s="61" t="s">
        <v>873</v>
      </c>
    </row>
    <row r="746" spans="1:3" s="7" customFormat="1" ht="15" thickBot="1" x14ac:dyDescent="0.35">
      <c r="A746" s="59" t="str">
        <f>LEFT(Tabla1[[#This Row],[ObjGasto]],3)</f>
        <v>483</v>
      </c>
      <c r="B746" s="59">
        <v>48300</v>
      </c>
      <c r="C746" s="62" t="s">
        <v>874</v>
      </c>
    </row>
    <row r="747" spans="1:3" s="7" customFormat="1" ht="15" thickBot="1" x14ac:dyDescent="0.35">
      <c r="A747" s="59" t="str">
        <f>LEFT(Tabla1[[#This Row],[ObjGasto]],3)</f>
        <v>483</v>
      </c>
      <c r="B747" s="59">
        <v>48301</v>
      </c>
      <c r="C747" s="61" t="s">
        <v>874</v>
      </c>
    </row>
    <row r="748" spans="1:3" s="7" customFormat="1" ht="15" thickBot="1" x14ac:dyDescent="0.35">
      <c r="A748" s="59" t="str">
        <f>LEFT(Tabla1[[#This Row],[ObjGasto]],3)</f>
        <v>484</v>
      </c>
      <c r="B748" s="59">
        <v>48400</v>
      </c>
      <c r="C748" s="62" t="s">
        <v>875</v>
      </c>
    </row>
    <row r="749" spans="1:3" s="7" customFormat="1" ht="15" thickBot="1" x14ac:dyDescent="0.35">
      <c r="A749" s="59" t="str">
        <f>LEFT(Tabla1[[#This Row],[ObjGasto]],3)</f>
        <v>484</v>
      </c>
      <c r="B749" s="59">
        <v>48401</v>
      </c>
      <c r="C749" s="61" t="s">
        <v>875</v>
      </c>
    </row>
    <row r="750" spans="1:3" s="7" customFormat="1" ht="15" thickBot="1" x14ac:dyDescent="0.35">
      <c r="A750" s="59" t="str">
        <f>LEFT(Tabla1[[#This Row],[ObjGasto]],3)</f>
        <v>485</v>
      </c>
      <c r="B750" s="59">
        <v>48500</v>
      </c>
      <c r="C750" s="62" t="s">
        <v>876</v>
      </c>
    </row>
    <row r="751" spans="1:3" s="7" customFormat="1" ht="15" thickBot="1" x14ac:dyDescent="0.35">
      <c r="A751" s="59" t="str">
        <f>LEFT(Tabla1[[#This Row],[ObjGasto]],3)</f>
        <v>485</v>
      </c>
      <c r="B751" s="59">
        <v>48501</v>
      </c>
      <c r="C751" s="61" t="s">
        <v>876</v>
      </c>
    </row>
    <row r="752" spans="1:3" s="7" customFormat="1" ht="15" thickBot="1" x14ac:dyDescent="0.35">
      <c r="A752" s="59" t="str">
        <f>LEFT(Tabla1[[#This Row],[ObjGasto]],3)</f>
        <v>490</v>
      </c>
      <c r="B752" s="59">
        <v>49000</v>
      </c>
      <c r="C752" s="62" t="s">
        <v>877</v>
      </c>
    </row>
    <row r="753" spans="1:3" s="7" customFormat="1" ht="15" thickBot="1" x14ac:dyDescent="0.35">
      <c r="A753" s="59" t="str">
        <f>LEFT(Tabla1[[#This Row],[ObjGasto]],3)</f>
        <v>491</v>
      </c>
      <c r="B753" s="59">
        <v>49100</v>
      </c>
      <c r="C753" s="61" t="s">
        <v>878</v>
      </c>
    </row>
    <row r="754" spans="1:3" s="7" customFormat="1" ht="15" thickBot="1" x14ac:dyDescent="0.35">
      <c r="A754" s="59" t="str">
        <f>LEFT(Tabla1[[#This Row],[ObjGasto]],3)</f>
        <v>492</v>
      </c>
      <c r="B754" s="59">
        <v>49200</v>
      </c>
      <c r="C754" s="62" t="s">
        <v>879</v>
      </c>
    </row>
    <row r="755" spans="1:3" s="7" customFormat="1" ht="15" thickBot="1" x14ac:dyDescent="0.35">
      <c r="A755" s="59" t="str">
        <f>LEFT(Tabla1[[#This Row],[ObjGasto]],3)</f>
        <v>492</v>
      </c>
      <c r="B755" s="59">
        <v>49201</v>
      </c>
      <c r="C755" s="61" t="s">
        <v>880</v>
      </c>
    </row>
    <row r="756" spans="1:3" s="7" customFormat="1" ht="15" thickBot="1" x14ac:dyDescent="0.35">
      <c r="A756" s="59" t="str">
        <f>LEFT(Tabla1[[#This Row],[ObjGasto]],3)</f>
        <v>493</v>
      </c>
      <c r="B756" s="59">
        <v>49300</v>
      </c>
      <c r="C756" s="62" t="s">
        <v>881</v>
      </c>
    </row>
    <row r="757" spans="1:3" s="7" customFormat="1" ht="15" thickBot="1" x14ac:dyDescent="0.35">
      <c r="A757" s="59" t="str">
        <f>LEFT(Tabla1[[#This Row],[ObjGasto]],3)</f>
        <v>493</v>
      </c>
      <c r="B757" s="63">
        <v>49301</v>
      </c>
      <c r="C757" s="61" t="s">
        <v>881</v>
      </c>
    </row>
    <row r="758" spans="1:3" s="7" customFormat="1" ht="15" thickBot="1" x14ac:dyDescent="0.35">
      <c r="A758" s="59" t="str">
        <f>LEFT(Tabla1[[#This Row],[ObjGasto]],3)</f>
        <v>500</v>
      </c>
      <c r="B758" s="59">
        <v>50000</v>
      </c>
      <c r="C758" s="62" t="s">
        <v>882</v>
      </c>
    </row>
    <row r="759" spans="1:3" s="7" customFormat="1" ht="15" thickBot="1" x14ac:dyDescent="0.35">
      <c r="A759" s="59" t="str">
        <f>LEFT(Tabla1[[#This Row],[ObjGasto]],3)</f>
        <v>510</v>
      </c>
      <c r="B759" s="59">
        <v>51000</v>
      </c>
      <c r="C759" s="61" t="s">
        <v>883</v>
      </c>
    </row>
    <row r="760" spans="1:3" s="7" customFormat="1" ht="15" thickBot="1" x14ac:dyDescent="0.35">
      <c r="A760" s="59" t="str">
        <f>LEFT(Tabla1[[#This Row],[ObjGasto]],3)</f>
        <v>511</v>
      </c>
      <c r="B760" s="59">
        <v>51100</v>
      </c>
      <c r="C760" s="62" t="s">
        <v>884</v>
      </c>
    </row>
    <row r="761" spans="1:3" s="7" customFormat="1" ht="15" thickBot="1" x14ac:dyDescent="0.35">
      <c r="A761" s="59" t="str">
        <f>LEFT(Tabla1[[#This Row],[ObjGasto]],3)</f>
        <v>511</v>
      </c>
      <c r="B761" s="59">
        <v>51101</v>
      </c>
      <c r="C761" s="61" t="s">
        <v>885</v>
      </c>
    </row>
    <row r="762" spans="1:3" s="7" customFormat="1" ht="15" thickBot="1" x14ac:dyDescent="0.35">
      <c r="A762" s="59" t="str">
        <f>LEFT(Tabla1[[#This Row],[ObjGasto]],3)</f>
        <v>512</v>
      </c>
      <c r="B762" s="59">
        <v>51200</v>
      </c>
      <c r="C762" s="62" t="s">
        <v>886</v>
      </c>
    </row>
    <row r="763" spans="1:3" s="7" customFormat="1" ht="15" thickBot="1" x14ac:dyDescent="0.35">
      <c r="A763" s="59" t="str">
        <f>LEFT(Tabla1[[#This Row],[ObjGasto]],3)</f>
        <v>512</v>
      </c>
      <c r="B763" s="63">
        <v>51201</v>
      </c>
      <c r="C763" s="61" t="s">
        <v>886</v>
      </c>
    </row>
    <row r="764" spans="1:3" s="7" customFormat="1" ht="15" thickBot="1" x14ac:dyDescent="0.35">
      <c r="A764" s="59" t="str">
        <f>LEFT(Tabla1[[#This Row],[ObjGasto]],3)</f>
        <v>513</v>
      </c>
      <c r="B764" s="59">
        <v>51300</v>
      </c>
      <c r="C764" s="62" t="s">
        <v>887</v>
      </c>
    </row>
    <row r="765" spans="1:3" s="7" customFormat="1" ht="15" thickBot="1" x14ac:dyDescent="0.35">
      <c r="A765" s="59" t="str">
        <f>LEFT(Tabla1[[#This Row],[ObjGasto]],3)</f>
        <v>513</v>
      </c>
      <c r="B765" s="59">
        <v>51301</v>
      </c>
      <c r="C765" s="61" t="s">
        <v>888</v>
      </c>
    </row>
    <row r="766" spans="1:3" s="7" customFormat="1" ht="15" thickBot="1" x14ac:dyDescent="0.35">
      <c r="A766" s="59" t="str">
        <f>LEFT(Tabla1[[#This Row],[ObjGasto]],3)</f>
        <v>514</v>
      </c>
      <c r="B766" s="59">
        <v>51400</v>
      </c>
      <c r="C766" s="62" t="s">
        <v>889</v>
      </c>
    </row>
    <row r="767" spans="1:3" s="7" customFormat="1" ht="15" thickBot="1" x14ac:dyDescent="0.35">
      <c r="A767" s="59" t="str">
        <f>LEFT(Tabla1[[#This Row],[ObjGasto]],3)</f>
        <v>515</v>
      </c>
      <c r="B767" s="59">
        <v>51500</v>
      </c>
      <c r="C767" s="61" t="s">
        <v>890</v>
      </c>
    </row>
    <row r="768" spans="1:3" s="7" customFormat="1" ht="15" thickBot="1" x14ac:dyDescent="0.35">
      <c r="A768" s="59" t="str">
        <f>LEFT(Tabla1[[#This Row],[ObjGasto]],3)</f>
        <v>515</v>
      </c>
      <c r="B768" s="59">
        <v>51501</v>
      </c>
      <c r="C768" s="62" t="s">
        <v>891</v>
      </c>
    </row>
    <row r="769" spans="1:3" s="7" customFormat="1" ht="15" thickBot="1" x14ac:dyDescent="0.35">
      <c r="A769" s="59" t="str">
        <f>LEFT(Tabla1[[#This Row],[ObjGasto]],3)</f>
        <v>519</v>
      </c>
      <c r="B769" s="59">
        <v>51900</v>
      </c>
      <c r="C769" s="61" t="s">
        <v>892</v>
      </c>
    </row>
    <row r="770" spans="1:3" s="7" customFormat="1" ht="15" thickBot="1" x14ac:dyDescent="0.35">
      <c r="A770" s="59" t="str">
        <f>LEFT(Tabla1[[#This Row],[ObjGasto]],3)</f>
        <v>519</v>
      </c>
      <c r="B770" s="59">
        <v>51901</v>
      </c>
      <c r="C770" s="62" t="s">
        <v>893</v>
      </c>
    </row>
    <row r="771" spans="1:3" s="7" customFormat="1" ht="15" thickBot="1" x14ac:dyDescent="0.35">
      <c r="A771" s="59" t="str">
        <f>LEFT(Tabla1[[#This Row],[ObjGasto]],3)</f>
        <v>519</v>
      </c>
      <c r="B771" s="59">
        <v>51902</v>
      </c>
      <c r="C771" s="61" t="s">
        <v>894</v>
      </c>
    </row>
    <row r="772" spans="1:3" s="7" customFormat="1" ht="15" thickBot="1" x14ac:dyDescent="0.35">
      <c r="A772" s="59" t="str">
        <f>LEFT(Tabla1[[#This Row],[ObjGasto]],3)</f>
        <v>520</v>
      </c>
      <c r="B772" s="59">
        <v>52000</v>
      </c>
      <c r="C772" s="62" t="s">
        <v>895</v>
      </c>
    </row>
    <row r="773" spans="1:3" s="7" customFormat="1" ht="15" thickBot="1" x14ac:dyDescent="0.35">
      <c r="A773" s="59" t="str">
        <f>LEFT(Tabla1[[#This Row],[ObjGasto]],3)</f>
        <v>521</v>
      </c>
      <c r="B773" s="59">
        <v>52100</v>
      </c>
      <c r="C773" s="61" t="s">
        <v>896</v>
      </c>
    </row>
    <row r="774" spans="1:3" s="7" customFormat="1" ht="15" thickBot="1" x14ac:dyDescent="0.35">
      <c r="A774" s="59" t="str">
        <f>LEFT(Tabla1[[#This Row],[ObjGasto]],3)</f>
        <v>521</v>
      </c>
      <c r="B774" s="59">
        <v>52101</v>
      </c>
      <c r="C774" s="62" t="s">
        <v>896</v>
      </c>
    </row>
    <row r="775" spans="1:3" s="7" customFormat="1" ht="15" thickBot="1" x14ac:dyDescent="0.35">
      <c r="A775" s="59" t="str">
        <f>LEFT(Tabla1[[#This Row],[ObjGasto]],3)</f>
        <v>522</v>
      </c>
      <c r="B775" s="59">
        <v>52200</v>
      </c>
      <c r="C775" s="61" t="s">
        <v>897</v>
      </c>
    </row>
    <row r="776" spans="1:3" s="7" customFormat="1" ht="15" thickBot="1" x14ac:dyDescent="0.35">
      <c r="A776" s="59" t="str">
        <f>LEFT(Tabla1[[#This Row],[ObjGasto]],3)</f>
        <v>522</v>
      </c>
      <c r="B776" s="59">
        <v>52201</v>
      </c>
      <c r="C776" s="62" t="s">
        <v>897</v>
      </c>
    </row>
    <row r="777" spans="1:3" s="7" customFormat="1" ht="15" thickBot="1" x14ac:dyDescent="0.35">
      <c r="A777" s="59" t="str">
        <f>LEFT(Tabla1[[#This Row],[ObjGasto]],3)</f>
        <v>523</v>
      </c>
      <c r="B777" s="59">
        <v>52300</v>
      </c>
      <c r="C777" s="61" t="s">
        <v>898</v>
      </c>
    </row>
    <row r="778" spans="1:3" s="7" customFormat="1" ht="15" thickBot="1" x14ac:dyDescent="0.35">
      <c r="A778" s="59" t="str">
        <f>LEFT(Tabla1[[#This Row],[ObjGasto]],3)</f>
        <v>523</v>
      </c>
      <c r="B778" s="59">
        <v>52301</v>
      </c>
      <c r="C778" s="62" t="s">
        <v>898</v>
      </c>
    </row>
    <row r="779" spans="1:3" s="7" customFormat="1" ht="15" thickBot="1" x14ac:dyDescent="0.35">
      <c r="A779" s="59" t="str">
        <f>LEFT(Tabla1[[#This Row],[ObjGasto]],3)</f>
        <v>529</v>
      </c>
      <c r="B779" s="59">
        <v>52900</v>
      </c>
      <c r="C779" s="61" t="s">
        <v>899</v>
      </c>
    </row>
    <row r="780" spans="1:3" s="7" customFormat="1" ht="15" thickBot="1" x14ac:dyDescent="0.35">
      <c r="A780" s="59" t="str">
        <f>LEFT(Tabla1[[#This Row],[ObjGasto]],3)</f>
        <v>529</v>
      </c>
      <c r="B780" s="59">
        <v>52901</v>
      </c>
      <c r="C780" s="62" t="s">
        <v>900</v>
      </c>
    </row>
    <row r="781" spans="1:3" s="7" customFormat="1" ht="15" thickBot="1" x14ac:dyDescent="0.35">
      <c r="A781" s="59" t="str">
        <f>LEFT(Tabla1[[#This Row],[ObjGasto]],3)</f>
        <v>530</v>
      </c>
      <c r="B781" s="59">
        <v>53000</v>
      </c>
      <c r="C781" s="61" t="s">
        <v>901</v>
      </c>
    </row>
    <row r="782" spans="1:3" s="7" customFormat="1" ht="15" thickBot="1" x14ac:dyDescent="0.35">
      <c r="A782" s="59" t="str">
        <f>LEFT(Tabla1[[#This Row],[ObjGasto]],3)</f>
        <v>531</v>
      </c>
      <c r="B782" s="59">
        <v>53100</v>
      </c>
      <c r="C782" s="62" t="s">
        <v>902</v>
      </c>
    </row>
    <row r="783" spans="1:3" s="7" customFormat="1" ht="15" thickBot="1" x14ac:dyDescent="0.35">
      <c r="A783" s="59" t="str">
        <f>LEFT(Tabla1[[#This Row],[ObjGasto]],3)</f>
        <v>531</v>
      </c>
      <c r="B783" s="59">
        <v>53101</v>
      </c>
      <c r="C783" s="61" t="s">
        <v>902</v>
      </c>
    </row>
    <row r="784" spans="1:3" s="7" customFormat="1" ht="15" thickBot="1" x14ac:dyDescent="0.35">
      <c r="A784" s="59" t="str">
        <f>LEFT(Tabla1[[#This Row],[ObjGasto]],3)</f>
        <v>532</v>
      </c>
      <c r="B784" s="59">
        <v>53200</v>
      </c>
      <c r="C784" s="62" t="s">
        <v>903</v>
      </c>
    </row>
    <row r="785" spans="1:3" s="7" customFormat="1" ht="15" thickBot="1" x14ac:dyDescent="0.35">
      <c r="A785" s="59" t="str">
        <f>LEFT(Tabla1[[#This Row],[ObjGasto]],3)</f>
        <v>532</v>
      </c>
      <c r="B785" s="59">
        <v>53201</v>
      </c>
      <c r="C785" s="61" t="s">
        <v>904</v>
      </c>
    </row>
    <row r="786" spans="1:3" s="7" customFormat="1" ht="15" thickBot="1" x14ac:dyDescent="0.35">
      <c r="A786" s="59" t="str">
        <f>LEFT(Tabla1[[#This Row],[ObjGasto]],3)</f>
        <v>540</v>
      </c>
      <c r="B786" s="59">
        <v>54000</v>
      </c>
      <c r="C786" s="62" t="s">
        <v>905</v>
      </c>
    </row>
    <row r="787" spans="1:3" s="7" customFormat="1" ht="15" thickBot="1" x14ac:dyDescent="0.35">
      <c r="A787" s="59" t="str">
        <f>LEFT(Tabla1[[#This Row],[ObjGasto]],3)</f>
        <v>541</v>
      </c>
      <c r="B787" s="59">
        <v>54100</v>
      </c>
      <c r="C787" s="61" t="s">
        <v>906</v>
      </c>
    </row>
    <row r="788" spans="1:3" s="7" customFormat="1" ht="15" thickBot="1" x14ac:dyDescent="0.35">
      <c r="A788" s="59" t="str">
        <f>LEFT(Tabla1[[#This Row],[ObjGasto]],3)</f>
        <v>541</v>
      </c>
      <c r="B788" s="59">
        <v>54101</v>
      </c>
      <c r="C788" s="62" t="s">
        <v>907</v>
      </c>
    </row>
    <row r="789" spans="1:3" s="7" customFormat="1" ht="15" thickBot="1" x14ac:dyDescent="0.35">
      <c r="A789" s="59" t="str">
        <f>LEFT(Tabla1[[#This Row],[ObjGasto]],3)</f>
        <v>541</v>
      </c>
      <c r="B789" s="59">
        <v>54102</v>
      </c>
      <c r="C789" s="61" t="s">
        <v>908</v>
      </c>
    </row>
    <row r="790" spans="1:3" s="7" customFormat="1" ht="15" thickBot="1" x14ac:dyDescent="0.35">
      <c r="A790" s="59" t="str">
        <f>LEFT(Tabla1[[#This Row],[ObjGasto]],3)</f>
        <v>541</v>
      </c>
      <c r="B790" s="59">
        <v>54103</v>
      </c>
      <c r="C790" s="62" t="s">
        <v>909</v>
      </c>
    </row>
    <row r="791" spans="1:3" s="7" customFormat="1" ht="15" thickBot="1" x14ac:dyDescent="0.35">
      <c r="A791" s="59" t="str">
        <f>LEFT(Tabla1[[#This Row],[ObjGasto]],3)</f>
        <v>541</v>
      </c>
      <c r="B791" s="59">
        <v>54104</v>
      </c>
      <c r="C791" s="61" t="s">
        <v>910</v>
      </c>
    </row>
    <row r="792" spans="1:3" s="7" customFormat="1" ht="15" thickBot="1" x14ac:dyDescent="0.35">
      <c r="A792" s="59" t="str">
        <f>LEFT(Tabla1[[#This Row],[ObjGasto]],3)</f>
        <v>541</v>
      </c>
      <c r="B792" s="59">
        <v>54105</v>
      </c>
      <c r="C792" s="62" t="s">
        <v>911</v>
      </c>
    </row>
    <row r="793" spans="1:3" s="7" customFormat="1" ht="15" thickBot="1" x14ac:dyDescent="0.35">
      <c r="A793" s="59" t="str">
        <f>LEFT(Tabla1[[#This Row],[ObjGasto]],3)</f>
        <v>542</v>
      </c>
      <c r="B793" s="59">
        <v>54200</v>
      </c>
      <c r="C793" s="61" t="s">
        <v>912</v>
      </c>
    </row>
    <row r="794" spans="1:3" s="7" customFormat="1" ht="15" thickBot="1" x14ac:dyDescent="0.35">
      <c r="A794" s="59" t="str">
        <f>LEFT(Tabla1[[#This Row],[ObjGasto]],3)</f>
        <v>542</v>
      </c>
      <c r="B794" s="59">
        <v>54201</v>
      </c>
      <c r="C794" s="62" t="s">
        <v>913</v>
      </c>
    </row>
    <row r="795" spans="1:3" s="7" customFormat="1" ht="15" thickBot="1" x14ac:dyDescent="0.35">
      <c r="A795" s="59" t="str">
        <f>LEFT(Tabla1[[#This Row],[ObjGasto]],3)</f>
        <v>543</v>
      </c>
      <c r="B795" s="59">
        <v>54300</v>
      </c>
      <c r="C795" s="61" t="s">
        <v>914</v>
      </c>
    </row>
    <row r="796" spans="1:3" s="7" customFormat="1" ht="15" thickBot="1" x14ac:dyDescent="0.35">
      <c r="A796" s="59" t="str">
        <f>LEFT(Tabla1[[#This Row],[ObjGasto]],3)</f>
        <v>543</v>
      </c>
      <c r="B796" s="59">
        <v>54301</v>
      </c>
      <c r="C796" s="62" t="s">
        <v>915</v>
      </c>
    </row>
    <row r="797" spans="1:3" s="7" customFormat="1" ht="15" thickBot="1" x14ac:dyDescent="0.35">
      <c r="A797" s="59" t="str">
        <f>LEFT(Tabla1[[#This Row],[ObjGasto]],3)</f>
        <v>543</v>
      </c>
      <c r="B797" s="59">
        <v>54302</v>
      </c>
      <c r="C797" s="61" t="s">
        <v>916</v>
      </c>
    </row>
    <row r="798" spans="1:3" s="7" customFormat="1" ht="27.6" thickBot="1" x14ac:dyDescent="0.35">
      <c r="A798" s="59" t="str">
        <f>LEFT(Tabla1[[#This Row],[ObjGasto]],3)</f>
        <v>543</v>
      </c>
      <c r="B798" s="59">
        <v>54303</v>
      </c>
      <c r="C798" s="62" t="s">
        <v>917</v>
      </c>
    </row>
    <row r="799" spans="1:3" s="7" customFormat="1" ht="15" thickBot="1" x14ac:dyDescent="0.35">
      <c r="A799" s="59" t="str">
        <f>LEFT(Tabla1[[#This Row],[ObjGasto]],3)</f>
        <v>544</v>
      </c>
      <c r="B799" s="59">
        <v>54400</v>
      </c>
      <c r="C799" s="61" t="s">
        <v>918</v>
      </c>
    </row>
    <row r="800" spans="1:3" s="7" customFormat="1" ht="15" thickBot="1" x14ac:dyDescent="0.35">
      <c r="A800" s="59" t="str">
        <f>LEFT(Tabla1[[#This Row],[ObjGasto]],3)</f>
        <v>544</v>
      </c>
      <c r="B800" s="59">
        <v>54401</v>
      </c>
      <c r="C800" s="62" t="s">
        <v>918</v>
      </c>
    </row>
    <row r="801" spans="1:3" s="7" customFormat="1" ht="15" thickBot="1" x14ac:dyDescent="0.35">
      <c r="A801" s="59" t="str">
        <f>LEFT(Tabla1[[#This Row],[ObjGasto]],3)</f>
        <v>545</v>
      </c>
      <c r="B801" s="59">
        <v>54500</v>
      </c>
      <c r="C801" s="61" t="s">
        <v>919</v>
      </c>
    </row>
    <row r="802" spans="1:3" s="7" customFormat="1" ht="15" thickBot="1" x14ac:dyDescent="0.35">
      <c r="A802" s="59" t="str">
        <f>LEFT(Tabla1[[#This Row],[ObjGasto]],3)</f>
        <v>545</v>
      </c>
      <c r="B802" s="59">
        <v>54501</v>
      </c>
      <c r="C802" s="62" t="s">
        <v>920</v>
      </c>
    </row>
    <row r="803" spans="1:3" s="7" customFormat="1" ht="15" thickBot="1" x14ac:dyDescent="0.35">
      <c r="A803" s="59" t="str">
        <f>LEFT(Tabla1[[#This Row],[ObjGasto]],3)</f>
        <v>545</v>
      </c>
      <c r="B803" s="59">
        <v>54502</v>
      </c>
      <c r="C803" s="61" t="s">
        <v>921</v>
      </c>
    </row>
    <row r="804" spans="1:3" s="7" customFormat="1" ht="15" thickBot="1" x14ac:dyDescent="0.35">
      <c r="A804" s="59" t="str">
        <f>LEFT(Tabla1[[#This Row],[ObjGasto]],3)</f>
        <v>545</v>
      </c>
      <c r="B804" s="59">
        <v>54503</v>
      </c>
      <c r="C804" s="62" t="s">
        <v>922</v>
      </c>
    </row>
    <row r="805" spans="1:3" s="7" customFormat="1" ht="15" thickBot="1" x14ac:dyDescent="0.35">
      <c r="A805" s="59" t="str">
        <f>LEFT(Tabla1[[#This Row],[ObjGasto]],3)</f>
        <v>549</v>
      </c>
      <c r="B805" s="59">
        <v>54900</v>
      </c>
      <c r="C805" s="61" t="s">
        <v>923</v>
      </c>
    </row>
    <row r="806" spans="1:3" s="7" customFormat="1" ht="15" thickBot="1" x14ac:dyDescent="0.35">
      <c r="A806" s="59" t="str">
        <f>LEFT(Tabla1[[#This Row],[ObjGasto]],3)</f>
        <v>549</v>
      </c>
      <c r="B806" s="59">
        <v>54901</v>
      </c>
      <c r="C806" s="62" t="s">
        <v>923</v>
      </c>
    </row>
    <row r="807" spans="1:3" s="7" customFormat="1" ht="15" thickBot="1" x14ac:dyDescent="0.35">
      <c r="A807" s="59" t="str">
        <f>LEFT(Tabla1[[#This Row],[ObjGasto]],3)</f>
        <v>550</v>
      </c>
      <c r="B807" s="59">
        <v>55000</v>
      </c>
      <c r="C807" s="61" t="s">
        <v>924</v>
      </c>
    </row>
    <row r="808" spans="1:3" s="7" customFormat="1" ht="15" thickBot="1" x14ac:dyDescent="0.35">
      <c r="A808" s="59" t="str">
        <f>LEFT(Tabla1[[#This Row],[ObjGasto]],3)</f>
        <v>551</v>
      </c>
      <c r="B808" s="59">
        <v>55100</v>
      </c>
      <c r="C808" s="62" t="s">
        <v>924</v>
      </c>
    </row>
    <row r="809" spans="1:3" s="7" customFormat="1" ht="15" thickBot="1" x14ac:dyDescent="0.35">
      <c r="A809" s="59" t="str">
        <f>LEFT(Tabla1[[#This Row],[ObjGasto]],3)</f>
        <v>551</v>
      </c>
      <c r="B809" s="59">
        <v>55101</v>
      </c>
      <c r="C809" s="61" t="s">
        <v>925</v>
      </c>
    </row>
    <row r="810" spans="1:3" s="7" customFormat="1" ht="15" thickBot="1" x14ac:dyDescent="0.35">
      <c r="A810" s="59" t="str">
        <f>LEFT(Tabla1[[#This Row],[ObjGasto]],3)</f>
        <v>551</v>
      </c>
      <c r="B810" s="59">
        <v>55102</v>
      </c>
      <c r="C810" s="62" t="s">
        <v>926</v>
      </c>
    </row>
    <row r="811" spans="1:3" s="7" customFormat="1" ht="15" thickBot="1" x14ac:dyDescent="0.35">
      <c r="A811" s="59" t="str">
        <f>LEFT(Tabla1[[#This Row],[ObjGasto]],3)</f>
        <v>560</v>
      </c>
      <c r="B811" s="59">
        <v>56000</v>
      </c>
      <c r="C811" s="61" t="s">
        <v>927</v>
      </c>
    </row>
    <row r="812" spans="1:3" s="7" customFormat="1" ht="15" thickBot="1" x14ac:dyDescent="0.35">
      <c r="A812" s="59" t="str">
        <f>LEFT(Tabla1[[#This Row],[ObjGasto]],3)</f>
        <v>561</v>
      </c>
      <c r="B812" s="59">
        <v>56100</v>
      </c>
      <c r="C812" s="62" t="s">
        <v>928</v>
      </c>
    </row>
    <row r="813" spans="1:3" s="7" customFormat="1" ht="15" thickBot="1" x14ac:dyDescent="0.35">
      <c r="A813" s="59" t="str">
        <f>LEFT(Tabla1[[#This Row],[ObjGasto]],3)</f>
        <v>561</v>
      </c>
      <c r="B813" s="59">
        <v>56101</v>
      </c>
      <c r="C813" s="61" t="s">
        <v>928</v>
      </c>
    </row>
    <row r="814" spans="1:3" s="7" customFormat="1" ht="15" thickBot="1" x14ac:dyDescent="0.35">
      <c r="A814" s="59" t="str">
        <f>LEFT(Tabla1[[#This Row],[ObjGasto]],3)</f>
        <v>562</v>
      </c>
      <c r="B814" s="59">
        <v>56200</v>
      </c>
      <c r="C814" s="62" t="s">
        <v>929</v>
      </c>
    </row>
    <row r="815" spans="1:3" s="7" customFormat="1" ht="15" thickBot="1" x14ac:dyDescent="0.35">
      <c r="A815" s="59" t="str">
        <f>LEFT(Tabla1[[#This Row],[ObjGasto]],3)</f>
        <v>562</v>
      </c>
      <c r="B815" s="59">
        <v>56201</v>
      </c>
      <c r="C815" s="61" t="s">
        <v>929</v>
      </c>
    </row>
    <row r="816" spans="1:3" s="7" customFormat="1" ht="15" thickBot="1" x14ac:dyDescent="0.35">
      <c r="A816" s="59" t="str">
        <f>LEFT(Tabla1[[#This Row],[ObjGasto]],3)</f>
        <v>563</v>
      </c>
      <c r="B816" s="59">
        <v>56300</v>
      </c>
      <c r="C816" s="62" t="s">
        <v>930</v>
      </c>
    </row>
    <row r="817" spans="1:3" s="7" customFormat="1" ht="15" thickBot="1" x14ac:dyDescent="0.35">
      <c r="A817" s="59" t="str">
        <f>LEFT(Tabla1[[#This Row],[ObjGasto]],3)</f>
        <v>563</v>
      </c>
      <c r="B817" s="59">
        <v>56301</v>
      </c>
      <c r="C817" s="61" t="s">
        <v>931</v>
      </c>
    </row>
    <row r="818" spans="1:3" s="7" customFormat="1" ht="15" thickBot="1" x14ac:dyDescent="0.35">
      <c r="A818" s="59" t="str">
        <f>LEFT(Tabla1[[#This Row],[ObjGasto]],3)</f>
        <v>564</v>
      </c>
      <c r="B818" s="59">
        <v>56400</v>
      </c>
      <c r="C818" s="62" t="s">
        <v>932</v>
      </c>
    </row>
    <row r="819" spans="1:3" s="7" customFormat="1" ht="15" thickBot="1" x14ac:dyDescent="0.35">
      <c r="A819" s="59" t="str">
        <f>LEFT(Tabla1[[#This Row],[ObjGasto]],3)</f>
        <v>564</v>
      </c>
      <c r="B819" s="63">
        <v>56401</v>
      </c>
      <c r="C819" s="61" t="s">
        <v>932</v>
      </c>
    </row>
    <row r="820" spans="1:3" s="7" customFormat="1" ht="15" thickBot="1" x14ac:dyDescent="0.35">
      <c r="A820" s="59" t="str">
        <f>LEFT(Tabla1[[#This Row],[ObjGasto]],3)</f>
        <v>565</v>
      </c>
      <c r="B820" s="59">
        <v>56500</v>
      </c>
      <c r="C820" s="62" t="s">
        <v>933</v>
      </c>
    </row>
    <row r="821" spans="1:3" s="7" customFormat="1" ht="15" thickBot="1" x14ac:dyDescent="0.35">
      <c r="A821" s="59" t="str">
        <f>LEFT(Tabla1[[#This Row],[ObjGasto]],3)</f>
        <v>565</v>
      </c>
      <c r="B821" s="59">
        <v>56501</v>
      </c>
      <c r="C821" s="61" t="s">
        <v>934</v>
      </c>
    </row>
    <row r="822" spans="1:3" s="7" customFormat="1" ht="15" thickBot="1" x14ac:dyDescent="0.35">
      <c r="A822" s="59" t="str">
        <f>LEFT(Tabla1[[#This Row],[ObjGasto]],3)</f>
        <v>566</v>
      </c>
      <c r="B822" s="59">
        <v>56600</v>
      </c>
      <c r="C822" s="62" t="s">
        <v>935</v>
      </c>
    </row>
    <row r="823" spans="1:3" s="7" customFormat="1" ht="15" thickBot="1" x14ac:dyDescent="0.35">
      <c r="A823" s="59" t="str">
        <f>LEFT(Tabla1[[#This Row],[ObjGasto]],3)</f>
        <v>566</v>
      </c>
      <c r="B823" s="59">
        <v>56601</v>
      </c>
      <c r="C823" s="61" t="s">
        <v>936</v>
      </c>
    </row>
    <row r="824" spans="1:3" s="7" customFormat="1" ht="15" thickBot="1" x14ac:dyDescent="0.35">
      <c r="A824" s="59" t="str">
        <f>LEFT(Tabla1[[#This Row],[ObjGasto]],3)</f>
        <v>567</v>
      </c>
      <c r="B824" s="59">
        <v>56700</v>
      </c>
      <c r="C824" s="62" t="s">
        <v>937</v>
      </c>
    </row>
    <row r="825" spans="1:3" s="7" customFormat="1" ht="15" thickBot="1" x14ac:dyDescent="0.35">
      <c r="A825" s="59" t="str">
        <f>LEFT(Tabla1[[#This Row],[ObjGasto]],3)</f>
        <v>567</v>
      </c>
      <c r="B825" s="59">
        <v>56701</v>
      </c>
      <c r="C825" s="61" t="s">
        <v>937</v>
      </c>
    </row>
    <row r="826" spans="1:3" s="7" customFormat="1" ht="15" thickBot="1" x14ac:dyDescent="0.35">
      <c r="A826" s="59" t="str">
        <f>LEFT(Tabla1[[#This Row],[ObjGasto]],3)</f>
        <v>569</v>
      </c>
      <c r="B826" s="59">
        <v>56900</v>
      </c>
      <c r="C826" s="62" t="s">
        <v>938</v>
      </c>
    </row>
    <row r="827" spans="1:3" s="7" customFormat="1" ht="15" thickBot="1" x14ac:dyDescent="0.35">
      <c r="A827" s="59" t="str">
        <f>LEFT(Tabla1[[#This Row],[ObjGasto]],3)</f>
        <v>569</v>
      </c>
      <c r="B827" s="59">
        <v>56901</v>
      </c>
      <c r="C827" s="61" t="s">
        <v>939</v>
      </c>
    </row>
    <row r="828" spans="1:3" s="7" customFormat="1" ht="15" thickBot="1" x14ac:dyDescent="0.35">
      <c r="A828" s="59" t="str">
        <f>LEFT(Tabla1[[#This Row],[ObjGasto]],3)</f>
        <v>569</v>
      </c>
      <c r="B828" s="59">
        <v>56902</v>
      </c>
      <c r="C828" s="62" t="s">
        <v>940</v>
      </c>
    </row>
    <row r="829" spans="1:3" s="7" customFormat="1" ht="15" thickBot="1" x14ac:dyDescent="0.35">
      <c r="A829" s="59" t="str">
        <f>LEFT(Tabla1[[#This Row],[ObjGasto]],3)</f>
        <v>569</v>
      </c>
      <c r="B829" s="59">
        <v>56903</v>
      </c>
      <c r="C829" s="61" t="s">
        <v>941</v>
      </c>
    </row>
    <row r="830" spans="1:3" s="7" customFormat="1" ht="15" thickBot="1" x14ac:dyDescent="0.35">
      <c r="A830" s="59" t="str">
        <f>LEFT(Tabla1[[#This Row],[ObjGasto]],3)</f>
        <v>569</v>
      </c>
      <c r="B830" s="63">
        <v>56904</v>
      </c>
      <c r="C830" s="62" t="s">
        <v>942</v>
      </c>
    </row>
    <row r="831" spans="1:3" s="7" customFormat="1" ht="15" thickBot="1" x14ac:dyDescent="0.35">
      <c r="A831" s="59" t="str">
        <f>LEFT(Tabla1[[#This Row],[ObjGasto]],3)</f>
        <v>570</v>
      </c>
      <c r="B831" s="59">
        <v>57000</v>
      </c>
      <c r="C831" s="61" t="s">
        <v>943</v>
      </c>
    </row>
    <row r="832" spans="1:3" s="7" customFormat="1" ht="15" thickBot="1" x14ac:dyDescent="0.35">
      <c r="A832" s="59" t="str">
        <f>LEFT(Tabla1[[#This Row],[ObjGasto]],3)</f>
        <v>571</v>
      </c>
      <c r="B832" s="59">
        <v>57100</v>
      </c>
      <c r="C832" s="62" t="s">
        <v>944</v>
      </c>
    </row>
    <row r="833" spans="1:3" s="7" customFormat="1" ht="15" thickBot="1" x14ac:dyDescent="0.35">
      <c r="A833" s="59" t="str">
        <f>LEFT(Tabla1[[#This Row],[ObjGasto]],3)</f>
        <v>571</v>
      </c>
      <c r="B833" s="63">
        <v>57101</v>
      </c>
      <c r="C833" s="61" t="s">
        <v>944</v>
      </c>
    </row>
    <row r="834" spans="1:3" s="7" customFormat="1" ht="15" thickBot="1" x14ac:dyDescent="0.35">
      <c r="A834" s="59" t="str">
        <f>LEFT(Tabla1[[#This Row],[ObjGasto]],3)</f>
        <v>572</v>
      </c>
      <c r="B834" s="59">
        <v>57200</v>
      </c>
      <c r="C834" s="62" t="s">
        <v>945</v>
      </c>
    </row>
    <row r="835" spans="1:3" s="7" customFormat="1" ht="15" thickBot="1" x14ac:dyDescent="0.35">
      <c r="A835" s="59" t="str">
        <f>LEFT(Tabla1[[#This Row],[ObjGasto]],3)</f>
        <v>573</v>
      </c>
      <c r="B835" s="59">
        <v>57300</v>
      </c>
      <c r="C835" s="61" t="s">
        <v>946</v>
      </c>
    </row>
    <row r="836" spans="1:3" s="7" customFormat="1" ht="15" thickBot="1" x14ac:dyDescent="0.35">
      <c r="A836" s="59" t="str">
        <f>LEFT(Tabla1[[#This Row],[ObjGasto]],3)</f>
        <v>574</v>
      </c>
      <c r="B836" s="59">
        <v>57400</v>
      </c>
      <c r="C836" s="62" t="s">
        <v>947</v>
      </c>
    </row>
    <row r="837" spans="1:3" s="7" customFormat="1" ht="15" thickBot="1" x14ac:dyDescent="0.35">
      <c r="A837" s="59" t="str">
        <f>LEFT(Tabla1[[#This Row],[ObjGasto]],3)</f>
        <v>575</v>
      </c>
      <c r="B837" s="59">
        <v>57500</v>
      </c>
      <c r="C837" s="61" t="s">
        <v>948</v>
      </c>
    </row>
    <row r="838" spans="1:3" s="7" customFormat="1" ht="15" thickBot="1" x14ac:dyDescent="0.35">
      <c r="A838" s="59" t="str">
        <f>LEFT(Tabla1[[#This Row],[ObjGasto]],3)</f>
        <v>576</v>
      </c>
      <c r="B838" s="59">
        <v>57600</v>
      </c>
      <c r="C838" s="62" t="s">
        <v>949</v>
      </c>
    </row>
    <row r="839" spans="1:3" s="7" customFormat="1" ht="15" thickBot="1" x14ac:dyDescent="0.35">
      <c r="A839" s="59" t="str">
        <f>LEFT(Tabla1[[#This Row],[ObjGasto]],3)</f>
        <v>576</v>
      </c>
      <c r="B839" s="59">
        <v>57601</v>
      </c>
      <c r="C839" s="61" t="s">
        <v>950</v>
      </c>
    </row>
    <row r="840" spans="1:3" s="7" customFormat="1" ht="15" thickBot="1" x14ac:dyDescent="0.35">
      <c r="A840" s="59" t="str">
        <f>LEFT(Tabla1[[#This Row],[ObjGasto]],3)</f>
        <v>577</v>
      </c>
      <c r="B840" s="59">
        <v>57700</v>
      </c>
      <c r="C840" s="62" t="s">
        <v>951</v>
      </c>
    </row>
    <row r="841" spans="1:3" s="7" customFormat="1" ht="15" thickBot="1" x14ac:dyDescent="0.35">
      <c r="A841" s="59" t="str">
        <f>LEFT(Tabla1[[#This Row],[ObjGasto]],3)</f>
        <v>578</v>
      </c>
      <c r="B841" s="59">
        <v>57800</v>
      </c>
      <c r="C841" s="61" t="s">
        <v>952</v>
      </c>
    </row>
    <row r="842" spans="1:3" s="7" customFormat="1" ht="15" thickBot="1" x14ac:dyDescent="0.35">
      <c r="A842" s="59" t="str">
        <f>LEFT(Tabla1[[#This Row],[ObjGasto]],3)</f>
        <v>578</v>
      </c>
      <c r="B842" s="63">
        <v>57801</v>
      </c>
      <c r="C842" s="62" t="s">
        <v>953</v>
      </c>
    </row>
    <row r="843" spans="1:3" s="7" customFormat="1" ht="15" thickBot="1" x14ac:dyDescent="0.35">
      <c r="A843" s="59" t="str">
        <f>LEFT(Tabla1[[#This Row],[ObjGasto]],3)</f>
        <v>579</v>
      </c>
      <c r="B843" s="59">
        <v>57900</v>
      </c>
      <c r="C843" s="61" t="s">
        <v>954</v>
      </c>
    </row>
    <row r="844" spans="1:3" s="7" customFormat="1" ht="15" thickBot="1" x14ac:dyDescent="0.35">
      <c r="A844" s="59" t="str">
        <f>LEFT(Tabla1[[#This Row],[ObjGasto]],3)</f>
        <v>580</v>
      </c>
      <c r="B844" s="59">
        <v>58000</v>
      </c>
      <c r="C844" s="62" t="s">
        <v>955</v>
      </c>
    </row>
    <row r="845" spans="1:3" s="7" customFormat="1" ht="15" thickBot="1" x14ac:dyDescent="0.35">
      <c r="A845" s="59" t="str">
        <f>LEFT(Tabla1[[#This Row],[ObjGasto]],3)</f>
        <v>581</v>
      </c>
      <c r="B845" s="63">
        <v>58100</v>
      </c>
      <c r="C845" s="61" t="s">
        <v>956</v>
      </c>
    </row>
    <row r="846" spans="1:3" s="7" customFormat="1" ht="15" thickBot="1" x14ac:dyDescent="0.35">
      <c r="A846" s="59" t="str">
        <f>LEFT(Tabla1[[#This Row],[ObjGasto]],3)</f>
        <v>581</v>
      </c>
      <c r="B846" s="63">
        <v>58101</v>
      </c>
      <c r="C846" s="62" t="s">
        <v>957</v>
      </c>
    </row>
    <row r="847" spans="1:3" s="7" customFormat="1" ht="15" thickBot="1" x14ac:dyDescent="0.35">
      <c r="A847" s="59" t="str">
        <f>LEFT(Tabla1[[#This Row],[ObjGasto]],3)</f>
        <v>581</v>
      </c>
      <c r="B847" s="63">
        <v>58102</v>
      </c>
      <c r="C847" s="61" t="s">
        <v>958</v>
      </c>
    </row>
    <row r="848" spans="1:3" s="7" customFormat="1" ht="15" thickBot="1" x14ac:dyDescent="0.35">
      <c r="A848" s="59" t="str">
        <f>LEFT(Tabla1[[#This Row],[ObjGasto]],3)</f>
        <v>581</v>
      </c>
      <c r="B848" s="63">
        <v>58103</v>
      </c>
      <c r="C848" s="62" t="s">
        <v>959</v>
      </c>
    </row>
    <row r="849" spans="1:3" s="7" customFormat="1" ht="15" thickBot="1" x14ac:dyDescent="0.35">
      <c r="A849" s="59" t="str">
        <f>LEFT(Tabla1[[#This Row],[ObjGasto]],3)</f>
        <v>581</v>
      </c>
      <c r="B849" s="63">
        <v>58104</v>
      </c>
      <c r="C849" s="61" t="s">
        <v>960</v>
      </c>
    </row>
    <row r="850" spans="1:3" s="7" customFormat="1" ht="15" thickBot="1" x14ac:dyDescent="0.35">
      <c r="A850" s="59" t="str">
        <f>LEFT(Tabla1[[#This Row],[ObjGasto]],3)</f>
        <v>581</v>
      </c>
      <c r="B850" s="63">
        <v>58105</v>
      </c>
      <c r="C850" s="62" t="s">
        <v>961</v>
      </c>
    </row>
    <row r="851" spans="1:3" s="7" customFormat="1" ht="15" thickBot="1" x14ac:dyDescent="0.35">
      <c r="A851" s="59" t="str">
        <f>LEFT(Tabla1[[#This Row],[ObjGasto]],3)</f>
        <v>581</v>
      </c>
      <c r="B851" s="63">
        <v>58106</v>
      </c>
      <c r="C851" s="61" t="s">
        <v>962</v>
      </c>
    </row>
    <row r="852" spans="1:3" s="7" customFormat="1" ht="15" thickBot="1" x14ac:dyDescent="0.35">
      <c r="A852" s="59" t="str">
        <f>LEFT(Tabla1[[#This Row],[ObjGasto]],3)</f>
        <v>581</v>
      </c>
      <c r="B852" s="63">
        <v>58150</v>
      </c>
      <c r="C852" s="62" t="s">
        <v>963</v>
      </c>
    </row>
    <row r="853" spans="1:3" s="7" customFormat="1" ht="15" thickBot="1" x14ac:dyDescent="0.35">
      <c r="A853" s="59" t="str">
        <f>LEFT(Tabla1[[#This Row],[ObjGasto]],3)</f>
        <v>581</v>
      </c>
      <c r="B853" s="63">
        <v>58151</v>
      </c>
      <c r="C853" s="61" t="s">
        <v>964</v>
      </c>
    </row>
    <row r="854" spans="1:3" s="7" customFormat="1" ht="15" thickBot="1" x14ac:dyDescent="0.35">
      <c r="A854" s="59" t="str">
        <f>LEFT(Tabla1[[#This Row],[ObjGasto]],3)</f>
        <v>581</v>
      </c>
      <c r="B854" s="63">
        <v>58152</v>
      </c>
      <c r="C854" s="62" t="s">
        <v>965</v>
      </c>
    </row>
    <row r="855" spans="1:3" s="7" customFormat="1" ht="15" thickBot="1" x14ac:dyDescent="0.35">
      <c r="A855" s="59" t="str">
        <f>LEFT(Tabla1[[#This Row],[ObjGasto]],3)</f>
        <v>581</v>
      </c>
      <c r="B855" s="63">
        <v>58153</v>
      </c>
      <c r="C855" s="61" t="s">
        <v>966</v>
      </c>
    </row>
    <row r="856" spans="1:3" s="7" customFormat="1" ht="15" thickBot="1" x14ac:dyDescent="0.35">
      <c r="A856" s="59" t="str">
        <f>LEFT(Tabla1[[#This Row],[ObjGasto]],3)</f>
        <v>581</v>
      </c>
      <c r="B856" s="63">
        <v>58154</v>
      </c>
      <c r="C856" s="62" t="s">
        <v>967</v>
      </c>
    </row>
    <row r="857" spans="1:3" s="7" customFormat="1" ht="15" thickBot="1" x14ac:dyDescent="0.35">
      <c r="A857" s="59" t="str">
        <f>LEFT(Tabla1[[#This Row],[ObjGasto]],3)</f>
        <v>581</v>
      </c>
      <c r="B857" s="63">
        <v>58155</v>
      </c>
      <c r="C857" s="61" t="s">
        <v>968</v>
      </c>
    </row>
    <row r="858" spans="1:3" s="7" customFormat="1" ht="15" thickBot="1" x14ac:dyDescent="0.35">
      <c r="A858" s="59" t="str">
        <f>LEFT(Tabla1[[#This Row],[ObjGasto]],3)</f>
        <v>582</v>
      </c>
      <c r="B858" s="59">
        <v>58200</v>
      </c>
      <c r="C858" s="62" t="s">
        <v>969</v>
      </c>
    </row>
    <row r="859" spans="1:3" s="7" customFormat="1" ht="15" thickBot="1" x14ac:dyDescent="0.35">
      <c r="A859" s="59" t="str">
        <f>LEFT(Tabla1[[#This Row],[ObjGasto]],3)</f>
        <v>583</v>
      </c>
      <c r="B859" s="59">
        <v>58300</v>
      </c>
      <c r="C859" s="61" t="s">
        <v>970</v>
      </c>
    </row>
    <row r="860" spans="1:3" s="7" customFormat="1" ht="15" thickBot="1" x14ac:dyDescent="0.35">
      <c r="A860" s="59" t="str">
        <f>LEFT(Tabla1[[#This Row],[ObjGasto]],3)</f>
        <v>583</v>
      </c>
      <c r="B860" s="59">
        <v>58301</v>
      </c>
      <c r="C860" s="62" t="s">
        <v>971</v>
      </c>
    </row>
    <row r="861" spans="1:3" s="7" customFormat="1" ht="15" thickBot="1" x14ac:dyDescent="0.35">
      <c r="A861" s="59" t="str">
        <f>LEFT(Tabla1[[#This Row],[ObjGasto]],3)</f>
        <v>589</v>
      </c>
      <c r="B861" s="59">
        <v>58900</v>
      </c>
      <c r="C861" s="61" t="s">
        <v>972</v>
      </c>
    </row>
    <row r="862" spans="1:3" s="7" customFormat="1" ht="15" thickBot="1" x14ac:dyDescent="0.35">
      <c r="A862" s="59" t="str">
        <f>LEFT(Tabla1[[#This Row],[ObjGasto]],3)</f>
        <v>589</v>
      </c>
      <c r="B862" s="59">
        <v>58901</v>
      </c>
      <c r="C862" s="62" t="s">
        <v>973</v>
      </c>
    </row>
    <row r="863" spans="1:3" s="7" customFormat="1" ht="15" thickBot="1" x14ac:dyDescent="0.35">
      <c r="A863" s="59" t="str">
        <f>LEFT(Tabla1[[#This Row],[ObjGasto]],3)</f>
        <v>589</v>
      </c>
      <c r="B863" s="59">
        <v>58902</v>
      </c>
      <c r="C863" s="61" t="s">
        <v>974</v>
      </c>
    </row>
    <row r="864" spans="1:3" s="7" customFormat="1" ht="15" thickBot="1" x14ac:dyDescent="0.35">
      <c r="A864" s="59" t="str">
        <f>LEFT(Tabla1[[#This Row],[ObjGasto]],3)</f>
        <v>589</v>
      </c>
      <c r="B864" s="59">
        <v>58903</v>
      </c>
      <c r="C864" s="62" t="s">
        <v>975</v>
      </c>
    </row>
    <row r="865" spans="1:3" s="7" customFormat="1" ht="15" thickBot="1" x14ac:dyDescent="0.35">
      <c r="A865" s="59" t="str">
        <f>LEFT(Tabla1[[#This Row],[ObjGasto]],3)</f>
        <v>589</v>
      </c>
      <c r="B865" s="59">
        <v>58904</v>
      </c>
      <c r="C865" s="61" t="s">
        <v>972</v>
      </c>
    </row>
    <row r="866" spans="1:3" s="7" customFormat="1" ht="15" thickBot="1" x14ac:dyDescent="0.35">
      <c r="A866" s="59" t="str">
        <f>LEFT(Tabla1[[#This Row],[ObjGasto]],3)</f>
        <v>590</v>
      </c>
      <c r="B866" s="59">
        <v>59000</v>
      </c>
      <c r="C866" s="62" t="s">
        <v>976</v>
      </c>
    </row>
    <row r="867" spans="1:3" s="7" customFormat="1" ht="15" thickBot="1" x14ac:dyDescent="0.35">
      <c r="A867" s="59" t="str">
        <f>LEFT(Tabla1[[#This Row],[ObjGasto]],3)</f>
        <v>591</v>
      </c>
      <c r="B867" s="59">
        <v>59100</v>
      </c>
      <c r="C867" s="61" t="s">
        <v>977</v>
      </c>
    </row>
    <row r="868" spans="1:3" s="7" customFormat="1" ht="15" thickBot="1" x14ac:dyDescent="0.35">
      <c r="A868" s="59" t="str">
        <f>LEFT(Tabla1[[#This Row],[ObjGasto]],3)</f>
        <v>591</v>
      </c>
      <c r="B868" s="59">
        <v>59101</v>
      </c>
      <c r="C868" s="62" t="s">
        <v>978</v>
      </c>
    </row>
    <row r="869" spans="1:3" s="7" customFormat="1" ht="15" thickBot="1" x14ac:dyDescent="0.35">
      <c r="A869" s="59" t="str">
        <f>LEFT(Tabla1[[#This Row],[ObjGasto]],3)</f>
        <v>592</v>
      </c>
      <c r="B869" s="59">
        <v>59200</v>
      </c>
      <c r="C869" s="61" t="s">
        <v>979</v>
      </c>
    </row>
    <row r="870" spans="1:3" s="7" customFormat="1" ht="15" thickBot="1" x14ac:dyDescent="0.35">
      <c r="A870" s="59" t="str">
        <f>LEFT(Tabla1[[#This Row],[ObjGasto]],3)</f>
        <v>593</v>
      </c>
      <c r="B870" s="59">
        <v>59300</v>
      </c>
      <c r="C870" s="62" t="s">
        <v>980</v>
      </c>
    </row>
    <row r="871" spans="1:3" s="7" customFormat="1" ht="15" thickBot="1" x14ac:dyDescent="0.35">
      <c r="A871" s="59" t="str">
        <f>LEFT(Tabla1[[#This Row],[ObjGasto]],3)</f>
        <v>594</v>
      </c>
      <c r="B871" s="59">
        <v>59400</v>
      </c>
      <c r="C871" s="61" t="s">
        <v>981</v>
      </c>
    </row>
    <row r="872" spans="1:3" s="7" customFormat="1" ht="15" thickBot="1" x14ac:dyDescent="0.35">
      <c r="A872" s="59" t="str">
        <f>LEFT(Tabla1[[#This Row],[ObjGasto]],3)</f>
        <v>595</v>
      </c>
      <c r="B872" s="59">
        <v>59500</v>
      </c>
      <c r="C872" s="62" t="s">
        <v>982</v>
      </c>
    </row>
    <row r="873" spans="1:3" s="7" customFormat="1" ht="15" thickBot="1" x14ac:dyDescent="0.35">
      <c r="A873" s="59" t="str">
        <f>LEFT(Tabla1[[#This Row],[ObjGasto]],3)</f>
        <v>596</v>
      </c>
      <c r="B873" s="59">
        <v>59600</v>
      </c>
      <c r="C873" s="61" t="s">
        <v>983</v>
      </c>
    </row>
    <row r="874" spans="1:3" s="7" customFormat="1" ht="15" thickBot="1" x14ac:dyDescent="0.35">
      <c r="A874" s="59" t="str">
        <f>LEFT(Tabla1[[#This Row],[ObjGasto]],3)</f>
        <v>597</v>
      </c>
      <c r="B874" s="59">
        <v>59700</v>
      </c>
      <c r="C874" s="62" t="s">
        <v>984</v>
      </c>
    </row>
    <row r="875" spans="1:3" s="7" customFormat="1" ht="15" thickBot="1" x14ac:dyDescent="0.35">
      <c r="A875" s="59" t="str">
        <f>LEFT(Tabla1[[#This Row],[ObjGasto]],3)</f>
        <v>597</v>
      </c>
      <c r="B875" s="63">
        <v>59701</v>
      </c>
      <c r="C875" s="61" t="s">
        <v>985</v>
      </c>
    </row>
    <row r="876" spans="1:3" s="7" customFormat="1" ht="15" thickBot="1" x14ac:dyDescent="0.35">
      <c r="A876" s="59" t="str">
        <f>LEFT(Tabla1[[#This Row],[ObjGasto]],3)</f>
        <v>598</v>
      </c>
      <c r="B876" s="59">
        <v>59800</v>
      </c>
      <c r="C876" s="62" t="s">
        <v>986</v>
      </c>
    </row>
    <row r="877" spans="1:3" s="7" customFormat="1" ht="15" thickBot="1" x14ac:dyDescent="0.35">
      <c r="A877" s="59" t="str">
        <f>LEFT(Tabla1[[#This Row],[ObjGasto]],3)</f>
        <v>599</v>
      </c>
      <c r="B877" s="59">
        <v>59900</v>
      </c>
      <c r="C877" s="61" t="s">
        <v>987</v>
      </c>
    </row>
    <row r="878" spans="1:3" s="7" customFormat="1" ht="15" thickBot="1" x14ac:dyDescent="0.35">
      <c r="A878" s="59" t="str">
        <f>LEFT(Tabla1[[#This Row],[ObjGasto]],3)</f>
        <v>600</v>
      </c>
      <c r="B878" s="59">
        <v>60000</v>
      </c>
      <c r="C878" s="62" t="s">
        <v>988</v>
      </c>
    </row>
    <row r="879" spans="1:3" s="7" customFormat="1" ht="15" thickBot="1" x14ac:dyDescent="0.35">
      <c r="A879" s="59" t="str">
        <f>LEFT(Tabla1[[#This Row],[ObjGasto]],3)</f>
        <v>610</v>
      </c>
      <c r="B879" s="59">
        <v>61000</v>
      </c>
      <c r="C879" s="61" t="s">
        <v>989</v>
      </c>
    </row>
    <row r="880" spans="1:3" s="7" customFormat="1" ht="15" thickBot="1" x14ac:dyDescent="0.35">
      <c r="A880" s="59" t="str">
        <f>LEFT(Tabla1[[#This Row],[ObjGasto]],3)</f>
        <v>611</v>
      </c>
      <c r="B880" s="59">
        <v>61100</v>
      </c>
      <c r="C880" s="62" t="s">
        <v>990</v>
      </c>
    </row>
    <row r="881" spans="1:3" s="7" customFormat="1" ht="15" thickBot="1" x14ac:dyDescent="0.35">
      <c r="A881" s="59" t="str">
        <f>LEFT(Tabla1[[#This Row],[ObjGasto]],3)</f>
        <v>612</v>
      </c>
      <c r="B881" s="59">
        <v>61200</v>
      </c>
      <c r="C881" s="61" t="s">
        <v>991</v>
      </c>
    </row>
    <row r="882" spans="1:3" s="7" customFormat="1" ht="15" thickBot="1" x14ac:dyDescent="0.35">
      <c r="A882" s="59" t="str">
        <f>LEFT(Tabla1[[#This Row],[ObjGasto]],3)</f>
        <v>612</v>
      </c>
      <c r="B882" s="63">
        <v>61201</v>
      </c>
      <c r="C882" s="62" t="s">
        <v>992</v>
      </c>
    </row>
    <row r="883" spans="1:3" s="7" customFormat="1" ht="15" thickBot="1" x14ac:dyDescent="0.35">
      <c r="A883" s="59" t="str">
        <f>LEFT(Tabla1[[#This Row],[ObjGasto]],3)</f>
        <v>613</v>
      </c>
      <c r="B883" s="59">
        <v>61300</v>
      </c>
      <c r="C883" s="61" t="s">
        <v>993</v>
      </c>
    </row>
    <row r="884" spans="1:3" s="7" customFormat="1" ht="27.6" thickBot="1" x14ac:dyDescent="0.35">
      <c r="A884" s="59" t="str">
        <f>LEFT(Tabla1[[#This Row],[ObjGasto]],3)</f>
        <v>613</v>
      </c>
      <c r="B884" s="63">
        <v>61301</v>
      </c>
      <c r="C884" s="62" t="s">
        <v>994</v>
      </c>
    </row>
    <row r="885" spans="1:3" s="7" customFormat="1" ht="27.6" thickBot="1" x14ac:dyDescent="0.35">
      <c r="A885" s="59" t="str">
        <f>LEFT(Tabla1[[#This Row],[ObjGasto]],3)</f>
        <v>613</v>
      </c>
      <c r="B885" s="63">
        <v>61302</v>
      </c>
      <c r="C885" s="61" t="s">
        <v>995</v>
      </c>
    </row>
    <row r="886" spans="1:3" s="7" customFormat="1" ht="15" thickBot="1" x14ac:dyDescent="0.35">
      <c r="A886" s="59" t="str">
        <f>LEFT(Tabla1[[#This Row],[ObjGasto]],3)</f>
        <v>614</v>
      </c>
      <c r="B886" s="59">
        <v>61400</v>
      </c>
      <c r="C886" s="62" t="s">
        <v>996</v>
      </c>
    </row>
    <row r="887" spans="1:3" s="7" customFormat="1" ht="15" thickBot="1" x14ac:dyDescent="0.35">
      <c r="A887" s="59" t="str">
        <f>LEFT(Tabla1[[#This Row],[ObjGasto]],3)</f>
        <v>614</v>
      </c>
      <c r="B887" s="63">
        <v>61401</v>
      </c>
      <c r="C887" s="61" t="s">
        <v>996</v>
      </c>
    </row>
    <row r="888" spans="1:3" s="7" customFormat="1" ht="15" thickBot="1" x14ac:dyDescent="0.35">
      <c r="A888" s="59" t="str">
        <f>LEFT(Tabla1[[#This Row],[ObjGasto]],3)</f>
        <v>615</v>
      </c>
      <c r="B888" s="59">
        <v>61500</v>
      </c>
      <c r="C888" s="62" t="s">
        <v>997</v>
      </c>
    </row>
    <row r="889" spans="1:3" s="7" customFormat="1" ht="15" thickBot="1" x14ac:dyDescent="0.35">
      <c r="A889" s="59" t="str">
        <f>LEFT(Tabla1[[#This Row],[ObjGasto]],3)</f>
        <v>615</v>
      </c>
      <c r="B889" s="63">
        <v>61501</v>
      </c>
      <c r="C889" s="61" t="s">
        <v>997</v>
      </c>
    </row>
    <row r="890" spans="1:3" s="7" customFormat="1" ht="15" thickBot="1" x14ac:dyDescent="0.35">
      <c r="A890" s="59" t="str">
        <f>LEFT(Tabla1[[#This Row],[ObjGasto]],3)</f>
        <v>616</v>
      </c>
      <c r="B890" s="59">
        <v>61600</v>
      </c>
      <c r="C890" s="62" t="s">
        <v>998</v>
      </c>
    </row>
    <row r="891" spans="1:3" s="7" customFormat="1" ht="15" thickBot="1" x14ac:dyDescent="0.35">
      <c r="A891" s="59" t="str">
        <f>LEFT(Tabla1[[#This Row],[ObjGasto]],3)</f>
        <v>617</v>
      </c>
      <c r="B891" s="59">
        <v>61700</v>
      </c>
      <c r="C891" s="61" t="s">
        <v>999</v>
      </c>
    </row>
    <row r="892" spans="1:3" s="7" customFormat="1" ht="15" thickBot="1" x14ac:dyDescent="0.35">
      <c r="A892" s="59" t="str">
        <f>LEFT(Tabla1[[#This Row],[ObjGasto]],3)</f>
        <v>619</v>
      </c>
      <c r="B892" s="59">
        <v>61900</v>
      </c>
      <c r="C892" s="62" t="s">
        <v>1000</v>
      </c>
    </row>
    <row r="893" spans="1:3" s="7" customFormat="1" ht="15" thickBot="1" x14ac:dyDescent="0.35">
      <c r="A893" s="59" t="str">
        <f>LEFT(Tabla1[[#This Row],[ObjGasto]],3)</f>
        <v>619</v>
      </c>
      <c r="B893" s="59">
        <v>61900</v>
      </c>
      <c r="C893" s="61" t="s">
        <v>1000</v>
      </c>
    </row>
    <row r="894" spans="1:3" s="7" customFormat="1" ht="15" thickBot="1" x14ac:dyDescent="0.35">
      <c r="A894" s="59" t="str">
        <f>LEFT(Tabla1[[#This Row],[ObjGasto]],3)</f>
        <v>620</v>
      </c>
      <c r="B894" s="59">
        <v>62000</v>
      </c>
      <c r="C894" s="62" t="s">
        <v>1001</v>
      </c>
    </row>
    <row r="895" spans="1:3" s="7" customFormat="1" ht="15" thickBot="1" x14ac:dyDescent="0.35">
      <c r="A895" s="59" t="str">
        <f>LEFT(Tabla1[[#This Row],[ObjGasto]],3)</f>
        <v>621</v>
      </c>
      <c r="B895" s="59">
        <v>62100</v>
      </c>
      <c r="C895" s="61" t="s">
        <v>990</v>
      </c>
    </row>
    <row r="896" spans="1:3" s="7" customFormat="1" ht="15" thickBot="1" x14ac:dyDescent="0.35">
      <c r="A896" s="59" t="str">
        <f>LEFT(Tabla1[[#This Row],[ObjGasto]],3)</f>
        <v>621</v>
      </c>
      <c r="B896" s="59">
        <v>62101</v>
      </c>
      <c r="C896" s="62" t="s">
        <v>1002</v>
      </c>
    </row>
    <row r="897" spans="1:3" s="7" customFormat="1" ht="15" thickBot="1" x14ac:dyDescent="0.35">
      <c r="A897" s="59" t="str">
        <f>LEFT(Tabla1[[#This Row],[ObjGasto]],3)</f>
        <v>621</v>
      </c>
      <c r="B897" s="63">
        <v>62102</v>
      </c>
      <c r="C897" s="61" t="s">
        <v>1003</v>
      </c>
    </row>
    <row r="898" spans="1:3" s="7" customFormat="1" ht="15" thickBot="1" x14ac:dyDescent="0.35">
      <c r="A898" s="59" t="str">
        <f>LEFT(Tabla1[[#This Row],[ObjGasto]],3)</f>
        <v>622</v>
      </c>
      <c r="B898" s="59">
        <v>62200</v>
      </c>
      <c r="C898" s="62" t="s">
        <v>991</v>
      </c>
    </row>
    <row r="899" spans="1:3" s="7" customFormat="1" ht="15" thickBot="1" x14ac:dyDescent="0.35">
      <c r="A899" s="59" t="str">
        <f>LEFT(Tabla1[[#This Row],[ObjGasto]],3)</f>
        <v>622</v>
      </c>
      <c r="B899" s="59">
        <v>62201</v>
      </c>
      <c r="C899" s="61" t="s">
        <v>1004</v>
      </c>
    </row>
    <row r="900" spans="1:3" s="7" customFormat="1" ht="15" thickBot="1" x14ac:dyDescent="0.35">
      <c r="A900" s="59" t="str">
        <f>LEFT(Tabla1[[#This Row],[ObjGasto]],3)</f>
        <v>622</v>
      </c>
      <c r="B900" s="59">
        <v>62202</v>
      </c>
      <c r="C900" s="62" t="s">
        <v>1005</v>
      </c>
    </row>
    <row r="901" spans="1:3" s="7" customFormat="1" ht="15" thickBot="1" x14ac:dyDescent="0.35">
      <c r="A901" s="59" t="str">
        <f>LEFT(Tabla1[[#This Row],[ObjGasto]],3)</f>
        <v>623</v>
      </c>
      <c r="B901" s="59">
        <v>62300</v>
      </c>
      <c r="C901" s="61" t="s">
        <v>993</v>
      </c>
    </row>
    <row r="902" spans="1:3" s="7" customFormat="1" ht="15" thickBot="1" x14ac:dyDescent="0.35">
      <c r="A902" s="59" t="str">
        <f>LEFT(Tabla1[[#This Row],[ObjGasto]],3)</f>
        <v>623</v>
      </c>
      <c r="B902" s="59">
        <v>62301</v>
      </c>
      <c r="C902" s="62" t="s">
        <v>1006</v>
      </c>
    </row>
    <row r="903" spans="1:3" s="7" customFormat="1" ht="27.6" thickBot="1" x14ac:dyDescent="0.35">
      <c r="A903" s="59" t="str">
        <f>LEFT(Tabla1[[#This Row],[ObjGasto]],3)</f>
        <v>623</v>
      </c>
      <c r="B903" s="59">
        <v>62302</v>
      </c>
      <c r="C903" s="61" t="s">
        <v>1007</v>
      </c>
    </row>
    <row r="904" spans="1:3" s="7" customFormat="1" ht="15" thickBot="1" x14ac:dyDescent="0.35">
      <c r="A904" s="59" t="str">
        <f>LEFT(Tabla1[[#This Row],[ObjGasto]],3)</f>
        <v>624</v>
      </c>
      <c r="B904" s="59">
        <v>62400</v>
      </c>
      <c r="C904" s="62" t="s">
        <v>996</v>
      </c>
    </row>
    <row r="905" spans="1:3" s="7" customFormat="1" ht="15" thickBot="1" x14ac:dyDescent="0.35">
      <c r="A905" s="59" t="str">
        <f>LEFT(Tabla1[[#This Row],[ObjGasto]],3)</f>
        <v>624</v>
      </c>
      <c r="B905" s="59">
        <v>62401</v>
      </c>
      <c r="C905" s="61" t="s">
        <v>1008</v>
      </c>
    </row>
    <row r="906" spans="1:3" s="7" customFormat="1" ht="15" thickBot="1" x14ac:dyDescent="0.35">
      <c r="A906" s="59" t="str">
        <f>LEFT(Tabla1[[#This Row],[ObjGasto]],3)</f>
        <v>624</v>
      </c>
      <c r="B906" s="59">
        <v>62402</v>
      </c>
      <c r="C906" s="62" t="s">
        <v>1009</v>
      </c>
    </row>
    <row r="907" spans="1:3" s="7" customFormat="1" ht="15" thickBot="1" x14ac:dyDescent="0.35">
      <c r="A907" s="59" t="str">
        <f>LEFT(Tabla1[[#This Row],[ObjGasto]],3)</f>
        <v>624</v>
      </c>
      <c r="B907" s="59">
        <v>62403</v>
      </c>
      <c r="C907" s="61" t="s">
        <v>1010</v>
      </c>
    </row>
    <row r="908" spans="1:3" s="7" customFormat="1" ht="15" thickBot="1" x14ac:dyDescent="0.35">
      <c r="A908" s="59" t="str">
        <f>LEFT(Tabla1[[#This Row],[ObjGasto]],3)</f>
        <v>625</v>
      </c>
      <c r="B908" s="59">
        <v>62500</v>
      </c>
      <c r="C908" s="62" t="s">
        <v>997</v>
      </c>
    </row>
    <row r="909" spans="1:3" s="7" customFormat="1" ht="15" thickBot="1" x14ac:dyDescent="0.35">
      <c r="A909" s="59" t="str">
        <f>LEFT(Tabla1[[#This Row],[ObjGasto]],3)</f>
        <v>625</v>
      </c>
      <c r="B909" s="59">
        <v>62501</v>
      </c>
      <c r="C909" s="61" t="s">
        <v>997</v>
      </c>
    </row>
    <row r="910" spans="1:3" s="7" customFormat="1" ht="15" thickBot="1" x14ac:dyDescent="0.35">
      <c r="A910" s="59" t="str">
        <f>LEFT(Tabla1[[#This Row],[ObjGasto]],3)</f>
        <v>625</v>
      </c>
      <c r="B910" s="59">
        <v>62502</v>
      </c>
      <c r="C910" s="62" t="s">
        <v>1011</v>
      </c>
    </row>
    <row r="911" spans="1:3" s="7" customFormat="1" ht="15" thickBot="1" x14ac:dyDescent="0.35">
      <c r="A911" s="59" t="str">
        <f>LEFT(Tabla1[[#This Row],[ObjGasto]],3)</f>
        <v>626</v>
      </c>
      <c r="B911" s="59">
        <v>62600</v>
      </c>
      <c r="C911" s="61" t="s">
        <v>998</v>
      </c>
    </row>
    <row r="912" spans="1:3" s="7" customFormat="1" ht="15" thickBot="1" x14ac:dyDescent="0.35">
      <c r="A912" s="59" t="str">
        <f>LEFT(Tabla1[[#This Row],[ObjGasto]],3)</f>
        <v>626</v>
      </c>
      <c r="B912" s="59">
        <v>62601</v>
      </c>
      <c r="C912" s="62" t="s">
        <v>998</v>
      </c>
    </row>
    <row r="913" spans="1:3" s="7" customFormat="1" ht="15" thickBot="1" x14ac:dyDescent="0.35">
      <c r="A913" s="59" t="str">
        <f>LEFT(Tabla1[[#This Row],[ObjGasto]],3)</f>
        <v>626</v>
      </c>
      <c r="B913" s="59">
        <v>62602</v>
      </c>
      <c r="C913" s="61" t="s">
        <v>1012</v>
      </c>
    </row>
    <row r="914" spans="1:3" s="7" customFormat="1" ht="15" thickBot="1" x14ac:dyDescent="0.35">
      <c r="A914" s="59" t="str">
        <f>LEFT(Tabla1[[#This Row],[ObjGasto]],3)</f>
        <v>627</v>
      </c>
      <c r="B914" s="59">
        <v>62700</v>
      </c>
      <c r="C914" s="62" t="s">
        <v>999</v>
      </c>
    </row>
    <row r="915" spans="1:3" s="7" customFormat="1" ht="15" thickBot="1" x14ac:dyDescent="0.35">
      <c r="A915" s="59" t="str">
        <f>LEFT(Tabla1[[#This Row],[ObjGasto]],3)</f>
        <v>627</v>
      </c>
      <c r="B915" s="59">
        <v>62701</v>
      </c>
      <c r="C915" s="61" t="s">
        <v>1013</v>
      </c>
    </row>
    <row r="916" spans="1:3" s="7" customFormat="1" ht="15" thickBot="1" x14ac:dyDescent="0.35">
      <c r="A916" s="59" t="str">
        <f>LEFT(Tabla1[[#This Row],[ObjGasto]],3)</f>
        <v>629</v>
      </c>
      <c r="B916" s="59">
        <v>62900</v>
      </c>
      <c r="C916" s="62" t="s">
        <v>1000</v>
      </c>
    </row>
    <row r="917" spans="1:3" s="7" customFormat="1" ht="15" thickBot="1" x14ac:dyDescent="0.35">
      <c r="A917" s="59" t="str">
        <f>LEFT(Tabla1[[#This Row],[ObjGasto]],3)</f>
        <v>629</v>
      </c>
      <c r="B917" s="59">
        <v>62901</v>
      </c>
      <c r="C917" s="61" t="s">
        <v>1014</v>
      </c>
    </row>
    <row r="918" spans="1:3" s="7" customFormat="1" ht="15" thickBot="1" x14ac:dyDescent="0.35">
      <c r="A918" s="59" t="str">
        <f>LEFT(Tabla1[[#This Row],[ObjGasto]],3)</f>
        <v>629</v>
      </c>
      <c r="B918" s="59">
        <v>62902</v>
      </c>
      <c r="C918" s="62" t="s">
        <v>1015</v>
      </c>
    </row>
    <row r="919" spans="1:3" s="7" customFormat="1" ht="15" thickBot="1" x14ac:dyDescent="0.35">
      <c r="A919" s="59" t="str">
        <f>LEFT(Tabla1[[#This Row],[ObjGasto]],3)</f>
        <v>629</v>
      </c>
      <c r="B919" s="59">
        <v>62903</v>
      </c>
      <c r="C919" s="61" t="s">
        <v>1016</v>
      </c>
    </row>
    <row r="920" spans="1:3" s="7" customFormat="1" ht="15" thickBot="1" x14ac:dyDescent="0.35">
      <c r="A920" s="59" t="str">
        <f>LEFT(Tabla1[[#This Row],[ObjGasto]],3)</f>
        <v>629</v>
      </c>
      <c r="B920" s="59">
        <v>62904</v>
      </c>
      <c r="C920" s="62" t="s">
        <v>1017</v>
      </c>
    </row>
    <row r="921" spans="1:3" s="7" customFormat="1" ht="15" thickBot="1" x14ac:dyDescent="0.35">
      <c r="A921" s="59" t="str">
        <f>LEFT(Tabla1[[#This Row],[ObjGasto]],3)</f>
        <v>629</v>
      </c>
      <c r="B921" s="59">
        <v>62905</v>
      </c>
      <c r="C921" s="61" t="s">
        <v>1018</v>
      </c>
    </row>
    <row r="922" spans="1:3" s="7" customFormat="1" ht="15" thickBot="1" x14ac:dyDescent="0.35">
      <c r="A922" s="59" t="str">
        <f>LEFT(Tabla1[[#This Row],[ObjGasto]],3)</f>
        <v>630</v>
      </c>
      <c r="B922" s="59">
        <v>63000</v>
      </c>
      <c r="C922" s="62" t="s">
        <v>1019</v>
      </c>
    </row>
    <row r="923" spans="1:3" s="7" customFormat="1" ht="15" thickBot="1" x14ac:dyDescent="0.35">
      <c r="A923" s="59" t="str">
        <f>LEFT(Tabla1[[#This Row],[ObjGasto]],3)</f>
        <v>631</v>
      </c>
      <c r="B923" s="59">
        <v>63100</v>
      </c>
      <c r="C923" s="61" t="s">
        <v>1020</v>
      </c>
    </row>
    <row r="924" spans="1:3" s="7" customFormat="1" ht="15" thickBot="1" x14ac:dyDescent="0.35">
      <c r="A924" s="59" t="str">
        <f>LEFT(Tabla1[[#This Row],[ObjGasto]],3)</f>
        <v>632</v>
      </c>
      <c r="B924" s="59">
        <v>63200</v>
      </c>
      <c r="C924" s="62" t="s">
        <v>1021</v>
      </c>
    </row>
    <row r="925" spans="1:3" s="7" customFormat="1" ht="15" thickBot="1" x14ac:dyDescent="0.35">
      <c r="A925" s="59" t="str">
        <f>LEFT(Tabla1[[#This Row],[ObjGasto]],3)</f>
        <v>632</v>
      </c>
      <c r="B925" s="63">
        <v>63201</v>
      </c>
      <c r="C925" s="61" t="s">
        <v>1022</v>
      </c>
    </row>
    <row r="926" spans="1:3" s="7" customFormat="1" ht="15" thickBot="1" x14ac:dyDescent="0.35">
      <c r="A926" s="59" t="str">
        <f>LEFT(Tabla1[[#This Row],[ObjGasto]],3)</f>
        <v>632</v>
      </c>
      <c r="B926" s="63">
        <v>63202</v>
      </c>
      <c r="C926" s="62" t="s">
        <v>1023</v>
      </c>
    </row>
    <row r="927" spans="1:3" s="7" customFormat="1" ht="15" thickBot="1" x14ac:dyDescent="0.35">
      <c r="A927" s="59" t="str">
        <f>LEFT(Tabla1[[#This Row],[ObjGasto]],3)</f>
        <v>632</v>
      </c>
      <c r="B927" s="63">
        <v>63203</v>
      </c>
      <c r="C927" s="61" t="s">
        <v>1024</v>
      </c>
    </row>
    <row r="928" spans="1:3" s="7" customFormat="1" ht="15" thickBot="1" x14ac:dyDescent="0.35">
      <c r="A928" s="59" t="str">
        <f>LEFT(Tabla1[[#This Row],[ObjGasto]],3)</f>
        <v>632</v>
      </c>
      <c r="B928" s="63">
        <v>63204</v>
      </c>
      <c r="C928" s="62" t="s">
        <v>1025</v>
      </c>
    </row>
    <row r="929" spans="1:3" s="7" customFormat="1" ht="15" thickBot="1" x14ac:dyDescent="0.35">
      <c r="A929" s="59" t="str">
        <f>LEFT(Tabla1[[#This Row],[ObjGasto]],3)</f>
        <v>632</v>
      </c>
      <c r="B929" s="63">
        <v>63205</v>
      </c>
      <c r="C929" s="61" t="s">
        <v>1026</v>
      </c>
    </row>
    <row r="930" spans="1:3" s="7" customFormat="1" ht="15" thickBot="1" x14ac:dyDescent="0.35">
      <c r="A930" s="59" t="str">
        <f>LEFT(Tabla1[[#This Row],[ObjGasto]],3)</f>
        <v>632</v>
      </c>
      <c r="B930" s="63">
        <v>63206</v>
      </c>
      <c r="C930" s="62" t="s">
        <v>1027</v>
      </c>
    </row>
    <row r="931" spans="1:3" s="7" customFormat="1" ht="15" thickBot="1" x14ac:dyDescent="0.35">
      <c r="A931" s="59" t="str">
        <f>LEFT(Tabla1[[#This Row],[ObjGasto]],3)</f>
        <v>632</v>
      </c>
      <c r="B931" s="63">
        <v>63207</v>
      </c>
      <c r="C931" s="61" t="s">
        <v>1028</v>
      </c>
    </row>
    <row r="932" spans="1:3" s="7" customFormat="1" ht="15" thickBot="1" x14ac:dyDescent="0.35">
      <c r="A932" s="59" t="str">
        <f>LEFT(Tabla1[[#This Row],[ObjGasto]],3)</f>
        <v>632</v>
      </c>
      <c r="B932" s="63">
        <v>63208</v>
      </c>
      <c r="C932" s="62" t="s">
        <v>1029</v>
      </c>
    </row>
    <row r="933" spans="1:3" s="7" customFormat="1" ht="15" thickBot="1" x14ac:dyDescent="0.35">
      <c r="A933" s="59" t="str">
        <f>LEFT(Tabla1[[#This Row],[ObjGasto]],3)</f>
        <v>632</v>
      </c>
      <c r="B933" s="63">
        <v>63209</v>
      </c>
      <c r="C933" s="61" t="s">
        <v>1030</v>
      </c>
    </row>
    <row r="934" spans="1:3" s="7" customFormat="1" ht="15" thickBot="1" x14ac:dyDescent="0.35">
      <c r="A934" s="59" t="str">
        <f>LEFT(Tabla1[[#This Row],[ObjGasto]],3)</f>
        <v>632</v>
      </c>
      <c r="B934" s="63">
        <v>63210</v>
      </c>
      <c r="C934" s="62" t="s">
        <v>1031</v>
      </c>
    </row>
    <row r="935" spans="1:3" s="7" customFormat="1" ht="15" thickBot="1" x14ac:dyDescent="0.35">
      <c r="A935" s="59" t="str">
        <f>LEFT(Tabla1[[#This Row],[ObjGasto]],3)</f>
        <v>632</v>
      </c>
      <c r="B935" s="63">
        <v>63211</v>
      </c>
      <c r="C935" s="61" t="s">
        <v>1032</v>
      </c>
    </row>
    <row r="936" spans="1:3" s="7" customFormat="1" ht="15" thickBot="1" x14ac:dyDescent="0.35">
      <c r="A936" s="59" t="str">
        <f>LEFT(Tabla1[[#This Row],[ObjGasto]],3)</f>
        <v>700</v>
      </c>
      <c r="B936" s="59">
        <v>70000</v>
      </c>
      <c r="C936" s="62" t="s">
        <v>74</v>
      </c>
    </row>
    <row r="937" spans="1:3" s="7" customFormat="1" ht="15" thickBot="1" x14ac:dyDescent="0.35">
      <c r="A937" s="59" t="str">
        <f>LEFT(Tabla1[[#This Row],[ObjGasto]],3)</f>
        <v>710</v>
      </c>
      <c r="B937" s="59">
        <v>71000</v>
      </c>
      <c r="C937" s="61" t="s">
        <v>75</v>
      </c>
    </row>
    <row r="938" spans="1:3" s="7" customFormat="1" ht="15" thickBot="1" x14ac:dyDescent="0.35">
      <c r="A938" s="59" t="str">
        <f>LEFT(Tabla1[[#This Row],[ObjGasto]],3)</f>
        <v>711</v>
      </c>
      <c r="B938" s="59">
        <v>71100</v>
      </c>
      <c r="C938" s="62" t="s">
        <v>1033</v>
      </c>
    </row>
    <row r="939" spans="1:3" s="7" customFormat="1" ht="15" thickBot="1" x14ac:dyDescent="0.35">
      <c r="A939" s="59" t="str">
        <f>LEFT(Tabla1[[#This Row],[ObjGasto]],3)</f>
        <v>712</v>
      </c>
      <c r="B939" s="59">
        <v>71200</v>
      </c>
      <c r="C939" s="61" t="s">
        <v>1034</v>
      </c>
    </row>
    <row r="940" spans="1:3" s="7" customFormat="1" ht="15" thickBot="1" x14ac:dyDescent="0.35">
      <c r="A940" s="59" t="str">
        <f>LEFT(Tabla1[[#This Row],[ObjGasto]],3)</f>
        <v>720</v>
      </c>
      <c r="B940" s="59">
        <v>72000</v>
      </c>
      <c r="C940" s="62" t="s">
        <v>76</v>
      </c>
    </row>
    <row r="941" spans="1:3" s="7" customFormat="1" ht="15" thickBot="1" x14ac:dyDescent="0.35">
      <c r="A941" s="59" t="str">
        <f>LEFT(Tabla1[[#This Row],[ObjGasto]],3)</f>
        <v>721</v>
      </c>
      <c r="B941" s="59">
        <v>72100</v>
      </c>
      <c r="C941" s="61" t="s">
        <v>1035</v>
      </c>
    </row>
    <row r="942" spans="1:3" s="7" customFormat="1" ht="15" thickBot="1" x14ac:dyDescent="0.35">
      <c r="A942" s="59" t="str">
        <f>LEFT(Tabla1[[#This Row],[ObjGasto]],3)</f>
        <v>722</v>
      </c>
      <c r="B942" s="59">
        <v>72200</v>
      </c>
      <c r="C942" s="62" t="s">
        <v>1036</v>
      </c>
    </row>
    <row r="943" spans="1:3" s="7" customFormat="1" ht="15" thickBot="1" x14ac:dyDescent="0.35">
      <c r="A943" s="59" t="str">
        <f>LEFT(Tabla1[[#This Row],[ObjGasto]],3)</f>
        <v>723</v>
      </c>
      <c r="B943" s="59">
        <v>72300</v>
      </c>
      <c r="C943" s="61" t="s">
        <v>1037</v>
      </c>
    </row>
    <row r="944" spans="1:3" s="7" customFormat="1" ht="15" thickBot="1" x14ac:dyDescent="0.35">
      <c r="A944" s="59" t="str">
        <f>LEFT(Tabla1[[#This Row],[ObjGasto]],3)</f>
        <v>724</v>
      </c>
      <c r="B944" s="59">
        <v>72400</v>
      </c>
      <c r="C944" s="62" t="s">
        <v>1038</v>
      </c>
    </row>
    <row r="945" spans="1:3" s="7" customFormat="1" ht="15" thickBot="1" x14ac:dyDescent="0.35">
      <c r="A945" s="59" t="str">
        <f>LEFT(Tabla1[[#This Row],[ObjGasto]],3)</f>
        <v>725</v>
      </c>
      <c r="B945" s="59">
        <v>72500</v>
      </c>
      <c r="C945" s="61" t="s">
        <v>1039</v>
      </c>
    </row>
    <row r="946" spans="1:3" s="7" customFormat="1" ht="15" thickBot="1" x14ac:dyDescent="0.35">
      <c r="A946" s="59" t="str">
        <f>LEFT(Tabla1[[#This Row],[ObjGasto]],3)</f>
        <v>725</v>
      </c>
      <c r="B946" s="59">
        <v>72501</v>
      </c>
      <c r="C946" s="62" t="s">
        <v>1040</v>
      </c>
    </row>
    <row r="947" spans="1:3" s="7" customFormat="1" ht="15" thickBot="1" x14ac:dyDescent="0.35">
      <c r="A947" s="59" t="str">
        <f>LEFT(Tabla1[[#This Row],[ObjGasto]],3)</f>
        <v>726</v>
      </c>
      <c r="B947" s="59">
        <v>72600</v>
      </c>
      <c r="C947" s="61" t="s">
        <v>1041</v>
      </c>
    </row>
    <row r="948" spans="1:3" s="7" customFormat="1" ht="15" thickBot="1" x14ac:dyDescent="0.35">
      <c r="A948" s="59" t="str">
        <f>LEFT(Tabla1[[#This Row],[ObjGasto]],3)</f>
        <v>727</v>
      </c>
      <c r="B948" s="59">
        <v>72700</v>
      </c>
      <c r="C948" s="62" t="s">
        <v>1042</v>
      </c>
    </row>
    <row r="949" spans="1:3" s="7" customFormat="1" ht="15" thickBot="1" x14ac:dyDescent="0.35">
      <c r="A949" s="59" t="str">
        <f>LEFT(Tabla1[[#This Row],[ObjGasto]],3)</f>
        <v>728</v>
      </c>
      <c r="B949" s="59">
        <v>72800</v>
      </c>
      <c r="C949" s="61" t="s">
        <v>1043</v>
      </c>
    </row>
    <row r="950" spans="1:3" s="7" customFormat="1" ht="15" thickBot="1" x14ac:dyDescent="0.35">
      <c r="A950" s="59" t="str">
        <f>LEFT(Tabla1[[#This Row],[ObjGasto]],3)</f>
        <v>729</v>
      </c>
      <c r="B950" s="59">
        <v>72900</v>
      </c>
      <c r="C950" s="62" t="s">
        <v>1044</v>
      </c>
    </row>
    <row r="951" spans="1:3" s="7" customFormat="1" ht="15" thickBot="1" x14ac:dyDescent="0.35">
      <c r="A951" s="59" t="str">
        <f>LEFT(Tabla1[[#This Row],[ObjGasto]],3)</f>
        <v>730</v>
      </c>
      <c r="B951" s="59">
        <v>73000</v>
      </c>
      <c r="C951" s="61" t="s">
        <v>77</v>
      </c>
    </row>
    <row r="952" spans="1:3" s="7" customFormat="1" ht="15" thickBot="1" x14ac:dyDescent="0.35">
      <c r="A952" s="59" t="str">
        <f>LEFT(Tabla1[[#This Row],[ObjGasto]],3)</f>
        <v>731</v>
      </c>
      <c r="B952" s="59">
        <v>73100</v>
      </c>
      <c r="C952" s="62" t="s">
        <v>1045</v>
      </c>
    </row>
    <row r="953" spans="1:3" s="7" customFormat="1" ht="15" thickBot="1" x14ac:dyDescent="0.35">
      <c r="A953" s="59" t="str">
        <f>LEFT(Tabla1[[#This Row],[ObjGasto]],3)</f>
        <v>731</v>
      </c>
      <c r="B953" s="59">
        <v>73101</v>
      </c>
      <c r="C953" s="61" t="s">
        <v>1046</v>
      </c>
    </row>
    <row r="954" spans="1:3" s="7" customFormat="1" ht="15" thickBot="1" x14ac:dyDescent="0.35">
      <c r="A954" s="59" t="str">
        <f>LEFT(Tabla1[[#This Row],[ObjGasto]],3)</f>
        <v>732</v>
      </c>
      <c r="B954" s="59">
        <v>73200</v>
      </c>
      <c r="C954" s="62" t="s">
        <v>1047</v>
      </c>
    </row>
    <row r="955" spans="1:3" s="7" customFormat="1" ht="15" thickBot="1" x14ac:dyDescent="0.35">
      <c r="A955" s="59" t="str">
        <f>LEFT(Tabla1[[#This Row],[ObjGasto]],3)</f>
        <v>733</v>
      </c>
      <c r="B955" s="59">
        <v>73300</v>
      </c>
      <c r="C955" s="61" t="s">
        <v>1048</v>
      </c>
    </row>
    <row r="956" spans="1:3" s="7" customFormat="1" ht="15" thickBot="1" x14ac:dyDescent="0.35">
      <c r="A956" s="59" t="str">
        <f>LEFT(Tabla1[[#This Row],[ObjGasto]],3)</f>
        <v>734</v>
      </c>
      <c r="B956" s="59">
        <v>73400</v>
      </c>
      <c r="C956" s="62" t="s">
        <v>1049</v>
      </c>
    </row>
    <row r="957" spans="1:3" s="7" customFormat="1" ht="15" thickBot="1" x14ac:dyDescent="0.35">
      <c r="A957" s="59" t="str">
        <f>LEFT(Tabla1[[#This Row],[ObjGasto]],3)</f>
        <v>735</v>
      </c>
      <c r="B957" s="59">
        <v>73500</v>
      </c>
      <c r="C957" s="61" t="s">
        <v>1050</v>
      </c>
    </row>
    <row r="958" spans="1:3" s="7" customFormat="1" ht="15" thickBot="1" x14ac:dyDescent="0.35">
      <c r="A958" s="59" t="str">
        <f>LEFT(Tabla1[[#This Row],[ObjGasto]],3)</f>
        <v>735</v>
      </c>
      <c r="B958" s="59">
        <v>73501</v>
      </c>
      <c r="C958" s="62" t="s">
        <v>1051</v>
      </c>
    </row>
    <row r="959" spans="1:3" s="7" customFormat="1" ht="15" thickBot="1" x14ac:dyDescent="0.35">
      <c r="A959" s="59" t="str">
        <f>LEFT(Tabla1[[#This Row],[ObjGasto]],3)</f>
        <v>739</v>
      </c>
      <c r="B959" s="59">
        <v>73900</v>
      </c>
      <c r="C959" s="61" t="s">
        <v>1052</v>
      </c>
    </row>
    <row r="960" spans="1:3" s="7" customFormat="1" ht="15" thickBot="1" x14ac:dyDescent="0.35">
      <c r="A960" s="59" t="str">
        <f>LEFT(Tabla1[[#This Row],[ObjGasto]],3)</f>
        <v>739</v>
      </c>
      <c r="B960" s="59">
        <v>73901</v>
      </c>
      <c r="C960" s="62" t="s">
        <v>1053</v>
      </c>
    </row>
    <row r="961" spans="1:3" s="7" customFormat="1" ht="15" thickBot="1" x14ac:dyDescent="0.35">
      <c r="A961" s="59" t="str">
        <f>LEFT(Tabla1[[#This Row],[ObjGasto]],3)</f>
        <v>739</v>
      </c>
      <c r="B961" s="59">
        <v>73902</v>
      </c>
      <c r="C961" s="61" t="s">
        <v>1054</v>
      </c>
    </row>
    <row r="962" spans="1:3" s="7" customFormat="1" ht="15" thickBot="1" x14ac:dyDescent="0.35">
      <c r="A962" s="59" t="str">
        <f>LEFT(Tabla1[[#This Row],[ObjGasto]],3)</f>
        <v>739</v>
      </c>
      <c r="B962" s="59">
        <v>73903</v>
      </c>
      <c r="C962" s="62" t="s">
        <v>1055</v>
      </c>
    </row>
    <row r="963" spans="1:3" s="7" customFormat="1" ht="15" thickBot="1" x14ac:dyDescent="0.35">
      <c r="A963" s="59" t="str">
        <f>LEFT(Tabla1[[#This Row],[ObjGasto]],3)</f>
        <v>740</v>
      </c>
      <c r="B963" s="59">
        <v>74000</v>
      </c>
      <c r="C963" s="61" t="s">
        <v>78</v>
      </c>
    </row>
    <row r="964" spans="1:3" s="7" customFormat="1" ht="15" thickBot="1" x14ac:dyDescent="0.35">
      <c r="A964" s="59" t="str">
        <f>LEFT(Tabla1[[#This Row],[ObjGasto]],3)</f>
        <v>741</v>
      </c>
      <c r="B964" s="59">
        <v>74100</v>
      </c>
      <c r="C964" s="62" t="s">
        <v>1056</v>
      </c>
    </row>
    <row r="965" spans="1:3" s="7" customFormat="1" ht="15" thickBot="1" x14ac:dyDescent="0.35">
      <c r="A965" s="59" t="str">
        <f>LEFT(Tabla1[[#This Row],[ObjGasto]],3)</f>
        <v>742</v>
      </c>
      <c r="B965" s="59">
        <v>74200</v>
      </c>
      <c r="C965" s="61" t="s">
        <v>1057</v>
      </c>
    </row>
    <row r="966" spans="1:3" s="7" customFormat="1" ht="27.6" thickBot="1" x14ac:dyDescent="0.35">
      <c r="A966" s="59" t="str">
        <f>LEFT(Tabla1[[#This Row],[ObjGasto]],3)</f>
        <v>742</v>
      </c>
      <c r="B966" s="59">
        <v>74201</v>
      </c>
      <c r="C966" s="62" t="s">
        <v>1058</v>
      </c>
    </row>
    <row r="967" spans="1:3" s="7" customFormat="1" ht="15" thickBot="1" x14ac:dyDescent="0.35">
      <c r="A967" s="59" t="str">
        <f>LEFT(Tabla1[[#This Row],[ObjGasto]],3)</f>
        <v>743</v>
      </c>
      <c r="B967" s="59">
        <v>74300</v>
      </c>
      <c r="C967" s="61" t="s">
        <v>1059</v>
      </c>
    </row>
    <row r="968" spans="1:3" s="7" customFormat="1" ht="15" thickBot="1" x14ac:dyDescent="0.35">
      <c r="A968" s="59" t="str">
        <f>LEFT(Tabla1[[#This Row],[ObjGasto]],3)</f>
        <v>744</v>
      </c>
      <c r="B968" s="59">
        <v>74400</v>
      </c>
      <c r="C968" s="62" t="s">
        <v>1060</v>
      </c>
    </row>
    <row r="969" spans="1:3" s="7" customFormat="1" ht="27.6" thickBot="1" x14ac:dyDescent="0.35">
      <c r="A969" s="59" t="str">
        <f>LEFT(Tabla1[[#This Row],[ObjGasto]],3)</f>
        <v>744</v>
      </c>
      <c r="B969" s="59">
        <v>74401</v>
      </c>
      <c r="C969" s="61" t="s">
        <v>1061</v>
      </c>
    </row>
    <row r="970" spans="1:3" s="7" customFormat="1" ht="15" thickBot="1" x14ac:dyDescent="0.35">
      <c r="A970" s="59" t="str">
        <f>LEFT(Tabla1[[#This Row],[ObjGasto]],3)</f>
        <v>745</v>
      </c>
      <c r="B970" s="59">
        <v>74500</v>
      </c>
      <c r="C970" s="62" t="s">
        <v>1062</v>
      </c>
    </row>
    <row r="971" spans="1:3" s="7" customFormat="1" ht="27.6" thickBot="1" x14ac:dyDescent="0.35">
      <c r="A971" s="59" t="str">
        <f>LEFT(Tabla1[[#This Row],[ObjGasto]],3)</f>
        <v>745</v>
      </c>
      <c r="B971" s="59">
        <v>74501</v>
      </c>
      <c r="C971" s="61" t="s">
        <v>1063</v>
      </c>
    </row>
    <row r="972" spans="1:3" s="7" customFormat="1" ht="15" thickBot="1" x14ac:dyDescent="0.35">
      <c r="A972" s="59" t="str">
        <f>LEFT(Tabla1[[#This Row],[ObjGasto]],3)</f>
        <v>745</v>
      </c>
      <c r="B972" s="59">
        <v>74502</v>
      </c>
      <c r="C972" s="62" t="s">
        <v>1064</v>
      </c>
    </row>
    <row r="973" spans="1:3" s="7" customFormat="1" ht="15" thickBot="1" x14ac:dyDescent="0.35">
      <c r="A973" s="59" t="str">
        <f>LEFT(Tabla1[[#This Row],[ObjGasto]],3)</f>
        <v>745</v>
      </c>
      <c r="B973" s="59">
        <v>74503</v>
      </c>
      <c r="C973" s="61" t="s">
        <v>1065</v>
      </c>
    </row>
    <row r="974" spans="1:3" s="7" customFormat="1" ht="15" thickBot="1" x14ac:dyDescent="0.35">
      <c r="A974" s="59" t="str">
        <f>LEFT(Tabla1[[#This Row],[ObjGasto]],3)</f>
        <v>745</v>
      </c>
      <c r="B974" s="59">
        <v>74504</v>
      </c>
      <c r="C974" s="62" t="s">
        <v>1066</v>
      </c>
    </row>
    <row r="975" spans="1:3" s="7" customFormat="1" ht="15" thickBot="1" x14ac:dyDescent="0.35">
      <c r="A975" s="59" t="str">
        <f>LEFT(Tabla1[[#This Row],[ObjGasto]],3)</f>
        <v>745</v>
      </c>
      <c r="B975" s="59">
        <v>74505</v>
      </c>
      <c r="C975" s="61" t="s">
        <v>1067</v>
      </c>
    </row>
    <row r="976" spans="1:3" s="7" customFormat="1" ht="15" thickBot="1" x14ac:dyDescent="0.35">
      <c r="A976" s="59" t="str">
        <f>LEFT(Tabla1[[#This Row],[ObjGasto]],3)</f>
        <v>745</v>
      </c>
      <c r="B976" s="59">
        <v>74506</v>
      </c>
      <c r="C976" s="62" t="s">
        <v>1068</v>
      </c>
    </row>
    <row r="977" spans="1:3" s="7" customFormat="1" ht="15" thickBot="1" x14ac:dyDescent="0.35">
      <c r="A977" s="59" t="str">
        <f>LEFT(Tabla1[[#This Row],[ObjGasto]],3)</f>
        <v>746</v>
      </c>
      <c r="B977" s="59">
        <v>74600</v>
      </c>
      <c r="C977" s="61" t="s">
        <v>1069</v>
      </c>
    </row>
    <row r="978" spans="1:3" s="7" customFormat="1" ht="15" thickBot="1" x14ac:dyDescent="0.35">
      <c r="A978" s="59" t="str">
        <f>LEFT(Tabla1[[#This Row],[ObjGasto]],3)</f>
        <v>747</v>
      </c>
      <c r="B978" s="59">
        <v>74700</v>
      </c>
      <c r="C978" s="62" t="s">
        <v>1070</v>
      </c>
    </row>
    <row r="979" spans="1:3" s="7" customFormat="1" ht="15" thickBot="1" x14ac:dyDescent="0.35">
      <c r="A979" s="59" t="str">
        <f>LEFT(Tabla1[[#This Row],[ObjGasto]],3)</f>
        <v>748</v>
      </c>
      <c r="B979" s="59">
        <v>74800</v>
      </c>
      <c r="C979" s="61" t="s">
        <v>1071</v>
      </c>
    </row>
    <row r="980" spans="1:3" s="7" customFormat="1" ht="15" thickBot="1" x14ac:dyDescent="0.35">
      <c r="A980" s="59" t="str">
        <f>LEFT(Tabla1[[#This Row],[ObjGasto]],3)</f>
        <v>749</v>
      </c>
      <c r="B980" s="59">
        <v>74900</v>
      </c>
      <c r="C980" s="62" t="s">
        <v>1072</v>
      </c>
    </row>
    <row r="981" spans="1:3" s="7" customFormat="1" ht="15" thickBot="1" x14ac:dyDescent="0.35">
      <c r="A981" s="59" t="str">
        <f>LEFT(Tabla1[[#This Row],[ObjGasto]],3)</f>
        <v>750</v>
      </c>
      <c r="B981" s="59">
        <v>75000</v>
      </c>
      <c r="C981" s="61" t="s">
        <v>79</v>
      </c>
    </row>
    <row r="982" spans="1:3" s="7" customFormat="1" ht="15" thickBot="1" x14ac:dyDescent="0.35">
      <c r="A982" s="59" t="str">
        <f>LEFT(Tabla1[[#This Row],[ObjGasto]],3)</f>
        <v>751</v>
      </c>
      <c r="B982" s="59">
        <v>75100</v>
      </c>
      <c r="C982" s="62" t="s">
        <v>1073</v>
      </c>
    </row>
    <row r="983" spans="1:3" s="7" customFormat="1" ht="15" thickBot="1" x14ac:dyDescent="0.35">
      <c r="A983" s="59" t="str">
        <f>LEFT(Tabla1[[#This Row],[ObjGasto]],3)</f>
        <v>752</v>
      </c>
      <c r="B983" s="59">
        <v>75200</v>
      </c>
      <c r="C983" s="61" t="s">
        <v>1074</v>
      </c>
    </row>
    <row r="984" spans="1:3" s="7" customFormat="1" ht="15" thickBot="1" x14ac:dyDescent="0.35">
      <c r="A984" s="59" t="str">
        <f>LEFT(Tabla1[[#This Row],[ObjGasto]],3)</f>
        <v>753</v>
      </c>
      <c r="B984" s="59">
        <v>75300</v>
      </c>
      <c r="C984" s="62" t="s">
        <v>1075</v>
      </c>
    </row>
    <row r="985" spans="1:3" s="7" customFormat="1" ht="15" thickBot="1" x14ac:dyDescent="0.35">
      <c r="A985" s="59" t="str">
        <f>LEFT(Tabla1[[#This Row],[ObjGasto]],3)</f>
        <v>754</v>
      </c>
      <c r="B985" s="59">
        <v>75400</v>
      </c>
      <c r="C985" s="61" t="s">
        <v>1076</v>
      </c>
    </row>
    <row r="986" spans="1:3" s="7" customFormat="1" ht="15" thickBot="1" x14ac:dyDescent="0.35">
      <c r="A986" s="59" t="str">
        <f>LEFT(Tabla1[[#This Row],[ObjGasto]],3)</f>
        <v>755</v>
      </c>
      <c r="B986" s="59">
        <v>75500</v>
      </c>
      <c r="C986" s="62" t="s">
        <v>1077</v>
      </c>
    </row>
    <row r="987" spans="1:3" s="7" customFormat="1" ht="15" thickBot="1" x14ac:dyDescent="0.35">
      <c r="A987" s="59" t="str">
        <f>LEFT(Tabla1[[#This Row],[ObjGasto]],3)</f>
        <v>755</v>
      </c>
      <c r="B987" s="59">
        <v>75501</v>
      </c>
      <c r="C987" s="61" t="s">
        <v>1078</v>
      </c>
    </row>
    <row r="988" spans="1:3" s="7" customFormat="1" ht="15" thickBot="1" x14ac:dyDescent="0.35">
      <c r="A988" s="59" t="str">
        <f>LEFT(Tabla1[[#This Row],[ObjGasto]],3)</f>
        <v>756</v>
      </c>
      <c r="B988" s="59">
        <v>75600</v>
      </c>
      <c r="C988" s="62" t="s">
        <v>1079</v>
      </c>
    </row>
    <row r="989" spans="1:3" s="7" customFormat="1" ht="15" thickBot="1" x14ac:dyDescent="0.35">
      <c r="A989" s="59" t="str">
        <f>LEFT(Tabla1[[#This Row],[ObjGasto]],3)</f>
        <v>756</v>
      </c>
      <c r="B989" s="59">
        <v>75601</v>
      </c>
      <c r="C989" s="61" t="s">
        <v>1080</v>
      </c>
    </row>
    <row r="990" spans="1:3" s="7" customFormat="1" ht="15" thickBot="1" x14ac:dyDescent="0.35">
      <c r="A990" s="59" t="str">
        <f>LEFT(Tabla1[[#This Row],[ObjGasto]],3)</f>
        <v>756</v>
      </c>
      <c r="B990" s="59">
        <v>75602</v>
      </c>
      <c r="C990" s="62" t="s">
        <v>1081</v>
      </c>
    </row>
    <row r="991" spans="1:3" s="7" customFormat="1" ht="15" thickBot="1" x14ac:dyDescent="0.35">
      <c r="A991" s="59" t="str">
        <f>LEFT(Tabla1[[#This Row],[ObjGasto]],3)</f>
        <v>757</v>
      </c>
      <c r="B991" s="59">
        <v>75700</v>
      </c>
      <c r="C991" s="61" t="s">
        <v>1082</v>
      </c>
    </row>
    <row r="992" spans="1:3" s="7" customFormat="1" ht="15" thickBot="1" x14ac:dyDescent="0.35">
      <c r="A992" s="59" t="str">
        <f>LEFT(Tabla1[[#This Row],[ObjGasto]],3)</f>
        <v>758</v>
      </c>
      <c r="B992" s="59">
        <v>75800</v>
      </c>
      <c r="C992" s="62" t="s">
        <v>1083</v>
      </c>
    </row>
    <row r="993" spans="1:3" s="7" customFormat="1" ht="15" thickBot="1" x14ac:dyDescent="0.35">
      <c r="A993" s="59" t="str">
        <f>LEFT(Tabla1[[#This Row],[ObjGasto]],3)</f>
        <v>759</v>
      </c>
      <c r="B993" s="59">
        <v>75900</v>
      </c>
      <c r="C993" s="61" t="s">
        <v>1084</v>
      </c>
    </row>
    <row r="994" spans="1:3" s="7" customFormat="1" ht="15" thickBot="1" x14ac:dyDescent="0.35">
      <c r="A994" s="59" t="str">
        <f>LEFT(Tabla1[[#This Row],[ObjGasto]],3)</f>
        <v>760</v>
      </c>
      <c r="B994" s="59">
        <v>76000</v>
      </c>
      <c r="C994" s="62" t="s">
        <v>80</v>
      </c>
    </row>
    <row r="995" spans="1:3" s="7" customFormat="1" ht="15" thickBot="1" x14ac:dyDescent="0.35">
      <c r="A995" s="59" t="str">
        <f>LEFT(Tabla1[[#This Row],[ObjGasto]],3)</f>
        <v>761</v>
      </c>
      <c r="B995" s="59">
        <v>76100</v>
      </c>
      <c r="C995" s="61" t="s">
        <v>1085</v>
      </c>
    </row>
    <row r="996" spans="1:3" s="7" customFormat="1" ht="15" thickBot="1" x14ac:dyDescent="0.35">
      <c r="A996" s="59" t="str">
        <f>LEFT(Tabla1[[#This Row],[ObjGasto]],3)</f>
        <v>762</v>
      </c>
      <c r="B996" s="59">
        <v>76200</v>
      </c>
      <c r="C996" s="62" t="s">
        <v>1086</v>
      </c>
    </row>
    <row r="997" spans="1:3" s="7" customFormat="1" ht="15" thickBot="1" x14ac:dyDescent="0.35">
      <c r="A997" s="59" t="str">
        <f>LEFT(Tabla1[[#This Row],[ObjGasto]],3)</f>
        <v>790</v>
      </c>
      <c r="B997" s="59">
        <v>79000</v>
      </c>
      <c r="C997" s="61" t="s">
        <v>81</v>
      </c>
    </row>
    <row r="998" spans="1:3" s="7" customFormat="1" ht="15" thickBot="1" x14ac:dyDescent="0.35">
      <c r="A998" s="59" t="str">
        <f>LEFT(Tabla1[[#This Row],[ObjGasto]],3)</f>
        <v>791</v>
      </c>
      <c r="B998" s="59">
        <v>79100</v>
      </c>
      <c r="C998" s="62" t="s">
        <v>1087</v>
      </c>
    </row>
    <row r="999" spans="1:3" s="7" customFormat="1" ht="15" thickBot="1" x14ac:dyDescent="0.35">
      <c r="A999" s="59" t="str">
        <f>LEFT(Tabla1[[#This Row],[ObjGasto]],3)</f>
        <v>792</v>
      </c>
      <c r="B999" s="59">
        <v>79200</v>
      </c>
      <c r="C999" s="61" t="s">
        <v>1088</v>
      </c>
    </row>
    <row r="1000" spans="1:3" s="7" customFormat="1" ht="15" thickBot="1" x14ac:dyDescent="0.35">
      <c r="A1000" s="59" t="str">
        <f>LEFT(Tabla1[[#This Row],[ObjGasto]],3)</f>
        <v>799</v>
      </c>
      <c r="B1000" s="59">
        <v>79900</v>
      </c>
      <c r="C1000" s="62" t="s">
        <v>1089</v>
      </c>
    </row>
    <row r="1001" spans="1:3" s="7" customFormat="1" ht="15" thickBot="1" x14ac:dyDescent="0.35">
      <c r="A1001" s="59" t="str">
        <f>LEFT(Tabla1[[#This Row],[ObjGasto]],3)</f>
        <v>799</v>
      </c>
      <c r="B1001" s="59">
        <v>79901</v>
      </c>
      <c r="C1001" s="61" t="s">
        <v>1090</v>
      </c>
    </row>
    <row r="1002" spans="1:3" s="7" customFormat="1" ht="15" thickBot="1" x14ac:dyDescent="0.35">
      <c r="A1002" s="59" t="str">
        <f>LEFT(Tabla1[[#This Row],[ObjGasto]],3)</f>
        <v>799</v>
      </c>
      <c r="B1002" s="59">
        <v>79902</v>
      </c>
      <c r="C1002" s="62" t="s">
        <v>1091</v>
      </c>
    </row>
    <row r="1003" spans="1:3" s="7" customFormat="1" ht="15" thickBot="1" x14ac:dyDescent="0.35">
      <c r="A1003" s="59" t="str">
        <f>LEFT(Tabla1[[#This Row],[ObjGasto]],3)</f>
        <v>800</v>
      </c>
      <c r="B1003" s="59">
        <v>80000</v>
      </c>
      <c r="C1003" s="61" t="s">
        <v>90</v>
      </c>
    </row>
    <row r="1004" spans="1:3" s="7" customFormat="1" ht="15" thickBot="1" x14ac:dyDescent="0.35">
      <c r="A1004" s="59" t="str">
        <f>LEFT(Tabla1[[#This Row],[ObjGasto]],3)</f>
        <v>810</v>
      </c>
      <c r="B1004" s="59">
        <v>81000</v>
      </c>
      <c r="C1004" s="62" t="s">
        <v>91</v>
      </c>
    </row>
    <row r="1005" spans="1:3" s="7" customFormat="1" ht="15" thickBot="1" x14ac:dyDescent="0.35">
      <c r="A1005" s="59" t="str">
        <f>LEFT(Tabla1[[#This Row],[ObjGasto]],3)</f>
        <v>811</v>
      </c>
      <c r="B1005" s="59">
        <v>81100</v>
      </c>
      <c r="C1005" s="61" t="s">
        <v>1092</v>
      </c>
    </row>
    <row r="1006" spans="1:3" s="7" customFormat="1" ht="15" thickBot="1" x14ac:dyDescent="0.35">
      <c r="A1006" s="59" t="str">
        <f>LEFT(Tabla1[[#This Row],[ObjGasto]],3)</f>
        <v>812</v>
      </c>
      <c r="B1006" s="59">
        <v>81200</v>
      </c>
      <c r="C1006" s="62" t="s">
        <v>1093</v>
      </c>
    </row>
    <row r="1007" spans="1:3" s="7" customFormat="1" ht="15" thickBot="1" x14ac:dyDescent="0.35">
      <c r="A1007" s="59" t="str">
        <f>LEFT(Tabla1[[#This Row],[ObjGasto]],3)</f>
        <v>813</v>
      </c>
      <c r="B1007" s="59">
        <v>81300</v>
      </c>
      <c r="C1007" s="61" t="s">
        <v>1094</v>
      </c>
    </row>
    <row r="1008" spans="1:3" s="7" customFormat="1" ht="15" thickBot="1" x14ac:dyDescent="0.35">
      <c r="A1008" s="59" t="str">
        <f>LEFT(Tabla1[[#This Row],[ObjGasto]],3)</f>
        <v>814</v>
      </c>
      <c r="B1008" s="59">
        <v>81400</v>
      </c>
      <c r="C1008" s="62" t="s">
        <v>1095</v>
      </c>
    </row>
    <row r="1009" spans="1:3" s="7" customFormat="1" ht="15" thickBot="1" x14ac:dyDescent="0.35">
      <c r="A1009" s="59" t="str">
        <f>LEFT(Tabla1[[#This Row],[ObjGasto]],3)</f>
        <v>815</v>
      </c>
      <c r="B1009" s="59">
        <v>81500</v>
      </c>
      <c r="C1009" s="61" t="s">
        <v>1096</v>
      </c>
    </row>
    <row r="1010" spans="1:3" s="7" customFormat="1" ht="15" thickBot="1" x14ac:dyDescent="0.35">
      <c r="A1010" s="59" t="str">
        <f>LEFT(Tabla1[[#This Row],[ObjGasto]],3)</f>
        <v>816</v>
      </c>
      <c r="B1010" s="59">
        <v>81600</v>
      </c>
      <c r="C1010" s="62" t="s">
        <v>1097</v>
      </c>
    </row>
    <row r="1011" spans="1:3" s="7" customFormat="1" ht="15" thickBot="1" x14ac:dyDescent="0.35">
      <c r="A1011" s="59" t="str">
        <f>LEFT(Tabla1[[#This Row],[ObjGasto]],3)</f>
        <v>830</v>
      </c>
      <c r="B1011" s="59">
        <v>83000</v>
      </c>
      <c r="C1011" s="61" t="s">
        <v>92</v>
      </c>
    </row>
    <row r="1012" spans="1:3" s="7" customFormat="1" ht="15" thickBot="1" x14ac:dyDescent="0.35">
      <c r="A1012" s="59" t="str">
        <f>LEFT(Tabla1[[#This Row],[ObjGasto]],3)</f>
        <v>831</v>
      </c>
      <c r="B1012" s="59">
        <v>83100</v>
      </c>
      <c r="C1012" s="62" t="s">
        <v>1098</v>
      </c>
    </row>
    <row r="1013" spans="1:3" s="7" customFormat="1" ht="15" thickBot="1" x14ac:dyDescent="0.35">
      <c r="A1013" s="59" t="str">
        <f>LEFT(Tabla1[[#This Row],[ObjGasto]],3)</f>
        <v>832</v>
      </c>
      <c r="B1013" s="59">
        <v>83200</v>
      </c>
      <c r="C1013" s="61" t="s">
        <v>1099</v>
      </c>
    </row>
    <row r="1014" spans="1:3" s="7" customFormat="1" ht="15" thickBot="1" x14ac:dyDescent="0.35">
      <c r="A1014" s="59" t="str">
        <f>LEFT(Tabla1[[#This Row],[ObjGasto]],3)</f>
        <v>833</v>
      </c>
      <c r="B1014" s="59">
        <v>83300</v>
      </c>
      <c r="C1014" s="62" t="s">
        <v>1100</v>
      </c>
    </row>
    <row r="1015" spans="1:3" s="7" customFormat="1" ht="15" thickBot="1" x14ac:dyDescent="0.35">
      <c r="A1015" s="59" t="str">
        <f>LEFT(Tabla1[[#This Row],[ObjGasto]],3)</f>
        <v>834</v>
      </c>
      <c r="B1015" s="59">
        <v>83400</v>
      </c>
      <c r="C1015" s="61" t="s">
        <v>1101</v>
      </c>
    </row>
    <row r="1016" spans="1:3" s="7" customFormat="1" ht="15" thickBot="1" x14ac:dyDescent="0.35">
      <c r="A1016" s="59" t="str">
        <f>LEFT(Tabla1[[#This Row],[ObjGasto]],3)</f>
        <v>835</v>
      </c>
      <c r="B1016" s="59">
        <v>83500</v>
      </c>
      <c r="C1016" s="62" t="s">
        <v>1102</v>
      </c>
    </row>
    <row r="1017" spans="1:3" s="7" customFormat="1" ht="15" thickBot="1" x14ac:dyDescent="0.35">
      <c r="A1017" s="59" t="str">
        <f>LEFT(Tabla1[[#This Row],[ObjGasto]],3)</f>
        <v>850</v>
      </c>
      <c r="B1017" s="59">
        <v>85000</v>
      </c>
      <c r="C1017" s="61" t="s">
        <v>93</v>
      </c>
    </row>
    <row r="1018" spans="1:3" s="7" customFormat="1" ht="15" thickBot="1" x14ac:dyDescent="0.35">
      <c r="A1018" s="59" t="str">
        <f>LEFT(Tabla1[[#This Row],[ObjGasto]],3)</f>
        <v>851</v>
      </c>
      <c r="B1018" s="59">
        <v>85100</v>
      </c>
      <c r="C1018" s="62" t="s">
        <v>1103</v>
      </c>
    </row>
    <row r="1019" spans="1:3" s="7" customFormat="1" ht="15" thickBot="1" x14ac:dyDescent="0.35">
      <c r="A1019" s="59" t="str">
        <f>LEFT(Tabla1[[#This Row],[ObjGasto]],3)</f>
        <v>852</v>
      </c>
      <c r="B1019" s="59">
        <v>85200</v>
      </c>
      <c r="C1019" s="61" t="s">
        <v>1104</v>
      </c>
    </row>
    <row r="1020" spans="1:3" s="7" customFormat="1" ht="15" thickBot="1" x14ac:dyDescent="0.35">
      <c r="A1020" s="59" t="str">
        <f>LEFT(Tabla1[[#This Row],[ObjGasto]],3)</f>
        <v>853</v>
      </c>
      <c r="B1020" s="59">
        <v>85300</v>
      </c>
      <c r="C1020" s="62" t="s">
        <v>1105</v>
      </c>
    </row>
    <row r="1021" spans="1:3" s="7" customFormat="1" ht="15" thickBot="1" x14ac:dyDescent="0.35">
      <c r="A1021" s="59" t="str">
        <f>LEFT(Tabla1[[#This Row],[ObjGasto]],3)</f>
        <v>900</v>
      </c>
      <c r="B1021" s="59">
        <v>90000</v>
      </c>
      <c r="C1021" s="61" t="s">
        <v>1106</v>
      </c>
    </row>
    <row r="1022" spans="1:3" s="7" customFormat="1" ht="15" thickBot="1" x14ac:dyDescent="0.35">
      <c r="A1022" s="59" t="str">
        <f>LEFT(Tabla1[[#This Row],[ObjGasto]],3)</f>
        <v>910</v>
      </c>
      <c r="B1022" s="59">
        <v>91000</v>
      </c>
      <c r="C1022" s="62" t="s">
        <v>1107</v>
      </c>
    </row>
    <row r="1023" spans="1:3" s="7" customFormat="1" ht="15" thickBot="1" x14ac:dyDescent="0.35">
      <c r="A1023" s="59" t="str">
        <f>LEFT(Tabla1[[#This Row],[ObjGasto]],3)</f>
        <v>911</v>
      </c>
      <c r="B1023" s="59">
        <v>91100</v>
      </c>
      <c r="C1023" s="61" t="s">
        <v>1108</v>
      </c>
    </row>
    <row r="1024" spans="1:3" s="7" customFormat="1" ht="15" thickBot="1" x14ac:dyDescent="0.35">
      <c r="A1024" s="59" t="str">
        <f>LEFT(Tabla1[[#This Row],[ObjGasto]],3)</f>
        <v>911</v>
      </c>
      <c r="B1024" s="59">
        <v>91101</v>
      </c>
      <c r="C1024" s="62" t="s">
        <v>1109</v>
      </c>
    </row>
    <row r="1025" spans="1:3" s="7" customFormat="1" ht="15" thickBot="1" x14ac:dyDescent="0.35">
      <c r="A1025" s="59" t="str">
        <f>LEFT(Tabla1[[#This Row],[ObjGasto]],3)</f>
        <v>911</v>
      </c>
      <c r="B1025" s="59">
        <v>91102</v>
      </c>
      <c r="C1025" s="61" t="s">
        <v>1110</v>
      </c>
    </row>
    <row r="1026" spans="1:3" s="7" customFormat="1" ht="15" thickBot="1" x14ac:dyDescent="0.35">
      <c r="A1026" s="59" t="str">
        <f>LEFT(Tabla1[[#This Row],[ObjGasto]],3)</f>
        <v>912</v>
      </c>
      <c r="B1026" s="59">
        <v>91200</v>
      </c>
      <c r="C1026" s="62" t="s">
        <v>1111</v>
      </c>
    </row>
    <row r="1027" spans="1:3" s="7" customFormat="1" ht="15" thickBot="1" x14ac:dyDescent="0.35">
      <c r="A1027" s="59" t="str">
        <f>LEFT(Tabla1[[#This Row],[ObjGasto]],3)</f>
        <v>912</v>
      </c>
      <c r="B1027" s="59">
        <v>91201</v>
      </c>
      <c r="C1027" s="61" t="s">
        <v>1112</v>
      </c>
    </row>
    <row r="1028" spans="1:3" s="7" customFormat="1" ht="15" thickBot="1" x14ac:dyDescent="0.35">
      <c r="A1028" s="59" t="str">
        <f>LEFT(Tabla1[[#This Row],[ObjGasto]],3)</f>
        <v>913</v>
      </c>
      <c r="B1028" s="59">
        <v>91300</v>
      </c>
      <c r="C1028" s="62" t="s">
        <v>1113</v>
      </c>
    </row>
    <row r="1029" spans="1:3" s="7" customFormat="1" ht="15" thickBot="1" x14ac:dyDescent="0.35">
      <c r="A1029" s="59" t="str">
        <f>LEFT(Tabla1[[#This Row],[ObjGasto]],3)</f>
        <v>913</v>
      </c>
      <c r="B1029" s="59">
        <v>91301</v>
      </c>
      <c r="C1029" s="61" t="s">
        <v>1113</v>
      </c>
    </row>
    <row r="1030" spans="1:3" s="7" customFormat="1" ht="15" thickBot="1" x14ac:dyDescent="0.35">
      <c r="A1030" s="59" t="str">
        <f>LEFT(Tabla1[[#This Row],[ObjGasto]],3)</f>
        <v>913</v>
      </c>
      <c r="B1030" s="59">
        <v>91302</v>
      </c>
      <c r="C1030" s="62" t="s">
        <v>1114</v>
      </c>
    </row>
    <row r="1031" spans="1:3" s="7" customFormat="1" ht="15" thickBot="1" x14ac:dyDescent="0.35">
      <c r="A1031" s="59" t="str">
        <f>LEFT(Tabla1[[#This Row],[ObjGasto]],3)</f>
        <v>914</v>
      </c>
      <c r="B1031" s="59">
        <v>91400</v>
      </c>
      <c r="C1031" s="61" t="s">
        <v>1115</v>
      </c>
    </row>
    <row r="1032" spans="1:3" s="7" customFormat="1" ht="15" thickBot="1" x14ac:dyDescent="0.35">
      <c r="A1032" s="59" t="str">
        <f>LEFT(Tabla1[[#This Row],[ObjGasto]],3)</f>
        <v>914</v>
      </c>
      <c r="B1032" s="59">
        <v>91401</v>
      </c>
      <c r="C1032" s="62" t="s">
        <v>1115</v>
      </c>
    </row>
    <row r="1033" spans="1:3" s="7" customFormat="1" ht="15" thickBot="1" x14ac:dyDescent="0.35">
      <c r="A1033" s="59" t="str">
        <f>LEFT(Tabla1[[#This Row],[ObjGasto]],3)</f>
        <v>914</v>
      </c>
      <c r="B1033" s="59">
        <v>91402</v>
      </c>
      <c r="C1033" s="61" t="s">
        <v>1116</v>
      </c>
    </row>
    <row r="1034" spans="1:3" s="7" customFormat="1" ht="15" thickBot="1" x14ac:dyDescent="0.35">
      <c r="A1034" s="59" t="str">
        <f>LEFT(Tabla1[[#This Row],[ObjGasto]],3)</f>
        <v>915</v>
      </c>
      <c r="B1034" s="59">
        <v>91500</v>
      </c>
      <c r="C1034" s="62" t="s">
        <v>1117</v>
      </c>
    </row>
    <row r="1035" spans="1:3" s="7" customFormat="1" ht="15" thickBot="1" x14ac:dyDescent="0.35">
      <c r="A1035" s="59" t="str">
        <f>LEFT(Tabla1[[#This Row],[ObjGasto]],3)</f>
        <v>915</v>
      </c>
      <c r="B1035" s="59">
        <v>91501</v>
      </c>
      <c r="C1035" s="61" t="s">
        <v>1117</v>
      </c>
    </row>
    <row r="1036" spans="1:3" s="7" customFormat="1" ht="15" thickBot="1" x14ac:dyDescent="0.35">
      <c r="A1036" s="59" t="str">
        <f>LEFT(Tabla1[[#This Row],[ObjGasto]],3)</f>
        <v>916</v>
      </c>
      <c r="B1036" s="59">
        <v>91600</v>
      </c>
      <c r="C1036" s="62" t="s">
        <v>1118</v>
      </c>
    </row>
    <row r="1037" spans="1:3" s="7" customFormat="1" ht="15" thickBot="1" x14ac:dyDescent="0.35">
      <c r="A1037" s="59" t="str">
        <f>LEFT(Tabla1[[#This Row],[ObjGasto]],3)</f>
        <v>916</v>
      </c>
      <c r="B1037" s="59">
        <v>91601</v>
      </c>
      <c r="C1037" s="61" t="s">
        <v>1118</v>
      </c>
    </row>
    <row r="1038" spans="1:3" s="7" customFormat="1" ht="15" thickBot="1" x14ac:dyDescent="0.35">
      <c r="A1038" s="59" t="str">
        <f>LEFT(Tabla1[[#This Row],[ObjGasto]],3)</f>
        <v>917</v>
      </c>
      <c r="B1038" s="59">
        <v>91700</v>
      </c>
      <c r="C1038" s="62" t="s">
        <v>1119</v>
      </c>
    </row>
    <row r="1039" spans="1:3" s="7" customFormat="1" ht="15" thickBot="1" x14ac:dyDescent="0.35">
      <c r="A1039" s="59" t="str">
        <f>LEFT(Tabla1[[#This Row],[ObjGasto]],3)</f>
        <v>917</v>
      </c>
      <c r="B1039" s="59">
        <v>91701</v>
      </c>
      <c r="C1039" s="61" t="s">
        <v>1120</v>
      </c>
    </row>
    <row r="1040" spans="1:3" s="7" customFormat="1" ht="15" thickBot="1" x14ac:dyDescent="0.35">
      <c r="A1040" s="59" t="str">
        <f>LEFT(Tabla1[[#This Row],[ObjGasto]],3)</f>
        <v>918</v>
      </c>
      <c r="B1040" s="59">
        <v>91800</v>
      </c>
      <c r="C1040" s="62" t="s">
        <v>1121</v>
      </c>
    </row>
    <row r="1041" spans="1:3" s="7" customFormat="1" ht="15" thickBot="1" x14ac:dyDescent="0.35">
      <c r="A1041" s="59" t="str">
        <f>LEFT(Tabla1[[#This Row],[ObjGasto]],3)</f>
        <v>920</v>
      </c>
      <c r="B1041" s="59">
        <v>92000</v>
      </c>
      <c r="C1041" s="61" t="s">
        <v>1122</v>
      </c>
    </row>
    <row r="1042" spans="1:3" s="7" customFormat="1" ht="15" thickBot="1" x14ac:dyDescent="0.35">
      <c r="A1042" s="59" t="str">
        <f>LEFT(Tabla1[[#This Row],[ObjGasto]],3)</f>
        <v>921</v>
      </c>
      <c r="B1042" s="59">
        <v>92100</v>
      </c>
      <c r="C1042" s="62" t="s">
        <v>1123</v>
      </c>
    </row>
    <row r="1043" spans="1:3" s="7" customFormat="1" ht="15" thickBot="1" x14ac:dyDescent="0.35">
      <c r="A1043" s="59" t="str">
        <f>LEFT(Tabla1[[#This Row],[ObjGasto]],3)</f>
        <v>921</v>
      </c>
      <c r="B1043" s="59">
        <v>92101</v>
      </c>
      <c r="C1043" s="61" t="s">
        <v>1123</v>
      </c>
    </row>
    <row r="1044" spans="1:3" s="7" customFormat="1" ht="15" thickBot="1" x14ac:dyDescent="0.35">
      <c r="A1044" s="59" t="str">
        <f>LEFT(Tabla1[[#This Row],[ObjGasto]],3)</f>
        <v>921</v>
      </c>
      <c r="B1044" s="59">
        <v>92102</v>
      </c>
      <c r="C1044" s="62" t="s">
        <v>1124</v>
      </c>
    </row>
    <row r="1045" spans="1:3" s="7" customFormat="1" ht="15" thickBot="1" x14ac:dyDescent="0.35">
      <c r="A1045" s="59" t="str">
        <f>LEFT(Tabla1[[#This Row],[ObjGasto]],3)</f>
        <v>922</v>
      </c>
      <c r="B1045" s="59">
        <v>92200</v>
      </c>
      <c r="C1045" s="61" t="s">
        <v>1125</v>
      </c>
    </row>
    <row r="1046" spans="1:3" s="7" customFormat="1" ht="15" thickBot="1" x14ac:dyDescent="0.35">
      <c r="A1046" s="59" t="str">
        <f>LEFT(Tabla1[[#This Row],[ObjGasto]],3)</f>
        <v>922</v>
      </c>
      <c r="B1046" s="59">
        <v>92201</v>
      </c>
      <c r="C1046" s="62" t="s">
        <v>1126</v>
      </c>
    </row>
    <row r="1047" spans="1:3" s="7" customFormat="1" ht="15" thickBot="1" x14ac:dyDescent="0.35">
      <c r="A1047" s="59" t="str">
        <f>LEFT(Tabla1[[#This Row],[ObjGasto]],3)</f>
        <v>923</v>
      </c>
      <c r="B1047" s="59">
        <v>92300</v>
      </c>
      <c r="C1047" s="61" t="s">
        <v>1127</v>
      </c>
    </row>
    <row r="1048" spans="1:3" s="7" customFormat="1" ht="15" thickBot="1" x14ac:dyDescent="0.35">
      <c r="A1048" s="59" t="str">
        <f>LEFT(Tabla1[[#This Row],[ObjGasto]],3)</f>
        <v>923</v>
      </c>
      <c r="B1048" s="59">
        <v>92301</v>
      </c>
      <c r="C1048" s="62" t="s">
        <v>1127</v>
      </c>
    </row>
    <row r="1049" spans="1:3" s="7" customFormat="1" ht="15" thickBot="1" x14ac:dyDescent="0.35">
      <c r="A1049" s="59" t="str">
        <f>LEFT(Tabla1[[#This Row],[ObjGasto]],3)</f>
        <v>923</v>
      </c>
      <c r="B1049" s="59">
        <v>92302</v>
      </c>
      <c r="C1049" s="61" t="s">
        <v>1128</v>
      </c>
    </row>
    <row r="1050" spans="1:3" s="7" customFormat="1" ht="15" thickBot="1" x14ac:dyDescent="0.35">
      <c r="A1050" s="59" t="str">
        <f>LEFT(Tabla1[[#This Row],[ObjGasto]],3)</f>
        <v>924</v>
      </c>
      <c r="B1050" s="59">
        <v>92400</v>
      </c>
      <c r="C1050" s="62" t="s">
        <v>1129</v>
      </c>
    </row>
    <row r="1051" spans="1:3" s="7" customFormat="1" ht="15" thickBot="1" x14ac:dyDescent="0.35">
      <c r="A1051" s="59" t="str">
        <f>LEFT(Tabla1[[#This Row],[ObjGasto]],3)</f>
        <v>924</v>
      </c>
      <c r="B1051" s="59">
        <v>92401</v>
      </c>
      <c r="C1051" s="61" t="s">
        <v>1129</v>
      </c>
    </row>
    <row r="1052" spans="1:3" s="7" customFormat="1" ht="15" thickBot="1" x14ac:dyDescent="0.35">
      <c r="A1052" s="59" t="str">
        <f>LEFT(Tabla1[[#This Row],[ObjGasto]],3)</f>
        <v>924</v>
      </c>
      <c r="B1052" s="59">
        <v>92402</v>
      </c>
      <c r="C1052" s="62" t="s">
        <v>1130</v>
      </c>
    </row>
    <row r="1053" spans="1:3" s="7" customFormat="1" ht="15" thickBot="1" x14ac:dyDescent="0.35">
      <c r="A1053" s="59" t="str">
        <f>LEFT(Tabla1[[#This Row],[ObjGasto]],3)</f>
        <v>925</v>
      </c>
      <c r="B1053" s="59">
        <v>92500</v>
      </c>
      <c r="C1053" s="61" t="s">
        <v>1131</v>
      </c>
    </row>
    <row r="1054" spans="1:3" s="7" customFormat="1" ht="15" thickBot="1" x14ac:dyDescent="0.35">
      <c r="A1054" s="59" t="str">
        <f>LEFT(Tabla1[[#This Row],[ObjGasto]],3)</f>
        <v>925</v>
      </c>
      <c r="B1054" s="59">
        <v>92501</v>
      </c>
      <c r="C1054" s="62" t="s">
        <v>1131</v>
      </c>
    </row>
    <row r="1055" spans="1:3" s="7" customFormat="1" ht="15" thickBot="1" x14ac:dyDescent="0.35">
      <c r="A1055" s="59" t="str">
        <f>LEFT(Tabla1[[#This Row],[ObjGasto]],3)</f>
        <v>926</v>
      </c>
      <c r="B1055" s="59">
        <v>92600</v>
      </c>
      <c r="C1055" s="61" t="s">
        <v>1132</v>
      </c>
    </row>
    <row r="1056" spans="1:3" s="7" customFormat="1" ht="15" thickBot="1" x14ac:dyDescent="0.35">
      <c r="A1056" s="59" t="str">
        <f>LEFT(Tabla1[[#This Row],[ObjGasto]],3)</f>
        <v>926</v>
      </c>
      <c r="B1056" s="59">
        <v>92601</v>
      </c>
      <c r="C1056" s="62" t="s">
        <v>1132</v>
      </c>
    </row>
    <row r="1057" spans="1:3" s="7" customFormat="1" ht="15" thickBot="1" x14ac:dyDescent="0.35">
      <c r="A1057" s="59" t="str">
        <f>LEFT(Tabla1[[#This Row],[ObjGasto]],3)</f>
        <v>927</v>
      </c>
      <c r="B1057" s="59">
        <v>92700</v>
      </c>
      <c r="C1057" s="61" t="s">
        <v>1133</v>
      </c>
    </row>
    <row r="1058" spans="1:3" s="7" customFormat="1" ht="15" thickBot="1" x14ac:dyDescent="0.35">
      <c r="A1058" s="59" t="str">
        <f>LEFT(Tabla1[[#This Row],[ObjGasto]],3)</f>
        <v>927</v>
      </c>
      <c r="B1058" s="59">
        <v>92701</v>
      </c>
      <c r="C1058" s="62" t="s">
        <v>1134</v>
      </c>
    </row>
    <row r="1059" spans="1:3" s="7" customFormat="1" ht="15" thickBot="1" x14ac:dyDescent="0.35">
      <c r="A1059" s="59" t="str">
        <f>LEFT(Tabla1[[#This Row],[ObjGasto]],3)</f>
        <v>928</v>
      </c>
      <c r="B1059" s="59">
        <v>92800</v>
      </c>
      <c r="C1059" s="61" t="s">
        <v>1135</v>
      </c>
    </row>
    <row r="1060" spans="1:3" s="7" customFormat="1" ht="15" thickBot="1" x14ac:dyDescent="0.35">
      <c r="A1060" s="59" t="str">
        <f>LEFT(Tabla1[[#This Row],[ObjGasto]],3)</f>
        <v>928</v>
      </c>
      <c r="B1060" s="59">
        <v>92801</v>
      </c>
      <c r="C1060" s="62" t="s">
        <v>1135</v>
      </c>
    </row>
    <row r="1061" spans="1:3" s="7" customFormat="1" ht="15" thickBot="1" x14ac:dyDescent="0.35">
      <c r="A1061" s="59" t="str">
        <f>LEFT(Tabla1[[#This Row],[ObjGasto]],3)</f>
        <v>930</v>
      </c>
      <c r="B1061" s="59">
        <v>93000</v>
      </c>
      <c r="C1061" s="61" t="s">
        <v>1136</v>
      </c>
    </row>
    <row r="1062" spans="1:3" s="7" customFormat="1" ht="15" thickBot="1" x14ac:dyDescent="0.35">
      <c r="A1062" s="59" t="str">
        <f>LEFT(Tabla1[[#This Row],[ObjGasto]],3)</f>
        <v>931</v>
      </c>
      <c r="B1062" s="59">
        <v>93100</v>
      </c>
      <c r="C1062" s="62" t="s">
        <v>1137</v>
      </c>
    </row>
    <row r="1063" spans="1:3" s="7" customFormat="1" ht="15" thickBot="1" x14ac:dyDescent="0.35">
      <c r="A1063" s="59" t="str">
        <f>LEFT(Tabla1[[#This Row],[ObjGasto]],3)</f>
        <v>931</v>
      </c>
      <c r="B1063" s="59">
        <v>93101</v>
      </c>
      <c r="C1063" s="61" t="s">
        <v>1138</v>
      </c>
    </row>
    <row r="1064" spans="1:3" s="7" customFormat="1" ht="15" thickBot="1" x14ac:dyDescent="0.35">
      <c r="A1064" s="59" t="str">
        <f>LEFT(Tabla1[[#This Row],[ObjGasto]],3)</f>
        <v>932</v>
      </c>
      <c r="B1064" s="59">
        <v>93200</v>
      </c>
      <c r="C1064" s="62" t="s">
        <v>1139</v>
      </c>
    </row>
    <row r="1065" spans="1:3" s="7" customFormat="1" ht="15" thickBot="1" x14ac:dyDescent="0.35">
      <c r="A1065" s="59" t="str">
        <f>LEFT(Tabla1[[#This Row],[ObjGasto]],3)</f>
        <v>932</v>
      </c>
      <c r="B1065" s="59">
        <v>93201</v>
      </c>
      <c r="C1065" s="61" t="s">
        <v>1140</v>
      </c>
    </row>
    <row r="1066" spans="1:3" s="7" customFormat="1" ht="15" thickBot="1" x14ac:dyDescent="0.35">
      <c r="A1066" s="59" t="str">
        <f>LEFT(Tabla1[[#This Row],[ObjGasto]],3)</f>
        <v>940</v>
      </c>
      <c r="B1066" s="59">
        <v>94000</v>
      </c>
      <c r="C1066" s="62" t="s">
        <v>1141</v>
      </c>
    </row>
    <row r="1067" spans="1:3" s="7" customFormat="1" ht="15" thickBot="1" x14ac:dyDescent="0.35">
      <c r="A1067" s="59" t="str">
        <f>LEFT(Tabla1[[#This Row],[ObjGasto]],3)</f>
        <v>941</v>
      </c>
      <c r="B1067" s="59">
        <v>94100</v>
      </c>
      <c r="C1067" s="61" t="s">
        <v>1142</v>
      </c>
    </row>
    <row r="1068" spans="1:3" s="7" customFormat="1" ht="15" thickBot="1" x14ac:dyDescent="0.35">
      <c r="A1068" s="59" t="str">
        <f>LEFT(Tabla1[[#This Row],[ObjGasto]],3)</f>
        <v>941</v>
      </c>
      <c r="B1068" s="59">
        <v>94101</v>
      </c>
      <c r="C1068" s="62" t="s">
        <v>1143</v>
      </c>
    </row>
    <row r="1069" spans="1:3" s="7" customFormat="1" ht="15" thickBot="1" x14ac:dyDescent="0.35">
      <c r="A1069" s="59" t="str">
        <f>LEFT(Tabla1[[#This Row],[ObjGasto]],3)</f>
        <v>942</v>
      </c>
      <c r="B1069" s="59">
        <v>94200</v>
      </c>
      <c r="C1069" s="61" t="s">
        <v>1144</v>
      </c>
    </row>
    <row r="1070" spans="1:3" s="7" customFormat="1" ht="15" thickBot="1" x14ac:dyDescent="0.35">
      <c r="A1070" s="59" t="str">
        <f>LEFT(Tabla1[[#This Row],[ObjGasto]],3)</f>
        <v>942</v>
      </c>
      <c r="B1070" s="59">
        <v>94201</v>
      </c>
      <c r="C1070" s="62" t="s">
        <v>1145</v>
      </c>
    </row>
    <row r="1071" spans="1:3" s="7" customFormat="1" ht="15" thickBot="1" x14ac:dyDescent="0.35">
      <c r="A1071" s="59" t="str">
        <f>LEFT(Tabla1[[#This Row],[ObjGasto]],3)</f>
        <v>950</v>
      </c>
      <c r="B1071" s="59">
        <v>95000</v>
      </c>
      <c r="C1071" s="61" t="s">
        <v>1146</v>
      </c>
    </row>
    <row r="1072" spans="1:3" s="7" customFormat="1" ht="15" thickBot="1" x14ac:dyDescent="0.35">
      <c r="A1072" s="59" t="str">
        <f>LEFT(Tabla1[[#This Row],[ObjGasto]],3)</f>
        <v>951</v>
      </c>
      <c r="B1072" s="59">
        <v>95100</v>
      </c>
      <c r="C1072" s="62" t="s">
        <v>1147</v>
      </c>
    </row>
    <row r="1073" spans="1:3" s="7" customFormat="1" ht="15" thickBot="1" x14ac:dyDescent="0.35">
      <c r="A1073" s="59" t="str">
        <f>LEFT(Tabla1[[#This Row],[ObjGasto]],3)</f>
        <v>951</v>
      </c>
      <c r="B1073" s="59">
        <v>95101</v>
      </c>
      <c r="C1073" s="61" t="s">
        <v>1148</v>
      </c>
    </row>
    <row r="1074" spans="1:3" s="7" customFormat="1" ht="15" thickBot="1" x14ac:dyDescent="0.35">
      <c r="A1074" s="59" t="str">
        <f>LEFT(Tabla1[[#This Row],[ObjGasto]],3)</f>
        <v>952</v>
      </c>
      <c r="B1074" s="59">
        <v>95200</v>
      </c>
      <c r="C1074" s="62" t="s">
        <v>1149</v>
      </c>
    </row>
    <row r="1075" spans="1:3" s="7" customFormat="1" ht="15" thickBot="1" x14ac:dyDescent="0.35">
      <c r="A1075" s="59" t="str">
        <f>LEFT(Tabla1[[#This Row],[ObjGasto]],3)</f>
        <v>960</v>
      </c>
      <c r="B1075" s="59">
        <v>96000</v>
      </c>
      <c r="C1075" s="61" t="s">
        <v>1150</v>
      </c>
    </row>
    <row r="1076" spans="1:3" s="7" customFormat="1" ht="15" thickBot="1" x14ac:dyDescent="0.35">
      <c r="A1076" s="59" t="str">
        <f>LEFT(Tabla1[[#This Row],[ObjGasto]],3)</f>
        <v>961</v>
      </c>
      <c r="B1076" s="59">
        <v>96100</v>
      </c>
      <c r="C1076" s="62" t="s">
        <v>1151</v>
      </c>
    </row>
    <row r="1077" spans="1:3" s="7" customFormat="1" ht="15" thickBot="1" x14ac:dyDescent="0.35">
      <c r="A1077" s="59" t="str">
        <f>LEFT(Tabla1[[#This Row],[ObjGasto]],3)</f>
        <v>961</v>
      </c>
      <c r="B1077" s="59">
        <v>96101</v>
      </c>
      <c r="C1077" s="61" t="s">
        <v>1151</v>
      </c>
    </row>
    <row r="1078" spans="1:3" s="7" customFormat="1" ht="15" thickBot="1" x14ac:dyDescent="0.35">
      <c r="A1078" s="59" t="str">
        <f>LEFT(Tabla1[[#This Row],[ObjGasto]],3)</f>
        <v>962</v>
      </c>
      <c r="B1078" s="59">
        <v>96200</v>
      </c>
      <c r="C1078" s="62" t="s">
        <v>1152</v>
      </c>
    </row>
    <row r="1079" spans="1:3" s="7" customFormat="1" ht="15" thickBot="1" x14ac:dyDescent="0.35">
      <c r="A1079" s="59" t="str">
        <f>LEFT(Tabla1[[#This Row],[ObjGasto]],3)</f>
        <v>962</v>
      </c>
      <c r="B1079" s="59">
        <v>96201</v>
      </c>
      <c r="C1079" s="61" t="s">
        <v>1153</v>
      </c>
    </row>
    <row r="1080" spans="1:3" s="7" customFormat="1" ht="15" thickBot="1" x14ac:dyDescent="0.35">
      <c r="A1080" s="59" t="str">
        <f>LEFT(Tabla1[[#This Row],[ObjGasto]],3)</f>
        <v>990</v>
      </c>
      <c r="B1080" s="59">
        <v>99000</v>
      </c>
      <c r="C1080" s="62" t="s">
        <v>1154</v>
      </c>
    </row>
    <row r="1081" spans="1:3" s="7" customFormat="1" ht="15" thickBot="1" x14ac:dyDescent="0.35">
      <c r="A1081" s="59" t="str">
        <f>LEFT(Tabla1[[#This Row],[ObjGasto]],3)</f>
        <v>991</v>
      </c>
      <c r="B1081" s="59">
        <v>99100</v>
      </c>
      <c r="C1081" s="61" t="s">
        <v>1155</v>
      </c>
    </row>
    <row r="1082" spans="1:3" s="7" customFormat="1" x14ac:dyDescent="0.3">
      <c r="A1082" s="59" t="str">
        <f>LEFT(Tabla1[[#This Row],[ObjGasto]],3)</f>
        <v>991</v>
      </c>
      <c r="B1082" s="59">
        <v>99101</v>
      </c>
      <c r="C1082" s="72" t="s">
        <v>1155</v>
      </c>
    </row>
  </sheetData>
  <pageMargins left="0.70866141732283472" right="0.70866141732283472" top="0.74803149606299213" bottom="0.74803149606299213" header="0.31496062992125984" footer="0.31496062992125984"/>
  <pageSetup scale="5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CALENDARIO</vt:lpstr>
      <vt:lpstr>CTG</vt:lpstr>
      <vt:lpstr>COG</vt:lpstr>
      <vt:lpstr>CA COG</vt:lpstr>
      <vt:lpstr>CA</vt:lpstr>
      <vt:lpstr>CA 2</vt:lpstr>
      <vt:lpstr>CE</vt:lpstr>
      <vt:lpstr>C PROGRAMATICA</vt:lpstr>
      <vt:lpstr>Objeto Gasto</vt:lpstr>
      <vt:lpstr>BASE COG</vt:lpstr>
      <vt:lpstr>BASE COG2</vt:lpstr>
      <vt:lpstr>BASE CA COG</vt:lpstr>
      <vt:lpstr>CFG</vt:lpstr>
      <vt:lpstr>PUESTOS</vt:lpstr>
      <vt:lpstr>TABULADOR 1</vt:lpstr>
      <vt:lpstr>TABULADOR 2</vt:lpstr>
      <vt:lpstr>LAYOUT FINAL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Yaneth Aguilar Veliz</cp:lastModifiedBy>
  <cp:lastPrinted>2015-12-17T23:29:34Z</cp:lastPrinted>
  <dcterms:created xsi:type="dcterms:W3CDTF">2015-12-16T15:31:29Z</dcterms:created>
  <dcterms:modified xsi:type="dcterms:W3CDTF">2016-11-22T23:11:23Z</dcterms:modified>
</cp:coreProperties>
</file>