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aneth.aguilar\Desktop\IIEG 2016\2016\VILLA UNIÓN\43 Proyecto de Presupuestop de Egresos\"/>
    </mc:Choice>
  </mc:AlternateContent>
  <bookViews>
    <workbookView xWindow="0" yWindow="0" windowWidth="16392" windowHeight="5652" firstSheet="1" activeTab="1"/>
  </bookViews>
  <sheets>
    <sheet name="CALENDARIO" sheetId="1" state="hidden" r:id="rId1"/>
    <sheet name="COG" sheetId="12" r:id="rId2"/>
    <sheet name="CTG" sheetId="2" r:id="rId3"/>
    <sheet name="CA COG" sheetId="13" r:id="rId4"/>
    <sheet name="CA" sheetId="15" r:id="rId5"/>
    <sheet name="CA 2" sheetId="16" r:id="rId6"/>
    <sheet name="CE" sheetId="22" r:id="rId7"/>
    <sheet name="C PROGRAMATICA" sheetId="17" r:id="rId8"/>
    <sheet name="Objeto Gasto" sheetId="9" state="hidden" r:id="rId9"/>
    <sheet name="BASE COG" sheetId="10" state="hidden" r:id="rId10"/>
    <sheet name="BASE COG2" sheetId="11" state="hidden" r:id="rId11"/>
    <sheet name="BASE CA COG" sheetId="14" state="hidden" r:id="rId12"/>
    <sheet name="CFG" sheetId="21" r:id="rId13"/>
    <sheet name="PUESTOS" sheetId="18" state="hidden" r:id="rId14"/>
    <sheet name="TABULADOR 1" sheetId="19" r:id="rId15"/>
    <sheet name="TABULADOR 2" sheetId="20" r:id="rId16"/>
  </sheets>
  <definedNames>
    <definedName name="_xlnm._FilterDatabase" localSheetId="1" hidden="1">COG!$A$1:$B$432</definedName>
    <definedName name="_xlnm._FilterDatabase" localSheetId="8" hidden="1">'Objeto Gasto'!$B$1:$C$1082</definedName>
    <definedName name="_xlnm._FilterDatabase" localSheetId="13" hidden="1">PUESTOS!$A$1:$F$60</definedName>
  </definedNames>
  <calcPr calcId="152511"/>
</workbook>
</file>

<file path=xl/calcChain.xml><?xml version="1.0" encoding="utf-8"?>
<calcChain xmlns="http://schemas.openxmlformats.org/spreadsheetml/2006/main">
  <c r="D5" i="20" l="1"/>
  <c r="E5" i="20"/>
  <c r="M5" i="20" s="1"/>
  <c r="L5" i="20"/>
  <c r="D6" i="20"/>
  <c r="L6" i="20" s="1"/>
  <c r="E6" i="20"/>
  <c r="M6" i="20" s="1"/>
  <c r="D7" i="20"/>
  <c r="L7" i="20" s="1"/>
  <c r="E7" i="20"/>
  <c r="M7" i="20" s="1"/>
  <c r="E4" i="20"/>
  <c r="M4" i="20" s="1"/>
  <c r="D4" i="20"/>
  <c r="L4" i="20" s="1"/>
  <c r="B3" i="21"/>
  <c r="B5" i="21"/>
  <c r="B2" i="21" s="1"/>
  <c r="B9" i="21"/>
  <c r="B12" i="21"/>
  <c r="B14" i="21"/>
  <c r="B8" i="21" l="1"/>
  <c r="B17" i="21" s="1"/>
  <c r="C60" i="18"/>
  <c r="C6" i="17" l="1"/>
  <c r="C5" i="17" s="1"/>
  <c r="C43" i="17" s="1"/>
  <c r="A8" i="17"/>
  <c r="A9" i="17"/>
  <c r="A10" i="17"/>
  <c r="A11" i="17"/>
  <c r="A12" i="17"/>
  <c r="A13" i="17"/>
  <c r="A14" i="17"/>
  <c r="A15" i="17"/>
  <c r="A7" i="17"/>
  <c r="B20" i="15"/>
  <c r="B72" i="13"/>
  <c r="B82" i="13"/>
  <c r="B24" i="15" s="1"/>
  <c r="B23" i="15" s="1"/>
  <c r="B67" i="13" l="1"/>
  <c r="B65" i="13"/>
  <c r="B64" i="13"/>
  <c r="B63" i="13"/>
  <c r="B58" i="13"/>
  <c r="B57" i="13"/>
  <c r="B55" i="13"/>
  <c r="B54" i="13"/>
  <c r="B53" i="13"/>
  <c r="B46" i="13"/>
  <c r="B45" i="13"/>
  <c r="B44" i="13"/>
  <c r="B43" i="13"/>
  <c r="B38" i="13"/>
  <c r="B37" i="13"/>
  <c r="B35" i="13"/>
  <c r="B34" i="13"/>
  <c r="B33" i="13"/>
  <c r="B25" i="13"/>
  <c r="B24" i="13"/>
  <c r="B23" i="13"/>
  <c r="B17" i="13"/>
  <c r="B15" i="13"/>
  <c r="B14" i="13"/>
  <c r="B13" i="13"/>
  <c r="B11" i="13"/>
  <c r="B7" i="13"/>
  <c r="B6" i="13"/>
  <c r="B5" i="13"/>
  <c r="B4" i="13"/>
  <c r="B3" i="13"/>
  <c r="C112" i="10"/>
  <c r="D354" i="14"/>
  <c r="B400" i="12"/>
  <c r="B399" i="12" s="1"/>
  <c r="B321" i="12"/>
  <c r="B312" i="12"/>
  <c r="B311" i="12" s="1"/>
  <c r="B296" i="12"/>
  <c r="B277" i="12"/>
  <c r="B268" i="12"/>
  <c r="B260" i="12"/>
  <c r="B252" i="12" s="1"/>
  <c r="B253" i="12"/>
  <c r="B242" i="12"/>
  <c r="B228" i="12"/>
  <c r="B219" i="12"/>
  <c r="B209" i="12"/>
  <c r="B182" i="12"/>
  <c r="B176" i="12"/>
  <c r="B166" i="12"/>
  <c r="B158" i="12"/>
  <c r="B148" i="12"/>
  <c r="B138" i="12"/>
  <c r="B128" i="12"/>
  <c r="B118" i="12"/>
  <c r="B108" i="12"/>
  <c r="B107" i="12" s="1"/>
  <c r="B97" i="12"/>
  <c r="B93" i="12"/>
  <c r="B87" i="12"/>
  <c r="B84" i="12"/>
  <c r="B76" i="12"/>
  <c r="B66" i="12"/>
  <c r="B56" i="12"/>
  <c r="B52" i="12"/>
  <c r="B43" i="12"/>
  <c r="B192" i="12" l="1"/>
  <c r="B42" i="13"/>
  <c r="B15" i="15" s="1"/>
  <c r="B14" i="15" s="1"/>
  <c r="B52" i="13"/>
  <c r="B17" i="15" s="1"/>
  <c r="B16" i="15" s="1"/>
  <c r="B62" i="13"/>
  <c r="B19" i="15" s="1"/>
  <c r="B18" i="15" s="1"/>
  <c r="B32" i="13"/>
  <c r="B13" i="15" s="1"/>
  <c r="B12" i="15" s="1"/>
  <c r="B2" i="13"/>
  <c r="B7" i="15" s="1"/>
  <c r="B6" i="15" s="1"/>
  <c r="B12" i="13"/>
  <c r="B9" i="15" s="1"/>
  <c r="B8" i="15" s="1"/>
  <c r="B22" i="13"/>
  <c r="B11" i="15" s="1"/>
  <c r="B10" i="15" s="1"/>
  <c r="B42" i="12"/>
  <c r="B39" i="12"/>
  <c r="B36" i="12"/>
  <c r="B34" i="12"/>
  <c r="B27" i="12"/>
  <c r="B22" i="12"/>
  <c r="B13" i="12"/>
  <c r="B3" i="12"/>
  <c r="B2" i="12" s="1"/>
  <c r="B431" i="11"/>
  <c r="F431" i="11" s="1"/>
  <c r="B430" i="11"/>
  <c r="F430" i="11" s="1"/>
  <c r="B429" i="11"/>
  <c r="F429" i="11" s="1"/>
  <c r="B428" i="11"/>
  <c r="C428" i="11" s="1"/>
  <c r="B427" i="11"/>
  <c r="F427" i="11" s="1"/>
  <c r="B426" i="11"/>
  <c r="F426" i="11" s="1"/>
  <c r="B425" i="11"/>
  <c r="F425" i="11" s="1"/>
  <c r="B424" i="11"/>
  <c r="C424" i="11" s="1"/>
  <c r="B423" i="11"/>
  <c r="C423" i="11" s="1"/>
  <c r="B422" i="11"/>
  <c r="C422" i="11" s="1"/>
  <c r="B421" i="11"/>
  <c r="C421" i="11" s="1"/>
  <c r="B420" i="11"/>
  <c r="F420" i="11" s="1"/>
  <c r="B419" i="11"/>
  <c r="F419" i="11" s="1"/>
  <c r="B418" i="11"/>
  <c r="B417" i="11"/>
  <c r="F417" i="11" s="1"/>
  <c r="B416" i="11"/>
  <c r="F416" i="11" s="1"/>
  <c r="B415" i="11"/>
  <c r="F415" i="11" s="1"/>
  <c r="B414" i="11"/>
  <c r="C414" i="11" s="1"/>
  <c r="B413" i="11"/>
  <c r="C413" i="11" s="1"/>
  <c r="B412" i="11"/>
  <c r="F412" i="11" s="1"/>
  <c r="B411" i="11"/>
  <c r="F411" i="11" s="1"/>
  <c r="B410" i="11"/>
  <c r="F410" i="11" s="1"/>
  <c r="B409" i="11"/>
  <c r="B408" i="11"/>
  <c r="F408" i="11" s="1"/>
  <c r="B407" i="11"/>
  <c r="F407" i="11" s="1"/>
  <c r="B406" i="11"/>
  <c r="F406" i="11" s="1"/>
  <c r="B405" i="11"/>
  <c r="F405" i="11" s="1"/>
  <c r="B404" i="11"/>
  <c r="F404" i="11" s="1"/>
  <c r="B403" i="11"/>
  <c r="F403" i="11" s="1"/>
  <c r="B402" i="11"/>
  <c r="F402" i="11" s="1"/>
  <c r="B401" i="11"/>
  <c r="C401" i="11" s="1"/>
  <c r="B400" i="11"/>
  <c r="F400" i="11" s="1"/>
  <c r="B399" i="11"/>
  <c r="F399" i="11" s="1"/>
  <c r="B398" i="11"/>
  <c r="F398" i="11" s="1"/>
  <c r="B397" i="11"/>
  <c r="C397" i="11" s="1"/>
  <c r="B396" i="11"/>
  <c r="C396" i="11" s="1"/>
  <c r="B395" i="11"/>
  <c r="F395" i="11" s="1"/>
  <c r="B394" i="11"/>
  <c r="B393" i="11"/>
  <c r="F393" i="11" s="1"/>
  <c r="B392" i="11"/>
  <c r="F392" i="11" s="1"/>
  <c r="B391" i="11"/>
  <c r="C391" i="11" s="1"/>
  <c r="B390" i="11"/>
  <c r="B389" i="11"/>
  <c r="B388" i="11"/>
  <c r="C388" i="11" s="1"/>
  <c r="B387" i="11"/>
  <c r="C387" i="11" s="1"/>
  <c r="B386" i="11"/>
  <c r="F386" i="11" s="1"/>
  <c r="B385" i="11"/>
  <c r="F385" i="11" s="1"/>
  <c r="B384" i="11"/>
  <c r="F384" i="11" s="1"/>
  <c r="B383" i="11"/>
  <c r="F383" i="11" s="1"/>
  <c r="B382" i="11"/>
  <c r="F382" i="11" s="1"/>
  <c r="B381" i="11"/>
  <c r="C381" i="11" s="1"/>
  <c r="B380" i="11"/>
  <c r="C380" i="11" s="1"/>
  <c r="B379" i="11"/>
  <c r="C379" i="11" s="1"/>
  <c r="B378" i="11"/>
  <c r="C378" i="11" s="1"/>
  <c r="B377" i="11"/>
  <c r="F377" i="11" s="1"/>
  <c r="B376" i="11"/>
  <c r="F376" i="11" s="1"/>
  <c r="B375" i="11"/>
  <c r="C375" i="11" s="1"/>
  <c r="B374" i="11"/>
  <c r="F374" i="11" s="1"/>
  <c r="B373" i="11"/>
  <c r="B372" i="11"/>
  <c r="C372" i="11" s="1"/>
  <c r="B371" i="11"/>
  <c r="F371" i="11" s="1"/>
  <c r="B370" i="11"/>
  <c r="F370" i="11" s="1"/>
  <c r="B369" i="11"/>
  <c r="C369" i="11" s="1"/>
  <c r="B368" i="11"/>
  <c r="F368" i="11" s="1"/>
  <c r="B367" i="11"/>
  <c r="F367" i="11" s="1"/>
  <c r="B366" i="11"/>
  <c r="F366" i="11" s="1"/>
  <c r="B365" i="11"/>
  <c r="C365" i="11" s="1"/>
  <c r="B364" i="11"/>
  <c r="C364" i="11" s="1"/>
  <c r="B363" i="11"/>
  <c r="F363" i="11" s="1"/>
  <c r="B362" i="11"/>
  <c r="F362" i="11" s="1"/>
  <c r="B361" i="11"/>
  <c r="C361" i="11" s="1"/>
  <c r="B360" i="11"/>
  <c r="F360" i="11" s="1"/>
  <c r="B359" i="11"/>
  <c r="F359" i="11" s="1"/>
  <c r="B358" i="11"/>
  <c r="F358" i="11" s="1"/>
  <c r="B357" i="11"/>
  <c r="C357" i="11" s="1"/>
  <c r="B356" i="11"/>
  <c r="C356" i="11" s="1"/>
  <c r="B355" i="11"/>
  <c r="F355" i="11" s="1"/>
  <c r="B354" i="11"/>
  <c r="C354" i="11" s="1"/>
  <c r="B353" i="11"/>
  <c r="C353" i="11" s="1"/>
  <c r="B352" i="11"/>
  <c r="C352" i="11" s="1"/>
  <c r="B351" i="11"/>
  <c r="F351" i="11" s="1"/>
  <c r="B350" i="11"/>
  <c r="C350" i="11" s="1"/>
  <c r="B349" i="11"/>
  <c r="F349" i="11" s="1"/>
  <c r="B348" i="11"/>
  <c r="F348" i="11" s="1"/>
  <c r="B347" i="11"/>
  <c r="C347" i="11" s="1"/>
  <c r="B346" i="11"/>
  <c r="B345" i="11"/>
  <c r="F345" i="11" s="1"/>
  <c r="B344" i="11"/>
  <c r="C344" i="11" s="1"/>
  <c r="B343" i="11"/>
  <c r="F343" i="11" s="1"/>
  <c r="B342" i="11"/>
  <c r="B341" i="11"/>
  <c r="C341" i="11" s="1"/>
  <c r="B340" i="11"/>
  <c r="C340" i="11" s="1"/>
  <c r="B339" i="11"/>
  <c r="C339" i="11" s="1"/>
  <c r="B338" i="11"/>
  <c r="F338" i="11" s="1"/>
  <c r="B337" i="11"/>
  <c r="C337" i="11" s="1"/>
  <c r="B336" i="11"/>
  <c r="C336" i="11" s="1"/>
  <c r="B335" i="11"/>
  <c r="C335" i="11" s="1"/>
  <c r="B334" i="11"/>
  <c r="F334" i="11" s="1"/>
  <c r="B333" i="11"/>
  <c r="B332" i="11"/>
  <c r="C332" i="11" s="1"/>
  <c r="B331" i="11"/>
  <c r="F331" i="11" s="1"/>
  <c r="B330" i="11"/>
  <c r="F330" i="11" s="1"/>
  <c r="B329" i="11"/>
  <c r="F329" i="11" s="1"/>
  <c r="B328" i="11"/>
  <c r="C328" i="11" s="1"/>
  <c r="B327" i="11"/>
  <c r="C327" i="11" s="1"/>
  <c r="B326" i="11"/>
  <c r="F326" i="11" s="1"/>
  <c r="B325" i="11"/>
  <c r="C325" i="11" s="1"/>
  <c r="B324" i="11"/>
  <c r="C324" i="11" s="1"/>
  <c r="B323" i="11"/>
  <c r="F323" i="11" s="1"/>
  <c r="B322" i="11"/>
  <c r="B321" i="11"/>
  <c r="C321" i="11" s="1"/>
  <c r="B320" i="11"/>
  <c r="F320" i="11" s="1"/>
  <c r="B319" i="11"/>
  <c r="C319" i="11" s="1"/>
  <c r="B318" i="11"/>
  <c r="C318" i="11" s="1"/>
  <c r="B317" i="11"/>
  <c r="C317" i="11" s="1"/>
  <c r="B316" i="11"/>
  <c r="C316" i="11" s="1"/>
  <c r="B315" i="11"/>
  <c r="B314" i="11"/>
  <c r="C314" i="11" s="1"/>
  <c r="B313" i="11"/>
  <c r="B312" i="11"/>
  <c r="B311" i="11"/>
  <c r="C311" i="11" s="1"/>
  <c r="B310" i="11"/>
  <c r="F310" i="11" s="1"/>
  <c r="B309" i="11"/>
  <c r="C309" i="11" s="1"/>
  <c r="B308" i="11"/>
  <c r="C308" i="11" s="1"/>
  <c r="B307" i="11"/>
  <c r="B306" i="11"/>
  <c r="B305" i="11"/>
  <c r="F305" i="11" s="1"/>
  <c r="B304" i="11"/>
  <c r="F304" i="11" s="1"/>
  <c r="B303" i="11"/>
  <c r="F303" i="11" s="1"/>
  <c r="B302" i="11"/>
  <c r="F302" i="11" s="1"/>
  <c r="B301" i="11"/>
  <c r="B300" i="11"/>
  <c r="C300" i="11" s="1"/>
  <c r="B299" i="11"/>
  <c r="F299" i="11" s="1"/>
  <c r="B298" i="11"/>
  <c r="C298" i="11" s="1"/>
  <c r="B297" i="11"/>
  <c r="F297" i="11" s="1"/>
  <c r="B296" i="11"/>
  <c r="F296" i="11" s="1"/>
  <c r="B295" i="11"/>
  <c r="F295" i="11" s="1"/>
  <c r="B294" i="11"/>
  <c r="F294" i="11" s="1"/>
  <c r="B293" i="11"/>
  <c r="F293" i="11" s="1"/>
  <c r="B292" i="11"/>
  <c r="C292" i="11" s="1"/>
  <c r="B291" i="11"/>
  <c r="F291" i="11" s="1"/>
  <c r="B290" i="11"/>
  <c r="F290" i="11" s="1"/>
  <c r="B289" i="11"/>
  <c r="F289" i="11" s="1"/>
  <c r="B288" i="11"/>
  <c r="F288" i="11" s="1"/>
  <c r="B287" i="11"/>
  <c r="B286" i="11"/>
  <c r="F286" i="11" s="1"/>
  <c r="B285" i="11"/>
  <c r="F285" i="11" s="1"/>
  <c r="B284" i="11"/>
  <c r="B283" i="11"/>
  <c r="C283" i="11" s="1"/>
  <c r="B282" i="11"/>
  <c r="F282" i="11" s="1"/>
  <c r="B281" i="11"/>
  <c r="F281" i="11" s="1"/>
  <c r="B280" i="11"/>
  <c r="F280" i="11" s="1"/>
  <c r="B279" i="11"/>
  <c r="F279" i="11" s="1"/>
  <c r="B278" i="11"/>
  <c r="F278" i="11" s="1"/>
  <c r="B277" i="11"/>
  <c r="F277" i="11" s="1"/>
  <c r="B276" i="11"/>
  <c r="F276" i="11" s="1"/>
  <c r="B275" i="11"/>
  <c r="C275" i="11" s="1"/>
  <c r="B274" i="11"/>
  <c r="C274" i="11" s="1"/>
  <c r="B273" i="11"/>
  <c r="F273" i="11" s="1"/>
  <c r="B272" i="11"/>
  <c r="F272" i="11" s="1"/>
  <c r="B271" i="11"/>
  <c r="F271" i="11" s="1"/>
  <c r="B270" i="11"/>
  <c r="C270" i="11" s="1"/>
  <c r="B269" i="11"/>
  <c r="F269" i="11" s="1"/>
  <c r="B268" i="11"/>
  <c r="C268" i="11" s="1"/>
  <c r="B267" i="11"/>
  <c r="F267" i="11" s="1"/>
  <c r="B266" i="11"/>
  <c r="F266" i="11" s="1"/>
  <c r="B265" i="11"/>
  <c r="F265" i="11" s="1"/>
  <c r="B264" i="11"/>
  <c r="C264" i="11" s="1"/>
  <c r="B263" i="11"/>
  <c r="F263" i="11" s="1"/>
  <c r="B262" i="11"/>
  <c r="C262" i="11" s="1"/>
  <c r="B261" i="11"/>
  <c r="C261" i="11" s="1"/>
  <c r="B260" i="11"/>
  <c r="C260" i="11" s="1"/>
  <c r="B259" i="11"/>
  <c r="F259" i="11" s="1"/>
  <c r="B258" i="11"/>
  <c r="F258" i="11" s="1"/>
  <c r="B257" i="11"/>
  <c r="F257" i="11" s="1"/>
  <c r="B256" i="11"/>
  <c r="F256" i="11" s="1"/>
  <c r="B255" i="11"/>
  <c r="C255" i="11" s="1"/>
  <c r="B254" i="11"/>
  <c r="B253" i="11"/>
  <c r="F253" i="11" s="1"/>
  <c r="B252" i="11"/>
  <c r="C252" i="11" s="1"/>
  <c r="B251" i="11"/>
  <c r="F251" i="11" s="1"/>
  <c r="B250" i="11"/>
  <c r="B249" i="11"/>
  <c r="F249" i="11" s="1"/>
  <c r="B248" i="11"/>
  <c r="C248" i="11" s="1"/>
  <c r="B247" i="11"/>
  <c r="C247" i="11" s="1"/>
  <c r="B246" i="11"/>
  <c r="B245" i="11"/>
  <c r="F245" i="11" s="1"/>
  <c r="B244" i="11"/>
  <c r="C244" i="11" s="1"/>
  <c r="B243" i="11"/>
  <c r="F243" i="11" s="1"/>
  <c r="B242" i="11"/>
  <c r="F242" i="11" s="1"/>
  <c r="B241" i="11"/>
  <c r="C241" i="11" s="1"/>
  <c r="B240" i="11"/>
  <c r="F240" i="11" s="1"/>
  <c r="B239" i="11"/>
  <c r="F239" i="11" s="1"/>
  <c r="B238" i="11"/>
  <c r="F238" i="11" s="1"/>
  <c r="B237" i="11"/>
  <c r="F237" i="11" s="1"/>
  <c r="B236" i="11"/>
  <c r="C236" i="11" s="1"/>
  <c r="B235" i="11"/>
  <c r="F235" i="11" s="1"/>
  <c r="B234" i="11"/>
  <c r="B233" i="11"/>
  <c r="C233" i="11" s="1"/>
  <c r="B232" i="11"/>
  <c r="F232" i="11" s="1"/>
  <c r="B231" i="11"/>
  <c r="F231" i="11" s="1"/>
  <c r="B230" i="11"/>
  <c r="C230" i="11" s="1"/>
  <c r="B229" i="11"/>
  <c r="C229" i="11" s="1"/>
  <c r="B228" i="11"/>
  <c r="B227" i="11"/>
  <c r="F227" i="11" s="1"/>
  <c r="B226" i="11"/>
  <c r="C226" i="11" s="1"/>
  <c r="B225" i="11"/>
  <c r="F225" i="11" s="1"/>
  <c r="B224" i="11"/>
  <c r="F224" i="11" s="1"/>
  <c r="B223" i="11"/>
  <c r="F223" i="11" s="1"/>
  <c r="B222" i="11"/>
  <c r="F222" i="11" s="1"/>
  <c r="B221" i="11"/>
  <c r="F221" i="11" s="1"/>
  <c r="B220" i="11"/>
  <c r="F220" i="11" s="1"/>
  <c r="B219" i="11"/>
  <c r="C219" i="11" s="1"/>
  <c r="B218" i="11"/>
  <c r="C218" i="11" s="1"/>
  <c r="B217" i="11"/>
  <c r="F217" i="11" s="1"/>
  <c r="B216" i="11"/>
  <c r="F216" i="11" s="1"/>
  <c r="B215" i="11"/>
  <c r="F215" i="11" s="1"/>
  <c r="B214" i="11"/>
  <c r="F214" i="11" s="1"/>
  <c r="B213" i="11"/>
  <c r="F213" i="11" s="1"/>
  <c r="B212" i="11"/>
  <c r="F212" i="11" s="1"/>
  <c r="B211" i="11"/>
  <c r="B210" i="11"/>
  <c r="C210" i="11" s="1"/>
  <c r="B209" i="11"/>
  <c r="C209" i="11" s="1"/>
  <c r="B208" i="11"/>
  <c r="F208" i="11" s="1"/>
  <c r="B207" i="11"/>
  <c r="F207" i="11" s="1"/>
  <c r="B206" i="11"/>
  <c r="F206" i="11" s="1"/>
  <c r="B205" i="11"/>
  <c r="C205" i="11" s="1"/>
  <c r="B204" i="11"/>
  <c r="C204" i="11" s="1"/>
  <c r="B203" i="11"/>
  <c r="F203" i="11" s="1"/>
  <c r="B202" i="11"/>
  <c r="F202" i="11" s="1"/>
  <c r="B201" i="11"/>
  <c r="F201" i="11" s="1"/>
  <c r="B200" i="11"/>
  <c r="F200" i="11" s="1"/>
  <c r="B199" i="11"/>
  <c r="F199" i="11" s="1"/>
  <c r="B198" i="11"/>
  <c r="C198" i="11" s="1"/>
  <c r="B197" i="11"/>
  <c r="F197" i="11" s="1"/>
  <c r="B196" i="11"/>
  <c r="C196" i="11" s="1"/>
  <c r="B195" i="11"/>
  <c r="C195" i="11" s="1"/>
  <c r="B194" i="11"/>
  <c r="C194" i="11" s="1"/>
  <c r="B193" i="11"/>
  <c r="F193" i="11" s="1"/>
  <c r="B192" i="11"/>
  <c r="C192" i="11" s="1"/>
  <c r="B191" i="11"/>
  <c r="F191" i="11" s="1"/>
  <c r="B190" i="11"/>
  <c r="C190" i="11" s="1"/>
  <c r="B189" i="11"/>
  <c r="C189" i="11" s="1"/>
  <c r="B188" i="11"/>
  <c r="C188" i="11" s="1"/>
  <c r="B187" i="11"/>
  <c r="C187" i="11" s="1"/>
  <c r="B186" i="11"/>
  <c r="C186" i="11" s="1"/>
  <c r="B185" i="11"/>
  <c r="F185" i="11" s="1"/>
  <c r="B184" i="11"/>
  <c r="C184" i="11" s="1"/>
  <c r="B183" i="11"/>
  <c r="F183" i="11" s="1"/>
  <c r="B182" i="11"/>
  <c r="C182" i="11" s="1"/>
  <c r="B181" i="11"/>
  <c r="C181" i="11" s="1"/>
  <c r="B180" i="11"/>
  <c r="B179" i="11"/>
  <c r="F179" i="11" s="1"/>
  <c r="B178" i="11"/>
  <c r="C178" i="11" s="1"/>
  <c r="B177" i="11"/>
  <c r="C177" i="11" s="1"/>
  <c r="B176" i="11"/>
  <c r="B175" i="11"/>
  <c r="F175" i="11" s="1"/>
  <c r="B174" i="11"/>
  <c r="C174" i="11" s="1"/>
  <c r="B173" i="11"/>
  <c r="F173" i="11" s="1"/>
  <c r="B172" i="11"/>
  <c r="C172" i="11" s="1"/>
  <c r="B171" i="11"/>
  <c r="C171" i="11" s="1"/>
  <c r="B170" i="11"/>
  <c r="C170" i="11" s="1"/>
  <c r="B169" i="11"/>
  <c r="F169" i="11" s="1"/>
  <c r="B168" i="11"/>
  <c r="F168" i="11" s="1"/>
  <c r="B167" i="11"/>
  <c r="F167" i="11" s="1"/>
  <c r="B166" i="11"/>
  <c r="F166" i="11" s="1"/>
  <c r="B165" i="11"/>
  <c r="F165" i="11" s="1"/>
  <c r="B164" i="11"/>
  <c r="C164" i="11" s="1"/>
  <c r="B163" i="11"/>
  <c r="C163" i="11" s="1"/>
  <c r="B162" i="11"/>
  <c r="F162" i="11" s="1"/>
  <c r="B161" i="11"/>
  <c r="F161" i="11" s="1"/>
  <c r="B160" i="11"/>
  <c r="F160" i="11" s="1"/>
  <c r="B159" i="11"/>
  <c r="F159" i="11" s="1"/>
  <c r="B158" i="11"/>
  <c r="F158" i="11" s="1"/>
  <c r="B157" i="11"/>
  <c r="F157" i="11" s="1"/>
  <c r="B156" i="11"/>
  <c r="F156" i="11" s="1"/>
  <c r="B155" i="11"/>
  <c r="F155" i="11" s="1"/>
  <c r="B154" i="11"/>
  <c r="C154" i="11" s="1"/>
  <c r="B153" i="11"/>
  <c r="F153" i="11" s="1"/>
  <c r="B152" i="11"/>
  <c r="C152" i="11" s="1"/>
  <c r="B151" i="11"/>
  <c r="F151" i="11" s="1"/>
  <c r="B150" i="11"/>
  <c r="F150" i="11" s="1"/>
  <c r="B149" i="11"/>
  <c r="F149" i="11" s="1"/>
  <c r="B148" i="11"/>
  <c r="C148" i="11" s="1"/>
  <c r="B147" i="11"/>
  <c r="C147" i="11" s="1"/>
  <c r="B146" i="11"/>
  <c r="C146" i="11" s="1"/>
  <c r="B145" i="11"/>
  <c r="C145" i="11" s="1"/>
  <c r="B144" i="11"/>
  <c r="C144" i="11" s="1"/>
  <c r="B143" i="11"/>
  <c r="F143" i="11" s="1"/>
  <c r="B142" i="11"/>
  <c r="C142" i="11" s="1"/>
  <c r="B141" i="11"/>
  <c r="C141" i="11" s="1"/>
  <c r="B140" i="11"/>
  <c r="F140" i="11" s="1"/>
  <c r="B139" i="11"/>
  <c r="F139" i="11" s="1"/>
  <c r="B138" i="11"/>
  <c r="F138" i="11" s="1"/>
  <c r="B137" i="11"/>
  <c r="C137" i="11" s="1"/>
  <c r="B136" i="11"/>
  <c r="F136" i="11" s="1"/>
  <c r="B135" i="11"/>
  <c r="F135" i="11" s="1"/>
  <c r="B134" i="11"/>
  <c r="C134" i="11" s="1"/>
  <c r="B133" i="11"/>
  <c r="C133" i="11" s="1"/>
  <c r="B132" i="11"/>
  <c r="F132" i="11" s="1"/>
  <c r="B131" i="11"/>
  <c r="C131" i="11" s="1"/>
  <c r="B130" i="11"/>
  <c r="F130" i="11" s="1"/>
  <c r="B129" i="11"/>
  <c r="F129" i="11" s="1"/>
  <c r="B128" i="11"/>
  <c r="C128" i="11" s="1"/>
  <c r="B127" i="11"/>
  <c r="F127" i="11" s="1"/>
  <c r="B126" i="11"/>
  <c r="C126" i="11" s="1"/>
  <c r="B125" i="11"/>
  <c r="F125" i="11" s="1"/>
  <c r="B124" i="11"/>
  <c r="C124" i="11" s="1"/>
  <c r="B123" i="11"/>
  <c r="B122" i="11"/>
  <c r="C122" i="11" s="1"/>
  <c r="B121" i="11"/>
  <c r="B120" i="11"/>
  <c r="F120" i="11" s="1"/>
  <c r="B119" i="11"/>
  <c r="F119" i="11" s="1"/>
  <c r="B118" i="11"/>
  <c r="F118" i="11" s="1"/>
  <c r="B117" i="11"/>
  <c r="F117" i="11" s="1"/>
  <c r="B116" i="11"/>
  <c r="C116" i="11" s="1"/>
  <c r="B115" i="11"/>
  <c r="F115" i="11" s="1"/>
  <c r="B114" i="11"/>
  <c r="C114" i="11" s="1"/>
  <c r="B113" i="11"/>
  <c r="F113" i="11" s="1"/>
  <c r="B112" i="11"/>
  <c r="F112" i="11" s="1"/>
  <c r="B111" i="11"/>
  <c r="B110" i="11"/>
  <c r="C110" i="11" s="1"/>
  <c r="B109" i="11"/>
  <c r="C109" i="11" s="1"/>
  <c r="B108" i="11"/>
  <c r="F108" i="11" s="1"/>
  <c r="B107" i="11"/>
  <c r="F107" i="11" s="1"/>
  <c r="B106" i="11"/>
  <c r="C106" i="11" s="1"/>
  <c r="B105" i="11"/>
  <c r="C105" i="11" s="1"/>
  <c r="B104" i="11"/>
  <c r="F104" i="11" s="1"/>
  <c r="B103" i="11"/>
  <c r="C103" i="11" s="1"/>
  <c r="B102" i="11"/>
  <c r="C102" i="11" s="1"/>
  <c r="B101" i="11"/>
  <c r="F101" i="11" s="1"/>
  <c r="B100" i="11"/>
  <c r="B99" i="11"/>
  <c r="C99" i="11" s="1"/>
  <c r="B98" i="11"/>
  <c r="C98" i="11" s="1"/>
  <c r="B97" i="11"/>
  <c r="F97" i="11" s="1"/>
  <c r="B96" i="11"/>
  <c r="F96" i="11" s="1"/>
  <c r="B95" i="11"/>
  <c r="B94" i="11"/>
  <c r="C94" i="11" s="1"/>
  <c r="B93" i="11"/>
  <c r="C93" i="11" s="1"/>
  <c r="B92" i="11"/>
  <c r="B91" i="11"/>
  <c r="F91" i="11" s="1"/>
  <c r="B90" i="11"/>
  <c r="C90" i="11" s="1"/>
  <c r="B89" i="11"/>
  <c r="B88" i="11"/>
  <c r="F88" i="11" s="1"/>
  <c r="B87" i="11"/>
  <c r="F87" i="11" s="1"/>
  <c r="B86" i="11"/>
  <c r="C86" i="11" s="1"/>
  <c r="B85" i="11"/>
  <c r="C85" i="11" s="1"/>
  <c r="B84" i="11"/>
  <c r="C84" i="11" s="1"/>
  <c r="B83" i="11"/>
  <c r="B82" i="11"/>
  <c r="C82" i="11" s="1"/>
  <c r="B81" i="11"/>
  <c r="B80" i="11"/>
  <c r="B79" i="11"/>
  <c r="F79" i="11" s="1"/>
  <c r="B78" i="11"/>
  <c r="C78" i="11" s="1"/>
  <c r="B77" i="11"/>
  <c r="C77" i="11" s="1"/>
  <c r="B76" i="11"/>
  <c r="F76" i="11" s="1"/>
  <c r="B75" i="11"/>
  <c r="C75" i="11" s="1"/>
  <c r="B74" i="11"/>
  <c r="F74" i="11" s="1"/>
  <c r="B73" i="11"/>
  <c r="C73" i="11" s="1"/>
  <c r="B72" i="11"/>
  <c r="F72" i="11" s="1"/>
  <c r="B71" i="11"/>
  <c r="F71" i="11" s="1"/>
  <c r="B70" i="11"/>
  <c r="C70" i="11" s="1"/>
  <c r="B69" i="11"/>
  <c r="F69" i="11" s="1"/>
  <c r="B68" i="11"/>
  <c r="F68" i="11" s="1"/>
  <c r="B67" i="11"/>
  <c r="F67" i="11" s="1"/>
  <c r="B66" i="11"/>
  <c r="C66" i="11" s="1"/>
  <c r="B65" i="11"/>
  <c r="F65" i="11" s="1"/>
  <c r="B64" i="11"/>
  <c r="F64" i="11" s="1"/>
  <c r="B63" i="11"/>
  <c r="B62" i="11"/>
  <c r="F62" i="11" s="1"/>
  <c r="B61" i="11"/>
  <c r="C61" i="11" s="1"/>
  <c r="B60" i="11"/>
  <c r="F60" i="11" s="1"/>
  <c r="B59" i="11"/>
  <c r="B58" i="11"/>
  <c r="C58" i="11" s="1"/>
  <c r="B57" i="11"/>
  <c r="F57" i="11" s="1"/>
  <c r="B56" i="11"/>
  <c r="F56" i="11" s="1"/>
  <c r="B55" i="11"/>
  <c r="B54" i="11"/>
  <c r="F54" i="11" s="1"/>
  <c r="B53" i="11"/>
  <c r="C53" i="11" s="1"/>
  <c r="B52" i="11"/>
  <c r="F52" i="11" s="1"/>
  <c r="B51" i="11"/>
  <c r="F51" i="11" s="1"/>
  <c r="B50" i="11"/>
  <c r="F50" i="11" s="1"/>
  <c r="B49" i="11"/>
  <c r="C49" i="11" s="1"/>
  <c r="B48" i="11"/>
  <c r="C48" i="11" s="1"/>
  <c r="B47" i="11"/>
  <c r="F47" i="11" s="1"/>
  <c r="B46" i="11"/>
  <c r="B45" i="11"/>
  <c r="B44" i="11"/>
  <c r="F44" i="11" s="1"/>
  <c r="B43" i="11"/>
  <c r="B42" i="11"/>
  <c r="C42" i="11" s="1"/>
  <c r="B41" i="11"/>
  <c r="F41" i="11" s="1"/>
  <c r="B40" i="11"/>
  <c r="F40" i="11" s="1"/>
  <c r="B39" i="11"/>
  <c r="F39" i="11" s="1"/>
  <c r="B38" i="11"/>
  <c r="F38" i="11" s="1"/>
  <c r="B37" i="11"/>
  <c r="C37" i="11" s="1"/>
  <c r="B36" i="11"/>
  <c r="C36" i="11" s="1"/>
  <c r="B35" i="11"/>
  <c r="B34" i="11"/>
  <c r="C34" i="11" s="1"/>
  <c r="B33" i="11"/>
  <c r="F33" i="11" s="1"/>
  <c r="B32" i="11"/>
  <c r="F32" i="11" s="1"/>
  <c r="B31" i="11"/>
  <c r="B30" i="11"/>
  <c r="F30" i="11" s="1"/>
  <c r="B29" i="11"/>
  <c r="F29" i="11" s="1"/>
  <c r="B28" i="11"/>
  <c r="F28" i="11" s="1"/>
  <c r="B27" i="11"/>
  <c r="F27" i="11" s="1"/>
  <c r="B26" i="11"/>
  <c r="B25" i="11"/>
  <c r="C25" i="11" s="1"/>
  <c r="B24" i="11"/>
  <c r="F24" i="11" s="1"/>
  <c r="B23" i="11"/>
  <c r="F23" i="11" s="1"/>
  <c r="B22" i="11"/>
  <c r="C22" i="11" s="1"/>
  <c r="B21" i="11"/>
  <c r="F21" i="11" s="1"/>
  <c r="B20" i="11"/>
  <c r="F20" i="11" s="1"/>
  <c r="B19" i="11"/>
  <c r="B18" i="11"/>
  <c r="C18" i="11" s="1"/>
  <c r="B17" i="11"/>
  <c r="B16" i="11"/>
  <c r="F16" i="11" s="1"/>
  <c r="B15" i="11"/>
  <c r="B14" i="11"/>
  <c r="F14" i="11" s="1"/>
  <c r="B13" i="11"/>
  <c r="F13" i="11" s="1"/>
  <c r="B12" i="11"/>
  <c r="F12" i="11" s="1"/>
  <c r="B11" i="11"/>
  <c r="B10" i="11"/>
  <c r="C10" i="11" s="1"/>
  <c r="B9" i="11"/>
  <c r="F9" i="11" s="1"/>
  <c r="B8" i="11"/>
  <c r="F8" i="11" s="1"/>
  <c r="B7" i="11"/>
  <c r="C7" i="11" s="1"/>
  <c r="B6" i="11"/>
  <c r="B5" i="11"/>
  <c r="C5" i="11" s="1"/>
  <c r="B4" i="11"/>
  <c r="F4" i="11" s="1"/>
  <c r="B3" i="11"/>
  <c r="C3" i="11" s="1"/>
  <c r="B2" i="11"/>
  <c r="F2" i="11" s="1"/>
  <c r="A1082" i="9"/>
  <c r="A1081" i="9"/>
  <c r="A1080" i="9"/>
  <c r="A1079" i="9"/>
  <c r="A1078" i="9"/>
  <c r="A1077" i="9"/>
  <c r="A1076" i="9"/>
  <c r="A1075" i="9"/>
  <c r="A1074" i="9"/>
  <c r="A1073" i="9"/>
  <c r="A1072" i="9"/>
  <c r="A1071" i="9"/>
  <c r="A1070" i="9"/>
  <c r="A1069" i="9"/>
  <c r="A1068" i="9"/>
  <c r="A1067" i="9"/>
  <c r="A1066" i="9"/>
  <c r="A1065" i="9"/>
  <c r="A1064" i="9"/>
  <c r="A1063" i="9"/>
  <c r="A1062" i="9"/>
  <c r="A1061" i="9"/>
  <c r="A1060" i="9"/>
  <c r="A1059" i="9"/>
  <c r="A1058" i="9"/>
  <c r="A1057" i="9"/>
  <c r="A1056" i="9"/>
  <c r="A1055" i="9"/>
  <c r="A1054" i="9"/>
  <c r="A1053" i="9"/>
  <c r="A1052" i="9"/>
  <c r="A1051" i="9"/>
  <c r="A1050" i="9"/>
  <c r="A1049" i="9"/>
  <c r="A1048" i="9"/>
  <c r="A1047" i="9"/>
  <c r="A1046" i="9"/>
  <c r="A1045" i="9"/>
  <c r="A1044" i="9"/>
  <c r="A1043" i="9"/>
  <c r="A1042" i="9"/>
  <c r="A1041" i="9"/>
  <c r="A1040" i="9"/>
  <c r="A1039" i="9"/>
  <c r="A1038" i="9"/>
  <c r="A1037" i="9"/>
  <c r="A1036" i="9"/>
  <c r="A1035" i="9"/>
  <c r="A1034" i="9"/>
  <c r="A1033" i="9"/>
  <c r="A1032" i="9"/>
  <c r="A1031" i="9"/>
  <c r="A1030" i="9"/>
  <c r="A1029" i="9"/>
  <c r="A1028" i="9"/>
  <c r="A1027" i="9"/>
  <c r="A1026" i="9"/>
  <c r="A1025" i="9"/>
  <c r="A1024" i="9"/>
  <c r="A1023" i="9"/>
  <c r="A1022" i="9"/>
  <c r="A1021" i="9"/>
  <c r="A1020" i="9"/>
  <c r="A1019" i="9"/>
  <c r="A1018" i="9"/>
  <c r="A1017" i="9"/>
  <c r="A1016" i="9"/>
  <c r="A1015" i="9"/>
  <c r="A1014" i="9"/>
  <c r="A1013" i="9"/>
  <c r="A1012" i="9"/>
  <c r="A1011" i="9"/>
  <c r="A1010" i="9"/>
  <c r="A1009" i="9"/>
  <c r="A1008" i="9"/>
  <c r="A1007" i="9"/>
  <c r="A1006" i="9"/>
  <c r="A1005" i="9"/>
  <c r="A1004" i="9"/>
  <c r="A1003" i="9"/>
  <c r="A1002" i="9"/>
  <c r="A1001" i="9"/>
  <c r="A1000" i="9"/>
  <c r="A999" i="9"/>
  <c r="A998" i="9"/>
  <c r="A997" i="9"/>
  <c r="A996" i="9"/>
  <c r="A995" i="9"/>
  <c r="A994" i="9"/>
  <c r="A993" i="9"/>
  <c r="A992" i="9"/>
  <c r="A991" i="9"/>
  <c r="A990" i="9"/>
  <c r="A989" i="9"/>
  <c r="A988" i="9"/>
  <c r="A987" i="9"/>
  <c r="A986" i="9"/>
  <c r="A985" i="9"/>
  <c r="A984" i="9"/>
  <c r="A983" i="9"/>
  <c r="A982" i="9"/>
  <c r="A981" i="9"/>
  <c r="A980" i="9"/>
  <c r="A979" i="9"/>
  <c r="A978" i="9"/>
  <c r="A977" i="9"/>
  <c r="A976" i="9"/>
  <c r="A975" i="9"/>
  <c r="A974" i="9"/>
  <c r="A973" i="9"/>
  <c r="A972" i="9"/>
  <c r="A971" i="9"/>
  <c r="A970" i="9"/>
  <c r="A969" i="9"/>
  <c r="A968" i="9"/>
  <c r="A967" i="9"/>
  <c r="A966" i="9"/>
  <c r="A965" i="9"/>
  <c r="A964" i="9"/>
  <c r="A963" i="9"/>
  <c r="A962" i="9"/>
  <c r="A961" i="9"/>
  <c r="A960" i="9"/>
  <c r="A959" i="9"/>
  <c r="A958" i="9"/>
  <c r="A957" i="9"/>
  <c r="A956" i="9"/>
  <c r="A955" i="9"/>
  <c r="A954" i="9"/>
  <c r="A953" i="9"/>
  <c r="A952" i="9"/>
  <c r="A951" i="9"/>
  <c r="A950" i="9"/>
  <c r="A949" i="9"/>
  <c r="A948" i="9"/>
  <c r="A947" i="9"/>
  <c r="A946" i="9"/>
  <c r="A945" i="9"/>
  <c r="A944" i="9"/>
  <c r="A943" i="9"/>
  <c r="A942" i="9"/>
  <c r="A941" i="9"/>
  <c r="A940" i="9"/>
  <c r="A939" i="9"/>
  <c r="A938" i="9"/>
  <c r="A937" i="9"/>
  <c r="A936" i="9"/>
  <c r="A935" i="9"/>
  <c r="A934" i="9"/>
  <c r="A933" i="9"/>
  <c r="A932" i="9"/>
  <c r="A931" i="9"/>
  <c r="A930" i="9"/>
  <c r="A929" i="9"/>
  <c r="A928" i="9"/>
  <c r="A927" i="9"/>
  <c r="A926" i="9"/>
  <c r="A925" i="9"/>
  <c r="A924" i="9"/>
  <c r="A923" i="9"/>
  <c r="A922" i="9"/>
  <c r="A921" i="9"/>
  <c r="A920" i="9"/>
  <c r="A919" i="9"/>
  <c r="A918" i="9"/>
  <c r="A917" i="9"/>
  <c r="A916" i="9"/>
  <c r="A915" i="9"/>
  <c r="A914" i="9"/>
  <c r="A913" i="9"/>
  <c r="A912" i="9"/>
  <c r="A911" i="9"/>
  <c r="A910" i="9"/>
  <c r="A909" i="9"/>
  <c r="A908" i="9"/>
  <c r="A907" i="9"/>
  <c r="A906" i="9"/>
  <c r="A905" i="9"/>
  <c r="A904" i="9"/>
  <c r="A903" i="9"/>
  <c r="A902" i="9"/>
  <c r="A901" i="9"/>
  <c r="A900" i="9"/>
  <c r="A899" i="9"/>
  <c r="A898" i="9"/>
  <c r="A897" i="9"/>
  <c r="A896" i="9"/>
  <c r="A895" i="9"/>
  <c r="A894" i="9"/>
  <c r="A893" i="9"/>
  <c r="A892" i="9"/>
  <c r="A891" i="9"/>
  <c r="A890" i="9"/>
  <c r="A889" i="9"/>
  <c r="A888" i="9"/>
  <c r="A887" i="9"/>
  <c r="A886" i="9"/>
  <c r="A885" i="9"/>
  <c r="A884" i="9"/>
  <c r="A883" i="9"/>
  <c r="A882" i="9"/>
  <c r="A881" i="9"/>
  <c r="A880" i="9"/>
  <c r="A879" i="9"/>
  <c r="A878" i="9"/>
  <c r="A877" i="9"/>
  <c r="A876" i="9"/>
  <c r="A875" i="9"/>
  <c r="A874" i="9"/>
  <c r="A873" i="9"/>
  <c r="A872" i="9"/>
  <c r="A871" i="9"/>
  <c r="A870" i="9"/>
  <c r="A869" i="9"/>
  <c r="A868" i="9"/>
  <c r="A867" i="9"/>
  <c r="A866" i="9"/>
  <c r="A865" i="9"/>
  <c r="A864" i="9"/>
  <c r="A863" i="9"/>
  <c r="A862" i="9"/>
  <c r="A861" i="9"/>
  <c r="A860" i="9"/>
  <c r="A859" i="9"/>
  <c r="A858" i="9"/>
  <c r="A857" i="9"/>
  <c r="A856" i="9"/>
  <c r="A855" i="9"/>
  <c r="A854" i="9"/>
  <c r="A853" i="9"/>
  <c r="A852" i="9"/>
  <c r="A851" i="9"/>
  <c r="A850" i="9"/>
  <c r="A849" i="9"/>
  <c r="A848" i="9"/>
  <c r="A847" i="9"/>
  <c r="A846" i="9"/>
  <c r="A845" i="9"/>
  <c r="A844" i="9"/>
  <c r="A843" i="9"/>
  <c r="A842" i="9"/>
  <c r="A841" i="9"/>
  <c r="A840" i="9"/>
  <c r="A839" i="9"/>
  <c r="A838" i="9"/>
  <c r="A837" i="9"/>
  <c r="A836" i="9"/>
  <c r="A835" i="9"/>
  <c r="A834" i="9"/>
  <c r="A833" i="9"/>
  <c r="A832" i="9"/>
  <c r="A831" i="9"/>
  <c r="A830" i="9"/>
  <c r="A829" i="9"/>
  <c r="A828" i="9"/>
  <c r="A827" i="9"/>
  <c r="A826" i="9"/>
  <c r="A825" i="9"/>
  <c r="A824" i="9"/>
  <c r="A823" i="9"/>
  <c r="A822" i="9"/>
  <c r="A821" i="9"/>
  <c r="A820" i="9"/>
  <c r="A819" i="9"/>
  <c r="A818" i="9"/>
  <c r="A817" i="9"/>
  <c r="A816" i="9"/>
  <c r="A815" i="9"/>
  <c r="A814" i="9"/>
  <c r="A813" i="9"/>
  <c r="A812" i="9"/>
  <c r="A811" i="9"/>
  <c r="A810" i="9"/>
  <c r="A809" i="9"/>
  <c r="A808" i="9"/>
  <c r="A807" i="9"/>
  <c r="A806" i="9"/>
  <c r="A805" i="9"/>
  <c r="A804" i="9"/>
  <c r="A803" i="9"/>
  <c r="A802" i="9"/>
  <c r="A801" i="9"/>
  <c r="A800" i="9"/>
  <c r="A799" i="9"/>
  <c r="A798" i="9"/>
  <c r="A797" i="9"/>
  <c r="A796" i="9"/>
  <c r="A795" i="9"/>
  <c r="A794" i="9"/>
  <c r="A793" i="9"/>
  <c r="A792" i="9"/>
  <c r="A791" i="9"/>
  <c r="A790" i="9"/>
  <c r="A789" i="9"/>
  <c r="A788" i="9"/>
  <c r="A787" i="9"/>
  <c r="A786" i="9"/>
  <c r="A785" i="9"/>
  <c r="A784" i="9"/>
  <c r="A783" i="9"/>
  <c r="A782" i="9"/>
  <c r="A781" i="9"/>
  <c r="A780" i="9"/>
  <c r="A779" i="9"/>
  <c r="A778" i="9"/>
  <c r="A777" i="9"/>
  <c r="A776" i="9"/>
  <c r="A775" i="9"/>
  <c r="A774" i="9"/>
  <c r="A773" i="9"/>
  <c r="A772" i="9"/>
  <c r="A771" i="9"/>
  <c r="A770" i="9"/>
  <c r="A769" i="9"/>
  <c r="A768" i="9"/>
  <c r="A767" i="9"/>
  <c r="A766" i="9"/>
  <c r="A765" i="9"/>
  <c r="A764" i="9"/>
  <c r="A763" i="9"/>
  <c r="A762" i="9"/>
  <c r="A761" i="9"/>
  <c r="A760" i="9"/>
  <c r="A759" i="9"/>
  <c r="A758" i="9"/>
  <c r="A757" i="9"/>
  <c r="A756" i="9"/>
  <c r="A755" i="9"/>
  <c r="A754" i="9"/>
  <c r="A753" i="9"/>
  <c r="A752" i="9"/>
  <c r="A751" i="9"/>
  <c r="A750" i="9"/>
  <c r="A749" i="9"/>
  <c r="A748" i="9"/>
  <c r="A747" i="9"/>
  <c r="A746" i="9"/>
  <c r="A745" i="9"/>
  <c r="A744" i="9"/>
  <c r="A743" i="9"/>
  <c r="A742" i="9"/>
  <c r="A741" i="9"/>
  <c r="A740" i="9"/>
  <c r="A739" i="9"/>
  <c r="A738" i="9"/>
  <c r="A737" i="9"/>
  <c r="A736" i="9"/>
  <c r="A735" i="9"/>
  <c r="A734" i="9"/>
  <c r="A733" i="9"/>
  <c r="A732" i="9"/>
  <c r="A731" i="9"/>
  <c r="A730" i="9"/>
  <c r="A729" i="9"/>
  <c r="A728" i="9"/>
  <c r="A727" i="9"/>
  <c r="A726" i="9"/>
  <c r="A725" i="9"/>
  <c r="A724" i="9"/>
  <c r="A723" i="9"/>
  <c r="A722" i="9"/>
  <c r="A721" i="9"/>
  <c r="A720" i="9"/>
  <c r="A719" i="9"/>
  <c r="A718" i="9"/>
  <c r="A717" i="9"/>
  <c r="A716" i="9"/>
  <c r="A715" i="9"/>
  <c r="A714" i="9"/>
  <c r="A713" i="9"/>
  <c r="A712" i="9"/>
  <c r="A711" i="9"/>
  <c r="A710" i="9"/>
  <c r="A709" i="9"/>
  <c r="A708" i="9"/>
  <c r="A707" i="9"/>
  <c r="A706" i="9"/>
  <c r="A705" i="9"/>
  <c r="A704" i="9"/>
  <c r="A703" i="9"/>
  <c r="A702" i="9"/>
  <c r="A701" i="9"/>
  <c r="A700" i="9"/>
  <c r="A699" i="9"/>
  <c r="A698" i="9"/>
  <c r="A697" i="9"/>
  <c r="A696" i="9"/>
  <c r="A695" i="9"/>
  <c r="A694" i="9"/>
  <c r="A693" i="9"/>
  <c r="A692" i="9"/>
  <c r="A691" i="9"/>
  <c r="A690" i="9"/>
  <c r="A689" i="9"/>
  <c r="A688" i="9"/>
  <c r="A687" i="9"/>
  <c r="A686" i="9"/>
  <c r="A685" i="9"/>
  <c r="A684" i="9"/>
  <c r="A683" i="9"/>
  <c r="A682" i="9"/>
  <c r="A681" i="9"/>
  <c r="A680" i="9"/>
  <c r="A679" i="9"/>
  <c r="A678" i="9"/>
  <c r="A677" i="9"/>
  <c r="A676" i="9"/>
  <c r="A675" i="9"/>
  <c r="A674" i="9"/>
  <c r="A673" i="9"/>
  <c r="A672" i="9"/>
  <c r="A671" i="9"/>
  <c r="A670" i="9"/>
  <c r="A669" i="9"/>
  <c r="A668" i="9"/>
  <c r="A667" i="9"/>
  <c r="A666" i="9"/>
  <c r="A665" i="9"/>
  <c r="A664" i="9"/>
  <c r="A663" i="9"/>
  <c r="A662" i="9"/>
  <c r="A661" i="9"/>
  <c r="A660" i="9"/>
  <c r="A659" i="9"/>
  <c r="A658" i="9"/>
  <c r="A657" i="9"/>
  <c r="A656" i="9"/>
  <c r="A655" i="9"/>
  <c r="A654" i="9"/>
  <c r="A653" i="9"/>
  <c r="A652" i="9"/>
  <c r="A651" i="9"/>
  <c r="A650" i="9"/>
  <c r="A649" i="9"/>
  <c r="A648" i="9"/>
  <c r="A647" i="9"/>
  <c r="A646" i="9"/>
  <c r="A645" i="9"/>
  <c r="A644" i="9"/>
  <c r="A643" i="9"/>
  <c r="A642" i="9"/>
  <c r="A641" i="9"/>
  <c r="A640" i="9"/>
  <c r="A639" i="9"/>
  <c r="A638" i="9"/>
  <c r="A637" i="9"/>
  <c r="A636" i="9"/>
  <c r="A635" i="9"/>
  <c r="A634" i="9"/>
  <c r="A633" i="9"/>
  <c r="A632" i="9"/>
  <c r="A631" i="9"/>
  <c r="A630" i="9"/>
  <c r="A629" i="9"/>
  <c r="A628" i="9"/>
  <c r="A627" i="9"/>
  <c r="A626" i="9"/>
  <c r="A625" i="9"/>
  <c r="A624" i="9"/>
  <c r="A623" i="9"/>
  <c r="A622" i="9"/>
  <c r="A621" i="9"/>
  <c r="A620" i="9"/>
  <c r="A619" i="9"/>
  <c r="A618" i="9"/>
  <c r="A617" i="9"/>
  <c r="A616" i="9"/>
  <c r="A615" i="9"/>
  <c r="A614" i="9"/>
  <c r="A613" i="9"/>
  <c r="A612" i="9"/>
  <c r="A611" i="9"/>
  <c r="A610" i="9"/>
  <c r="A609" i="9"/>
  <c r="A608" i="9"/>
  <c r="A607" i="9"/>
  <c r="A606" i="9"/>
  <c r="A605" i="9"/>
  <c r="A604" i="9"/>
  <c r="A603" i="9"/>
  <c r="A602" i="9"/>
  <c r="A601" i="9"/>
  <c r="A600" i="9"/>
  <c r="A599" i="9"/>
  <c r="A598" i="9"/>
  <c r="A597" i="9"/>
  <c r="A596" i="9"/>
  <c r="A595" i="9"/>
  <c r="A594" i="9"/>
  <c r="A593" i="9"/>
  <c r="A592" i="9"/>
  <c r="A591" i="9"/>
  <c r="A590" i="9"/>
  <c r="A589" i="9"/>
  <c r="A588" i="9"/>
  <c r="A587" i="9"/>
  <c r="A586" i="9"/>
  <c r="A585" i="9"/>
  <c r="A584" i="9"/>
  <c r="A583" i="9"/>
  <c r="A582" i="9"/>
  <c r="A581" i="9"/>
  <c r="A580" i="9"/>
  <c r="A579" i="9"/>
  <c r="A578" i="9"/>
  <c r="A577" i="9"/>
  <c r="A576" i="9"/>
  <c r="A575" i="9"/>
  <c r="A574" i="9"/>
  <c r="A573" i="9"/>
  <c r="A572" i="9"/>
  <c r="A571" i="9"/>
  <c r="A570" i="9"/>
  <c r="A569" i="9"/>
  <c r="A568" i="9"/>
  <c r="A567" i="9"/>
  <c r="A566" i="9"/>
  <c r="A565" i="9"/>
  <c r="A564" i="9"/>
  <c r="A563" i="9"/>
  <c r="A562" i="9"/>
  <c r="A561" i="9"/>
  <c r="A560" i="9"/>
  <c r="A559" i="9"/>
  <c r="A558" i="9"/>
  <c r="A557" i="9"/>
  <c r="A556" i="9"/>
  <c r="A555" i="9"/>
  <c r="A554" i="9"/>
  <c r="A553" i="9"/>
  <c r="A552" i="9"/>
  <c r="A551" i="9"/>
  <c r="A550" i="9"/>
  <c r="A549" i="9"/>
  <c r="A548" i="9"/>
  <c r="A547" i="9"/>
  <c r="A546" i="9"/>
  <c r="A545" i="9"/>
  <c r="A544" i="9"/>
  <c r="A543" i="9"/>
  <c r="A542" i="9"/>
  <c r="A541" i="9"/>
  <c r="A540" i="9"/>
  <c r="A539" i="9"/>
  <c r="A538" i="9"/>
  <c r="A537" i="9"/>
  <c r="A536" i="9"/>
  <c r="A535" i="9"/>
  <c r="A534" i="9"/>
  <c r="A533" i="9"/>
  <c r="A532" i="9"/>
  <c r="A531" i="9"/>
  <c r="A530" i="9"/>
  <c r="A529" i="9"/>
  <c r="A528" i="9"/>
  <c r="A527" i="9"/>
  <c r="A526" i="9"/>
  <c r="A525" i="9"/>
  <c r="A524" i="9"/>
  <c r="A523" i="9"/>
  <c r="A522" i="9"/>
  <c r="A521" i="9"/>
  <c r="A520" i="9"/>
  <c r="A519" i="9"/>
  <c r="A518" i="9"/>
  <c r="A517" i="9"/>
  <c r="A516" i="9"/>
  <c r="A515" i="9"/>
  <c r="A514" i="9"/>
  <c r="A513" i="9"/>
  <c r="A512" i="9"/>
  <c r="A511" i="9"/>
  <c r="A510" i="9"/>
  <c r="A509" i="9"/>
  <c r="A508" i="9"/>
  <c r="A507" i="9"/>
  <c r="A506" i="9"/>
  <c r="A505" i="9"/>
  <c r="A504" i="9"/>
  <c r="A503" i="9"/>
  <c r="A502" i="9"/>
  <c r="A501" i="9"/>
  <c r="A500" i="9"/>
  <c r="A499" i="9"/>
  <c r="A498" i="9"/>
  <c r="A497" i="9"/>
  <c r="A496" i="9"/>
  <c r="A495" i="9"/>
  <c r="A494" i="9"/>
  <c r="A493" i="9"/>
  <c r="A492" i="9"/>
  <c r="A491" i="9"/>
  <c r="A490" i="9"/>
  <c r="A489" i="9"/>
  <c r="A488" i="9"/>
  <c r="A487" i="9"/>
  <c r="A486" i="9"/>
  <c r="A485" i="9"/>
  <c r="A484" i="9"/>
  <c r="A483" i="9"/>
  <c r="A482" i="9"/>
  <c r="A481" i="9"/>
  <c r="A480" i="9"/>
  <c r="A479" i="9"/>
  <c r="A478" i="9"/>
  <c r="A477" i="9"/>
  <c r="A476" i="9"/>
  <c r="A475" i="9"/>
  <c r="A474" i="9"/>
  <c r="A473" i="9"/>
  <c r="A472" i="9"/>
  <c r="A471" i="9"/>
  <c r="A470" i="9"/>
  <c r="A469" i="9"/>
  <c r="A468" i="9"/>
  <c r="A467" i="9"/>
  <c r="A466" i="9"/>
  <c r="A465" i="9"/>
  <c r="A464" i="9"/>
  <c r="A463" i="9"/>
  <c r="A462" i="9"/>
  <c r="A461" i="9"/>
  <c r="A460" i="9"/>
  <c r="A459" i="9"/>
  <c r="A458" i="9"/>
  <c r="A457" i="9"/>
  <c r="A456" i="9"/>
  <c r="A455" i="9"/>
  <c r="A454" i="9"/>
  <c r="A453" i="9"/>
  <c r="A452" i="9"/>
  <c r="A451" i="9"/>
  <c r="A450" i="9"/>
  <c r="A449" i="9"/>
  <c r="A448" i="9"/>
  <c r="A447" i="9"/>
  <c r="A446" i="9"/>
  <c r="A445" i="9"/>
  <c r="A444" i="9"/>
  <c r="A443" i="9"/>
  <c r="A442" i="9"/>
  <c r="A441" i="9"/>
  <c r="A440" i="9"/>
  <c r="A439" i="9"/>
  <c r="A438" i="9"/>
  <c r="A437" i="9"/>
  <c r="A436" i="9"/>
  <c r="A435" i="9"/>
  <c r="A434" i="9"/>
  <c r="A433" i="9"/>
  <c r="A432" i="9"/>
  <c r="A431" i="9"/>
  <c r="A430" i="9"/>
  <c r="A429" i="9"/>
  <c r="A428" i="9"/>
  <c r="A427" i="9"/>
  <c r="A426" i="9"/>
  <c r="A425" i="9"/>
  <c r="A424" i="9"/>
  <c r="A423" i="9"/>
  <c r="A422" i="9"/>
  <c r="A421" i="9"/>
  <c r="A420" i="9"/>
  <c r="A419" i="9"/>
  <c r="A418" i="9"/>
  <c r="A417" i="9"/>
  <c r="A416" i="9"/>
  <c r="A415" i="9"/>
  <c r="A414" i="9"/>
  <c r="A413" i="9"/>
  <c r="A412" i="9"/>
  <c r="A411" i="9"/>
  <c r="A410" i="9"/>
  <c r="A409" i="9"/>
  <c r="A408" i="9"/>
  <c r="A407" i="9"/>
  <c r="A406" i="9"/>
  <c r="A405" i="9"/>
  <c r="A404" i="9"/>
  <c r="A403" i="9"/>
  <c r="A402" i="9"/>
  <c r="A401" i="9"/>
  <c r="A400" i="9"/>
  <c r="A399" i="9"/>
  <c r="A398" i="9"/>
  <c r="A397" i="9"/>
  <c r="A396" i="9"/>
  <c r="A395" i="9"/>
  <c r="A394" i="9"/>
  <c r="A393" i="9"/>
  <c r="A392" i="9"/>
  <c r="A391" i="9"/>
  <c r="A390" i="9"/>
  <c r="A389" i="9"/>
  <c r="A388" i="9"/>
  <c r="A387" i="9"/>
  <c r="A386" i="9"/>
  <c r="A385" i="9"/>
  <c r="A384" i="9"/>
  <c r="A383" i="9"/>
  <c r="A382" i="9"/>
  <c r="A381" i="9"/>
  <c r="A380" i="9"/>
  <c r="A379" i="9"/>
  <c r="A378" i="9"/>
  <c r="A377" i="9"/>
  <c r="A376" i="9"/>
  <c r="A375" i="9"/>
  <c r="A374" i="9"/>
  <c r="A373" i="9"/>
  <c r="A372" i="9"/>
  <c r="A371" i="9"/>
  <c r="A370" i="9"/>
  <c r="A369" i="9"/>
  <c r="A368" i="9"/>
  <c r="A367" i="9"/>
  <c r="A366" i="9"/>
  <c r="A365" i="9"/>
  <c r="A364" i="9"/>
  <c r="A363" i="9"/>
  <c r="A362" i="9"/>
  <c r="A361" i="9"/>
  <c r="A360" i="9"/>
  <c r="A359" i="9"/>
  <c r="A358" i="9"/>
  <c r="A357" i="9"/>
  <c r="A356" i="9"/>
  <c r="A355" i="9"/>
  <c r="A354" i="9"/>
  <c r="A353" i="9"/>
  <c r="A352" i="9"/>
  <c r="A351" i="9"/>
  <c r="A350" i="9"/>
  <c r="A349" i="9"/>
  <c r="A348" i="9"/>
  <c r="A347" i="9"/>
  <c r="A346" i="9"/>
  <c r="A345" i="9"/>
  <c r="A344" i="9"/>
  <c r="A343" i="9"/>
  <c r="A342" i="9"/>
  <c r="A341" i="9"/>
  <c r="A340" i="9"/>
  <c r="A339" i="9"/>
  <c r="A338" i="9"/>
  <c r="A337" i="9"/>
  <c r="A336" i="9"/>
  <c r="A335" i="9"/>
  <c r="A334" i="9"/>
  <c r="A333" i="9"/>
  <c r="A332" i="9"/>
  <c r="A331" i="9"/>
  <c r="A330" i="9"/>
  <c r="A329" i="9"/>
  <c r="A328" i="9"/>
  <c r="A327" i="9"/>
  <c r="A326" i="9"/>
  <c r="A325" i="9"/>
  <c r="A324" i="9"/>
  <c r="A323" i="9"/>
  <c r="A322" i="9"/>
  <c r="A321" i="9"/>
  <c r="A320" i="9"/>
  <c r="A319" i="9"/>
  <c r="A318" i="9"/>
  <c r="A317" i="9"/>
  <c r="A316" i="9"/>
  <c r="A315" i="9"/>
  <c r="A314" i="9"/>
  <c r="A313" i="9"/>
  <c r="A312" i="9"/>
  <c r="A311" i="9"/>
  <c r="A310" i="9"/>
  <c r="A309" i="9"/>
  <c r="A308" i="9"/>
  <c r="A307" i="9"/>
  <c r="A306" i="9"/>
  <c r="A305" i="9"/>
  <c r="A304" i="9"/>
  <c r="A303" i="9"/>
  <c r="A302" i="9"/>
  <c r="A301" i="9"/>
  <c r="A300" i="9"/>
  <c r="A299" i="9"/>
  <c r="A298" i="9"/>
  <c r="A297" i="9"/>
  <c r="A296" i="9"/>
  <c r="A295" i="9"/>
  <c r="A294" i="9"/>
  <c r="A293" i="9"/>
  <c r="A292" i="9"/>
  <c r="A291" i="9"/>
  <c r="A290" i="9"/>
  <c r="A289" i="9"/>
  <c r="A288" i="9"/>
  <c r="A287" i="9"/>
  <c r="A286" i="9"/>
  <c r="A285" i="9"/>
  <c r="A284" i="9"/>
  <c r="A283" i="9"/>
  <c r="A282" i="9"/>
  <c r="A281" i="9"/>
  <c r="A280" i="9"/>
  <c r="A279" i="9"/>
  <c r="A278" i="9"/>
  <c r="A277" i="9"/>
  <c r="A276" i="9"/>
  <c r="A275" i="9"/>
  <c r="A274" i="9"/>
  <c r="A273" i="9"/>
  <c r="A272" i="9"/>
  <c r="A271" i="9"/>
  <c r="A270" i="9"/>
  <c r="A269" i="9"/>
  <c r="A268" i="9"/>
  <c r="A267" i="9"/>
  <c r="A266" i="9"/>
  <c r="A265" i="9"/>
  <c r="A264" i="9"/>
  <c r="A263" i="9"/>
  <c r="A262" i="9"/>
  <c r="A261" i="9"/>
  <c r="A260" i="9"/>
  <c r="A259" i="9"/>
  <c r="A258" i="9"/>
  <c r="A257" i="9"/>
  <c r="A256" i="9"/>
  <c r="A255" i="9"/>
  <c r="A254" i="9"/>
  <c r="A253" i="9"/>
  <c r="A252" i="9"/>
  <c r="A251" i="9"/>
  <c r="A250" i="9"/>
  <c r="A249" i="9"/>
  <c r="A248" i="9"/>
  <c r="A247" i="9"/>
  <c r="A246" i="9"/>
  <c r="A245" i="9"/>
  <c r="A244" i="9"/>
  <c r="A243" i="9"/>
  <c r="A242" i="9"/>
  <c r="A241" i="9"/>
  <c r="A240" i="9"/>
  <c r="A239" i="9"/>
  <c r="A238" i="9"/>
  <c r="A237" i="9"/>
  <c r="A236" i="9"/>
  <c r="A235" i="9"/>
  <c r="A234" i="9"/>
  <c r="A233" i="9"/>
  <c r="A232" i="9"/>
  <c r="A231" i="9"/>
  <c r="A230" i="9"/>
  <c r="A229" i="9"/>
  <c r="A228" i="9"/>
  <c r="A227" i="9"/>
  <c r="A226" i="9"/>
  <c r="A225" i="9"/>
  <c r="A224" i="9"/>
  <c r="A223" i="9"/>
  <c r="A222" i="9"/>
  <c r="A221" i="9"/>
  <c r="A220" i="9"/>
  <c r="A219" i="9"/>
  <c r="A218" i="9"/>
  <c r="A217" i="9"/>
  <c r="A216" i="9"/>
  <c r="A215" i="9"/>
  <c r="A214" i="9"/>
  <c r="A213" i="9"/>
  <c r="A212" i="9"/>
  <c r="A211" i="9"/>
  <c r="A210" i="9"/>
  <c r="A209" i="9"/>
  <c r="A208" i="9"/>
  <c r="A207" i="9"/>
  <c r="A206" i="9"/>
  <c r="A205" i="9"/>
  <c r="A204" i="9"/>
  <c r="A203" i="9"/>
  <c r="A202" i="9"/>
  <c r="A201" i="9"/>
  <c r="A200" i="9"/>
  <c r="A199" i="9"/>
  <c r="A198" i="9"/>
  <c r="A197" i="9"/>
  <c r="A196" i="9"/>
  <c r="A195" i="9"/>
  <c r="A194" i="9"/>
  <c r="A193" i="9"/>
  <c r="A192" i="9"/>
  <c r="A191" i="9"/>
  <c r="A190" i="9"/>
  <c r="A189" i="9"/>
  <c r="A188" i="9"/>
  <c r="A187" i="9"/>
  <c r="A186" i="9"/>
  <c r="A185" i="9"/>
  <c r="A184" i="9"/>
  <c r="A183" i="9"/>
  <c r="A182" i="9"/>
  <c r="A181" i="9"/>
  <c r="A180" i="9"/>
  <c r="A179" i="9"/>
  <c r="A178" i="9"/>
  <c r="A177" i="9"/>
  <c r="A176" i="9"/>
  <c r="A175" i="9"/>
  <c r="A174" i="9"/>
  <c r="A173" i="9"/>
  <c r="A172" i="9"/>
  <c r="A171" i="9"/>
  <c r="A170" i="9"/>
  <c r="A169" i="9"/>
  <c r="A168" i="9"/>
  <c r="A167" i="9"/>
  <c r="A166" i="9"/>
  <c r="A165" i="9"/>
  <c r="A164" i="9"/>
  <c r="A163" i="9"/>
  <c r="A162" i="9"/>
  <c r="A161" i="9"/>
  <c r="A160" i="9"/>
  <c r="A159" i="9"/>
  <c r="A158" i="9"/>
  <c r="A157" i="9"/>
  <c r="A156" i="9"/>
  <c r="A155" i="9"/>
  <c r="A154" i="9"/>
  <c r="A153" i="9"/>
  <c r="A152" i="9"/>
  <c r="A151" i="9"/>
  <c r="A150" i="9"/>
  <c r="A149" i="9"/>
  <c r="A148" i="9"/>
  <c r="A147" i="9"/>
  <c r="A146" i="9"/>
  <c r="A145" i="9"/>
  <c r="A144" i="9"/>
  <c r="A143" i="9"/>
  <c r="A142" i="9"/>
  <c r="A141" i="9"/>
  <c r="A140" i="9"/>
  <c r="A139" i="9"/>
  <c r="A138" i="9"/>
  <c r="A137" i="9"/>
  <c r="A136" i="9"/>
  <c r="A135" i="9"/>
  <c r="A134" i="9"/>
  <c r="A133" i="9"/>
  <c r="A132" i="9"/>
  <c r="A131" i="9"/>
  <c r="A130" i="9"/>
  <c r="A129" i="9"/>
  <c r="A128" i="9"/>
  <c r="A127" i="9"/>
  <c r="A126" i="9"/>
  <c r="A125" i="9"/>
  <c r="A124" i="9"/>
  <c r="A123" i="9"/>
  <c r="A122" i="9"/>
  <c r="A121" i="9"/>
  <c r="A120" i="9"/>
  <c r="A119" i="9"/>
  <c r="A118" i="9"/>
  <c r="A117" i="9"/>
  <c r="A116" i="9"/>
  <c r="A115" i="9"/>
  <c r="A114" i="9"/>
  <c r="A113" i="9"/>
  <c r="A112" i="9"/>
  <c r="A111" i="9"/>
  <c r="A110" i="9"/>
  <c r="A109" i="9"/>
  <c r="A108" i="9"/>
  <c r="A107" i="9"/>
  <c r="A106" i="9"/>
  <c r="A105" i="9"/>
  <c r="A104" i="9"/>
  <c r="A103" i="9"/>
  <c r="A102" i="9"/>
  <c r="A101" i="9"/>
  <c r="A100" i="9"/>
  <c r="A99" i="9"/>
  <c r="A98" i="9"/>
  <c r="A97" i="9"/>
  <c r="A96" i="9"/>
  <c r="A95" i="9"/>
  <c r="A94" i="9"/>
  <c r="A93" i="9"/>
  <c r="A92" i="9"/>
  <c r="A91" i="9"/>
  <c r="A90" i="9"/>
  <c r="A89" i="9"/>
  <c r="A88" i="9"/>
  <c r="A87" i="9"/>
  <c r="A86" i="9"/>
  <c r="A85" i="9"/>
  <c r="A84" i="9"/>
  <c r="A83" i="9"/>
  <c r="A82" i="9"/>
  <c r="A81" i="9"/>
  <c r="A80" i="9"/>
  <c r="A79" i="9"/>
  <c r="A78" i="9"/>
  <c r="A77" i="9"/>
  <c r="A76" i="9"/>
  <c r="A75" i="9"/>
  <c r="A74" i="9"/>
  <c r="A73" i="9"/>
  <c r="A72" i="9"/>
  <c r="A71" i="9"/>
  <c r="A70" i="9"/>
  <c r="A69" i="9"/>
  <c r="A68" i="9"/>
  <c r="A67" i="9"/>
  <c r="A66" i="9"/>
  <c r="A65" i="9"/>
  <c r="A64" i="9"/>
  <c r="A63" i="9"/>
  <c r="A62" i="9"/>
  <c r="A61" i="9"/>
  <c r="A60" i="9"/>
  <c r="A59" i="9"/>
  <c r="A58" i="9"/>
  <c r="A57" i="9"/>
  <c r="A56" i="9"/>
  <c r="A55" i="9"/>
  <c r="A54" i="9"/>
  <c r="A53" i="9"/>
  <c r="A52" i="9"/>
  <c r="A51" i="9"/>
  <c r="A50" i="9"/>
  <c r="A49" i="9"/>
  <c r="A48" i="9"/>
  <c r="A47" i="9"/>
  <c r="A46" i="9"/>
  <c r="A45" i="9"/>
  <c r="A44" i="9"/>
  <c r="A43" i="9"/>
  <c r="A42" i="9"/>
  <c r="A41" i="9"/>
  <c r="A40" i="9"/>
  <c r="A39" i="9"/>
  <c r="A38" i="9"/>
  <c r="A37" i="9"/>
  <c r="A36" i="9"/>
  <c r="A35" i="9"/>
  <c r="A34" i="9"/>
  <c r="A33" i="9"/>
  <c r="A32" i="9"/>
  <c r="A31" i="9"/>
  <c r="A30" i="9"/>
  <c r="A29" i="9"/>
  <c r="A28" i="9"/>
  <c r="A27" i="9"/>
  <c r="A26" i="9"/>
  <c r="A25" i="9"/>
  <c r="A24" i="9"/>
  <c r="A23" i="9"/>
  <c r="A22" i="9"/>
  <c r="A21" i="9"/>
  <c r="A20" i="9"/>
  <c r="A19" i="9"/>
  <c r="A18" i="9"/>
  <c r="A17" i="9"/>
  <c r="A16" i="9"/>
  <c r="A15" i="9"/>
  <c r="A14" i="9"/>
  <c r="A13" i="9"/>
  <c r="A12" i="9"/>
  <c r="A11" i="9"/>
  <c r="A10" i="9"/>
  <c r="A9" i="9"/>
  <c r="A8" i="9"/>
  <c r="A7" i="9"/>
  <c r="A6" i="9"/>
  <c r="A5" i="9"/>
  <c r="A4" i="9"/>
  <c r="A3" i="9"/>
  <c r="A2" i="9"/>
  <c r="D78" i="11" l="1"/>
  <c r="B432" i="12"/>
  <c r="B25" i="15"/>
  <c r="C2" i="11"/>
  <c r="C4" i="11"/>
  <c r="C8" i="11"/>
  <c r="C13" i="11"/>
  <c r="C14" i="11"/>
  <c r="C20" i="11"/>
  <c r="C21" i="11"/>
  <c r="C24" i="11"/>
  <c r="C27" i="11"/>
  <c r="C29" i="11"/>
  <c r="C30" i="11"/>
  <c r="C32" i="11"/>
  <c r="E32" i="11" s="1"/>
  <c r="F34" i="11"/>
  <c r="C38" i="11"/>
  <c r="C39" i="11"/>
  <c r="C40" i="11"/>
  <c r="C44" i="11"/>
  <c r="C47" i="11"/>
  <c r="C50" i="11"/>
  <c r="C51" i="11"/>
  <c r="E51" i="11" s="1"/>
  <c r="C52" i="11"/>
  <c r="C54" i="11"/>
  <c r="C56" i="11"/>
  <c r="C62" i="11"/>
  <c r="C64" i="11"/>
  <c r="C67" i="11"/>
  <c r="C68" i="11"/>
  <c r="C71" i="11"/>
  <c r="C72" i="11"/>
  <c r="C74" i="11"/>
  <c r="F75" i="11"/>
  <c r="C76" i="11"/>
  <c r="C79" i="11"/>
  <c r="F82" i="11"/>
  <c r="F86" i="11"/>
  <c r="C87" i="11"/>
  <c r="E87" i="11" s="1"/>
  <c r="F90" i="11"/>
  <c r="C91" i="11"/>
  <c r="C96" i="11"/>
  <c r="C104" i="11"/>
  <c r="C108" i="11"/>
  <c r="C112" i="11"/>
  <c r="C113" i="11"/>
  <c r="C115" i="11"/>
  <c r="C117" i="11"/>
  <c r="C118" i="11"/>
  <c r="C119" i="11"/>
  <c r="C125" i="11"/>
  <c r="C127" i="11"/>
  <c r="C130" i="11"/>
  <c r="C132" i="11"/>
  <c r="C135" i="11"/>
  <c r="C138" i="11"/>
  <c r="C139" i="11"/>
  <c r="F144" i="11"/>
  <c r="F145" i="11"/>
  <c r="F147" i="11"/>
  <c r="C149" i="11"/>
  <c r="C150" i="11"/>
  <c r="C156" i="11"/>
  <c r="C157" i="11"/>
  <c r="C165" i="11"/>
  <c r="C173" i="11"/>
  <c r="C175" i="11"/>
  <c r="F177" i="11"/>
  <c r="F178" i="11"/>
  <c r="C183" i="11"/>
  <c r="F184" i="11"/>
  <c r="F194" i="11"/>
  <c r="C197" i="11"/>
  <c r="F198" i="11"/>
  <c r="C200" i="11"/>
  <c r="C201" i="11"/>
  <c r="C206" i="11"/>
  <c r="C207" i="11"/>
  <c r="C213" i="11"/>
  <c r="C220" i="11"/>
  <c r="C222" i="11"/>
  <c r="C224" i="11"/>
  <c r="F226" i="11"/>
  <c r="C232" i="11"/>
  <c r="F233" i="11"/>
  <c r="C235" i="11"/>
  <c r="C237" i="11"/>
  <c r="C238" i="11"/>
  <c r="C239" i="11"/>
  <c r="C242" i="11"/>
  <c r="C243" i="11"/>
  <c r="C245" i="11"/>
  <c r="C251" i="11"/>
  <c r="C253" i="11"/>
  <c r="C256" i="11"/>
  <c r="C258" i="11"/>
  <c r="C265" i="11"/>
  <c r="C271" i="11"/>
  <c r="C272" i="11"/>
  <c r="C276" i="11"/>
  <c r="C278" i="11"/>
  <c r="C280" i="11"/>
  <c r="C282" i="11"/>
  <c r="C285" i="11"/>
  <c r="C288" i="11"/>
  <c r="C291" i="11"/>
  <c r="C293" i="11"/>
  <c r="C294" i="11"/>
  <c r="C296" i="11"/>
  <c r="C299" i="11"/>
  <c r="C304" i="11"/>
  <c r="C305" i="11"/>
  <c r="C310" i="11"/>
  <c r="C323" i="11"/>
  <c r="C326" i="11"/>
  <c r="F328" i="11"/>
  <c r="C329" i="11"/>
  <c r="C334" i="11"/>
  <c r="F335" i="11"/>
  <c r="F337" i="11"/>
  <c r="C338" i="11"/>
  <c r="F340" i="11"/>
  <c r="C343" i="11"/>
  <c r="E343" i="11" s="1"/>
  <c r="C348" i="11"/>
  <c r="C351" i="11"/>
  <c r="F352" i="11"/>
  <c r="C358" i="11"/>
  <c r="F361" i="11"/>
  <c r="C362" i="11"/>
  <c r="C367" i="11"/>
  <c r="C368" i="11"/>
  <c r="F369" i="11"/>
  <c r="C370" i="11"/>
  <c r="C374" i="11"/>
  <c r="F375" i="11"/>
  <c r="C376" i="11"/>
  <c r="C382" i="11"/>
  <c r="C384" i="11"/>
  <c r="C386" i="11"/>
  <c r="F388" i="11"/>
  <c r="C392" i="11"/>
  <c r="C393" i="11"/>
  <c r="C395" i="11"/>
  <c r="C399" i="11"/>
  <c r="C407" i="11"/>
  <c r="C410" i="11"/>
  <c r="C415" i="11"/>
  <c r="F424" i="11"/>
  <c r="C429" i="11"/>
  <c r="B91" i="13"/>
  <c r="F3" i="11"/>
  <c r="F10" i="11"/>
  <c r="F22" i="11"/>
  <c r="F53" i="11"/>
  <c r="F148" i="11"/>
  <c r="F163" i="11"/>
  <c r="F182" i="11"/>
  <c r="F205" i="11"/>
  <c r="F234" i="11"/>
  <c r="F247" i="11"/>
  <c r="F298" i="11"/>
  <c r="F309" i="11"/>
  <c r="F327" i="11"/>
  <c r="F336" i="11"/>
  <c r="F350" i="11"/>
  <c r="F381" i="11"/>
  <c r="F387" i="11"/>
  <c r="C430" i="11"/>
  <c r="F103" i="11"/>
  <c r="F116" i="11"/>
  <c r="C69" i="11"/>
  <c r="C88" i="11"/>
  <c r="C120" i="11"/>
  <c r="F122" i="11"/>
  <c r="C151" i="11"/>
  <c r="F164" i="11"/>
  <c r="C166" i="11"/>
  <c r="C168" i="11"/>
  <c r="C215" i="11"/>
  <c r="C227" i="11"/>
  <c r="F230" i="11"/>
  <c r="C234" i="11"/>
  <c r="C240" i="11"/>
  <c r="C302" i="11"/>
  <c r="C330" i="11"/>
  <c r="C355" i="11"/>
  <c r="C359" i="11"/>
  <c r="F379" i="11"/>
  <c r="C400" i="11"/>
  <c r="C408" i="11"/>
  <c r="C420" i="11"/>
  <c r="F423" i="11"/>
  <c r="C425" i="11"/>
  <c r="F5" i="11"/>
  <c r="C6" i="11"/>
  <c r="F6" i="11"/>
  <c r="C17" i="11"/>
  <c r="D17" i="11"/>
  <c r="F18" i="11"/>
  <c r="C19" i="11"/>
  <c r="D19" i="11"/>
  <c r="C55" i="11"/>
  <c r="D55" i="11"/>
  <c r="C81" i="11"/>
  <c r="D81" i="11"/>
  <c r="C92" i="11"/>
  <c r="D92" i="11"/>
  <c r="C23" i="11"/>
  <c r="D23" i="11"/>
  <c r="C28" i="11"/>
  <c r="D28" i="11"/>
  <c r="C31" i="11"/>
  <c r="F31" i="11"/>
  <c r="F80" i="11"/>
  <c r="C80" i="11"/>
  <c r="D80" i="11"/>
  <c r="F94" i="11"/>
  <c r="C95" i="11"/>
  <c r="F95" i="11"/>
  <c r="C101" i="11"/>
  <c r="D101" i="11"/>
  <c r="D11" i="11"/>
  <c r="C11" i="11" s="1"/>
  <c r="E11" i="11" s="1"/>
  <c r="D15" i="11"/>
  <c r="C15" i="11" s="1"/>
  <c r="E15" i="11" s="1"/>
  <c r="D32" i="11"/>
  <c r="D33" i="11"/>
  <c r="C33" i="11" s="1"/>
  <c r="E33" i="11" s="1"/>
  <c r="D49" i="11"/>
  <c r="D70" i="11"/>
  <c r="D73" i="11"/>
  <c r="E73" i="11" s="1"/>
  <c r="D83" i="11"/>
  <c r="D85" i="11"/>
  <c r="D96" i="11"/>
  <c r="D97" i="11"/>
  <c r="C97" i="11" s="1"/>
  <c r="E97" i="11" s="1"/>
  <c r="D99" i="11"/>
  <c r="D110" i="11"/>
  <c r="E110" i="11" s="1"/>
  <c r="D116" i="11"/>
  <c r="E116" i="11" s="1"/>
  <c r="D182" i="11"/>
  <c r="D365" i="11"/>
  <c r="D2" i="11"/>
  <c r="E2" i="11" s="1"/>
  <c r="D3" i="11"/>
  <c r="E3" i="11" s="1"/>
  <c r="D4" i="11"/>
  <c r="E4" i="11" s="1"/>
  <c r="D5" i="11"/>
  <c r="D8" i="11"/>
  <c r="E8" i="11" s="1"/>
  <c r="D13" i="11"/>
  <c r="E13" i="11" s="1"/>
  <c r="D26" i="11"/>
  <c r="D36" i="11"/>
  <c r="D64" i="11"/>
  <c r="E64" i="11" s="1"/>
  <c r="D65" i="11"/>
  <c r="C65" i="11" s="1"/>
  <c r="D112" i="11"/>
  <c r="D117" i="11"/>
  <c r="D122" i="11"/>
  <c r="E122" i="11" s="1"/>
  <c r="D304" i="11"/>
  <c r="D392" i="11"/>
  <c r="E392" i="11" s="1"/>
  <c r="D396" i="11"/>
  <c r="D408" i="11"/>
  <c r="D407" i="11"/>
  <c r="E407" i="11" s="1"/>
  <c r="D417" i="11"/>
  <c r="C417" i="11" s="1"/>
  <c r="E417" i="11" s="1"/>
  <c r="D413" i="11"/>
  <c r="D411" i="11"/>
  <c r="D400" i="11"/>
  <c r="E400" i="11" s="1"/>
  <c r="D399" i="11"/>
  <c r="E399" i="11" s="1"/>
  <c r="D386" i="11"/>
  <c r="D381" i="11"/>
  <c r="E381" i="11" s="1"/>
  <c r="D370" i="11"/>
  <c r="E370" i="11" s="1"/>
  <c r="D367" i="11"/>
  <c r="D357" i="11"/>
  <c r="E357" i="11" s="1"/>
  <c r="D330" i="11"/>
  <c r="E330" i="11" s="1"/>
  <c r="D329" i="11"/>
  <c r="D323" i="11"/>
  <c r="D316" i="11"/>
  <c r="D302" i="11"/>
  <c r="D298" i="11"/>
  <c r="E298" i="11" s="1"/>
  <c r="D293" i="11"/>
  <c r="D288" i="11"/>
  <c r="E288" i="11" s="1"/>
  <c r="D280" i="11"/>
  <c r="D276" i="11"/>
  <c r="E276" i="11" s="1"/>
  <c r="D258" i="11"/>
  <c r="E258" i="11" s="1"/>
  <c r="D236" i="11"/>
  <c r="D232" i="11"/>
  <c r="E232" i="11" s="1"/>
  <c r="D224" i="11"/>
  <c r="D220" i="11"/>
  <c r="E220" i="11" s="1"/>
  <c r="D219" i="11"/>
  <c r="E219" i="11" s="1"/>
  <c r="D215" i="11"/>
  <c r="D207" i="11"/>
  <c r="D206" i="11"/>
  <c r="E206" i="11" s="1"/>
  <c r="D205" i="11"/>
  <c r="E205" i="11" s="1"/>
  <c r="D201" i="11"/>
  <c r="E201" i="11" s="1"/>
  <c r="D200" i="11"/>
  <c r="E200" i="11" s="1"/>
  <c r="D193" i="11"/>
  <c r="C193" i="11" s="1"/>
  <c r="D189" i="11"/>
  <c r="D163" i="11"/>
  <c r="D135" i="11"/>
  <c r="D130" i="11"/>
  <c r="E130" i="11" s="1"/>
  <c r="D104" i="11"/>
  <c r="D103" i="11"/>
  <c r="D102" i="11"/>
  <c r="E102" i="11" s="1"/>
  <c r="D94" i="11"/>
  <c r="D93" i="11"/>
  <c r="E93" i="11" s="1"/>
  <c r="D88" i="11"/>
  <c r="D87" i="11"/>
  <c r="D76" i="11"/>
  <c r="D72" i="11"/>
  <c r="E72" i="11" s="1"/>
  <c r="D71" i="11"/>
  <c r="D69" i="11"/>
  <c r="D68" i="11"/>
  <c r="D67" i="11"/>
  <c r="E67" i="11" s="1"/>
  <c r="D61" i="11"/>
  <c r="E61" i="11" s="1"/>
  <c r="D58" i="11"/>
  <c r="D56" i="11"/>
  <c r="D53" i="11"/>
  <c r="E53" i="11" s="1"/>
  <c r="D52" i="11"/>
  <c r="E52" i="11" s="1"/>
  <c r="D51" i="11"/>
  <c r="D42" i="11"/>
  <c r="D29" i="11"/>
  <c r="E29" i="11" s="1"/>
  <c r="D24" i="11"/>
  <c r="D21" i="11"/>
  <c r="D20" i="11"/>
  <c r="E20" i="11" s="1"/>
  <c r="D18" i="11"/>
  <c r="D422" i="11"/>
  <c r="D406" i="11"/>
  <c r="D404" i="11"/>
  <c r="D397" i="11"/>
  <c r="D384" i="11"/>
  <c r="E384" i="11" s="1"/>
  <c r="D383" i="11"/>
  <c r="C383" i="11" s="1"/>
  <c r="E383" i="11" s="1"/>
  <c r="D352" i="11"/>
  <c r="E352" i="11" s="1"/>
  <c r="D337" i="11"/>
  <c r="E337" i="11" s="1"/>
  <c r="D333" i="11"/>
  <c r="D310" i="11"/>
  <c r="E310" i="11" s="1"/>
  <c r="D309" i="11"/>
  <c r="E309" i="11" s="1"/>
  <c r="D296" i="11"/>
  <c r="E296" i="11" s="1"/>
  <c r="D295" i="11"/>
  <c r="C295" i="11" s="1"/>
  <c r="E295" i="11" s="1"/>
  <c r="D268" i="11"/>
  <c r="D267" i="11"/>
  <c r="C267" i="11" s="1"/>
  <c r="E267" i="11" s="1"/>
  <c r="D261" i="11"/>
  <c r="E261" i="11" s="1"/>
  <c r="D257" i="11"/>
  <c r="C257" i="11" s="1"/>
  <c r="E257" i="11" s="1"/>
  <c r="D231" i="11"/>
  <c r="C231" i="11" s="1"/>
  <c r="D214" i="11"/>
  <c r="D204" i="11"/>
  <c r="D196" i="11"/>
  <c r="D191" i="11"/>
  <c r="C191" i="11" s="1"/>
  <c r="E191" i="11" s="1"/>
  <c r="D185" i="11"/>
  <c r="C185" i="11" s="1"/>
  <c r="E185" i="11" s="1"/>
  <c r="D184" i="11"/>
  <c r="E184" i="11" s="1"/>
  <c r="D179" i="11"/>
  <c r="C179" i="11" s="1"/>
  <c r="E179" i="11" s="1"/>
  <c r="D172" i="11"/>
  <c r="D162" i="11"/>
  <c r="D161" i="11"/>
  <c r="C161" i="11" s="1"/>
  <c r="E161" i="11" s="1"/>
  <c r="D158" i="11"/>
  <c r="D155" i="11"/>
  <c r="C155" i="11" s="1"/>
  <c r="E155" i="11" s="1"/>
  <c r="D152" i="11"/>
  <c r="E152" i="11" s="1"/>
  <c r="D147" i="11"/>
  <c r="E147" i="11" s="1"/>
  <c r="D131" i="11"/>
  <c r="E131" i="11" s="1"/>
  <c r="D128" i="11"/>
  <c r="D124" i="11"/>
  <c r="E124" i="11" s="1"/>
  <c r="D107" i="11"/>
  <c r="C107" i="11" s="1"/>
  <c r="E107" i="11" s="1"/>
  <c r="D106" i="11"/>
  <c r="E106" i="11" s="1"/>
  <c r="D105" i="11"/>
  <c r="D431" i="11"/>
  <c r="D426" i="11"/>
  <c r="D414" i="11"/>
  <c r="D412" i="11"/>
  <c r="D403" i="11"/>
  <c r="C403" i="11" s="1"/>
  <c r="E403" i="11" s="1"/>
  <c r="D354" i="11"/>
  <c r="E354" i="11" s="1"/>
  <c r="D353" i="11"/>
  <c r="E353" i="11" s="1"/>
  <c r="D325" i="11"/>
  <c r="E325" i="11" s="1"/>
  <c r="D156" i="11"/>
  <c r="D150" i="11"/>
  <c r="D149" i="11"/>
  <c r="E149" i="11" s="1"/>
  <c r="D148" i="11"/>
  <c r="E148" i="11" s="1"/>
  <c r="D421" i="11"/>
  <c r="E421" i="11" s="1"/>
  <c r="D405" i="11"/>
  <c r="D398" i="11"/>
  <c r="D391" i="11"/>
  <c r="D371" i="11"/>
  <c r="C371" i="11" s="1"/>
  <c r="E371" i="11" s="1"/>
  <c r="D369" i="11"/>
  <c r="E369" i="11" s="1"/>
  <c r="D360" i="11"/>
  <c r="D359" i="11"/>
  <c r="D347" i="11"/>
  <c r="D332" i="11"/>
  <c r="D331" i="11"/>
  <c r="C331" i="11" s="1"/>
  <c r="E331" i="11" s="1"/>
  <c r="D328" i="11"/>
  <c r="E328" i="11" s="1"/>
  <c r="D324" i="11"/>
  <c r="D320" i="11"/>
  <c r="D319" i="11"/>
  <c r="E319" i="11" s="1"/>
  <c r="D318" i="11"/>
  <c r="E318" i="11" s="1"/>
  <c r="D317" i="11"/>
  <c r="E317" i="11" s="1"/>
  <c r="D307" i="11"/>
  <c r="C307" i="11" s="1"/>
  <c r="D303" i="11"/>
  <c r="D290" i="11"/>
  <c r="D289" i="11"/>
  <c r="C289" i="11" s="1"/>
  <c r="E289" i="11" s="1"/>
  <c r="D281" i="11"/>
  <c r="C281" i="11" s="1"/>
  <c r="D277" i="11"/>
  <c r="D273" i="11"/>
  <c r="D272" i="11"/>
  <c r="D271" i="11"/>
  <c r="D269" i="11"/>
  <c r="D266" i="11"/>
  <c r="E266" i="11" s="1"/>
  <c r="D265" i="11"/>
  <c r="E265" i="11" s="1"/>
  <c r="D263" i="11"/>
  <c r="C263" i="11" s="1"/>
  <c r="D259" i="11"/>
  <c r="D255" i="11"/>
  <c r="D252" i="11"/>
  <c r="D244" i="11"/>
  <c r="D241" i="11"/>
  <c r="E241" i="11" s="1"/>
  <c r="D240" i="11"/>
  <c r="D239" i="11"/>
  <c r="D238" i="11"/>
  <c r="E238" i="11" s="1"/>
  <c r="D237" i="11"/>
  <c r="D229" i="11"/>
  <c r="E229" i="11" s="1"/>
  <c r="D225" i="11"/>
  <c r="C225" i="11" s="1"/>
  <c r="E225" i="11" s="1"/>
  <c r="D221" i="11"/>
  <c r="D199" i="11"/>
  <c r="C199" i="11" s="1"/>
  <c r="E199" i="11" s="1"/>
  <c r="D198" i="11"/>
  <c r="E198" i="11" s="1"/>
  <c r="D194" i="11"/>
  <c r="E194" i="11" s="1"/>
  <c r="D168" i="11"/>
  <c r="D167" i="11"/>
  <c r="C167" i="11" s="1"/>
  <c r="E167" i="11" s="1"/>
  <c r="D159" i="11"/>
  <c r="C159" i="11" s="1"/>
  <c r="E159" i="11" s="1"/>
  <c r="D145" i="11"/>
  <c r="E145" i="11" s="1"/>
  <c r="C60" i="11"/>
  <c r="D60" i="11"/>
  <c r="F100" i="11"/>
  <c r="C100" i="11"/>
  <c r="D100" i="11"/>
  <c r="E65" i="11"/>
  <c r="D84" i="11"/>
  <c r="D98" i="11"/>
  <c r="E98" i="11" s="1"/>
  <c r="E103" i="11"/>
  <c r="D111" i="11"/>
  <c r="C111" i="11" s="1"/>
  <c r="D118" i="11"/>
  <c r="D121" i="11"/>
  <c r="C121" i="11" s="1"/>
  <c r="D132" i="11"/>
  <c r="D256" i="11"/>
  <c r="D291" i="11"/>
  <c r="D308" i="11"/>
  <c r="C9" i="11"/>
  <c r="D9" i="11"/>
  <c r="C12" i="11"/>
  <c r="D12" i="11"/>
  <c r="C16" i="11"/>
  <c r="D16" i="11"/>
  <c r="C41" i="11"/>
  <c r="D41" i="11"/>
  <c r="F42" i="11"/>
  <c r="C43" i="11"/>
  <c r="F43" i="11"/>
  <c r="C46" i="11"/>
  <c r="F46" i="11"/>
  <c r="C63" i="11"/>
  <c r="F63" i="11"/>
  <c r="D7" i="11"/>
  <c r="F7" i="11"/>
  <c r="F45" i="11"/>
  <c r="C45" i="11"/>
  <c r="D45" i="11"/>
  <c r="F58" i="11"/>
  <c r="F59" i="11"/>
  <c r="D59" i="11"/>
  <c r="C59" i="11" s="1"/>
  <c r="E59" i="11" s="1"/>
  <c r="D34" i="11"/>
  <c r="E34" i="11" s="1"/>
  <c r="D48" i="11"/>
  <c r="F11" i="11"/>
  <c r="F15" i="11"/>
  <c r="F17" i="11"/>
  <c r="F19" i="11"/>
  <c r="D25" i="11"/>
  <c r="E25" i="11" s="1"/>
  <c r="D35" i="11"/>
  <c r="D37" i="11"/>
  <c r="E37" i="11" s="1"/>
  <c r="D39" i="11"/>
  <c r="F55" i="11"/>
  <c r="D57" i="11"/>
  <c r="C57" i="11" s="1"/>
  <c r="E57" i="11" s="1"/>
  <c r="D66" i="11"/>
  <c r="D77" i="11"/>
  <c r="D82" i="11"/>
  <c r="D89" i="11"/>
  <c r="C89" i="11" s="1"/>
  <c r="E89" i="11" s="1"/>
  <c r="F92" i="11"/>
  <c r="E99" i="11"/>
  <c r="D115" i="11"/>
  <c r="D119" i="11"/>
  <c r="D129" i="11"/>
  <c r="C129" i="11" s="1"/>
  <c r="E129" i="11" s="1"/>
  <c r="D133" i="11"/>
  <c r="E133" i="11" s="1"/>
  <c r="D260" i="11"/>
  <c r="D287" i="11"/>
  <c r="C287" i="11" s="1"/>
  <c r="F210" i="11"/>
  <c r="F211" i="11"/>
  <c r="F300" i="11"/>
  <c r="F301" i="11"/>
  <c r="F314" i="11"/>
  <c r="F315" i="11"/>
  <c r="F321" i="11"/>
  <c r="F322" i="11"/>
  <c r="F341" i="11"/>
  <c r="D342" i="11"/>
  <c r="F372" i="11"/>
  <c r="D373" i="11"/>
  <c r="D409" i="11"/>
  <c r="C409" i="11" s="1"/>
  <c r="F409" i="11"/>
  <c r="F172" i="11"/>
  <c r="D173" i="11"/>
  <c r="F188" i="11"/>
  <c r="F189" i="11"/>
  <c r="F196" i="11"/>
  <c r="D197" i="11"/>
  <c r="E197" i="11" s="1"/>
  <c r="F250" i="11"/>
  <c r="D251" i="11"/>
  <c r="E251" i="11" s="1"/>
  <c r="F268" i="11"/>
  <c r="C269" i="11"/>
  <c r="F306" i="11"/>
  <c r="F307" i="11"/>
  <c r="F333" i="11"/>
  <c r="D334" i="11"/>
  <c r="F397" i="11"/>
  <c r="C398" i="11"/>
  <c r="E398" i="11" s="1"/>
  <c r="F25" i="11"/>
  <c r="F37" i="11"/>
  <c r="F73" i="11"/>
  <c r="E82" i="11"/>
  <c r="F106" i="11"/>
  <c r="D109" i="11"/>
  <c r="F111" i="11"/>
  <c r="E112" i="11"/>
  <c r="F114" i="11"/>
  <c r="E117" i="11"/>
  <c r="E118" i="11"/>
  <c r="F121" i="11"/>
  <c r="F124" i="11"/>
  <c r="F126" i="11"/>
  <c r="F131" i="11"/>
  <c r="D136" i="11"/>
  <c r="F137" i="11"/>
  <c r="D140" i="11"/>
  <c r="F142" i="11"/>
  <c r="F146" i="11"/>
  <c r="F154" i="11"/>
  <c r="D160" i="11"/>
  <c r="E163" i="11"/>
  <c r="D169" i="11"/>
  <c r="F171" i="11"/>
  <c r="F174" i="11"/>
  <c r="D176" i="11"/>
  <c r="D180" i="11"/>
  <c r="D181" i="11"/>
  <c r="F187" i="11"/>
  <c r="F190" i="11"/>
  <c r="F195" i="11"/>
  <c r="D202" i="11"/>
  <c r="D208" i="11"/>
  <c r="F209" i="11"/>
  <c r="D212" i="11"/>
  <c r="D216" i="11"/>
  <c r="D228" i="11"/>
  <c r="D246" i="11"/>
  <c r="D250" i="11"/>
  <c r="D254" i="11"/>
  <c r="D284" i="11"/>
  <c r="D306" i="11"/>
  <c r="D312" i="11"/>
  <c r="D313" i="11"/>
  <c r="C313" i="11" s="1"/>
  <c r="D346" i="11"/>
  <c r="E367" i="11"/>
  <c r="D390" i="11"/>
  <c r="D394" i="11"/>
  <c r="E413" i="11"/>
  <c r="D427" i="11"/>
  <c r="C427" i="11" s="1"/>
  <c r="D429" i="11"/>
  <c r="F26" i="11"/>
  <c r="F35" i="11"/>
  <c r="F36" i="11"/>
  <c r="D40" i="11"/>
  <c r="D44" i="11"/>
  <c r="E44" i="11" s="1"/>
  <c r="F48" i="11"/>
  <c r="F49" i="11"/>
  <c r="F61" i="11"/>
  <c r="F66" i="11"/>
  <c r="E66" i="11" s="1"/>
  <c r="F70" i="11"/>
  <c r="F77" i="11"/>
  <c r="F78" i="11"/>
  <c r="E78" i="11" s="1"/>
  <c r="F83" i="11"/>
  <c r="F84" i="11"/>
  <c r="F85" i="11"/>
  <c r="F89" i="11"/>
  <c r="F93" i="11"/>
  <c r="F102" i="11"/>
  <c r="F105" i="11"/>
  <c r="D108" i="11"/>
  <c r="E108" i="11" s="1"/>
  <c r="D113" i="11"/>
  <c r="E113" i="11" s="1"/>
  <c r="D120" i="11"/>
  <c r="E120" i="11" s="1"/>
  <c r="F123" i="11"/>
  <c r="D125" i="11"/>
  <c r="F128" i="11"/>
  <c r="E135" i="11"/>
  <c r="C136" i="11"/>
  <c r="C140" i="11"/>
  <c r="D142" i="11"/>
  <c r="D146" i="11"/>
  <c r="D151" i="11"/>
  <c r="F152" i="11"/>
  <c r="D157" i="11"/>
  <c r="E157" i="11" s="1"/>
  <c r="C160" i="11"/>
  <c r="D164" i="11"/>
  <c r="D165" i="11"/>
  <c r="C169" i="11"/>
  <c r="E169" i="11" s="1"/>
  <c r="D171" i="11"/>
  <c r="F176" i="11"/>
  <c r="F192" i="11"/>
  <c r="D195" i="11"/>
  <c r="C202" i="11"/>
  <c r="E202" i="11" s="1"/>
  <c r="D203" i="11"/>
  <c r="C203" i="11" s="1"/>
  <c r="E203" i="11" s="1"/>
  <c r="C208" i="11"/>
  <c r="C212" i="11"/>
  <c r="D213" i="11"/>
  <c r="E213" i="11" s="1"/>
  <c r="C216" i="11"/>
  <c r="D217" i="11"/>
  <c r="C217" i="11" s="1"/>
  <c r="E217" i="11" s="1"/>
  <c r="C221" i="11"/>
  <c r="D222" i="11"/>
  <c r="E222" i="11" s="1"/>
  <c r="D233" i="11"/>
  <c r="E233" i="11" s="1"/>
  <c r="D234" i="11"/>
  <c r="D247" i="11"/>
  <c r="C259" i="11"/>
  <c r="E259" i="11" s="1"/>
  <c r="D264" i="11"/>
  <c r="E264" i="11" s="1"/>
  <c r="C266" i="11"/>
  <c r="D270" i="11"/>
  <c r="E270" i="11" s="1"/>
  <c r="C273" i="11"/>
  <c r="E273" i="11" s="1"/>
  <c r="C277" i="11"/>
  <c r="D278" i="11"/>
  <c r="E278" i="11" s="1"/>
  <c r="E281" i="11"/>
  <c r="D282" i="11"/>
  <c r="F283" i="11"/>
  <c r="D285" i="11"/>
  <c r="E285" i="11" s="1"/>
  <c r="C286" i="11"/>
  <c r="C290" i="11"/>
  <c r="F292" i="11"/>
  <c r="D299" i="11"/>
  <c r="E302" i="11"/>
  <c r="C303" i="11"/>
  <c r="F311" i="11"/>
  <c r="F312" i="11"/>
  <c r="C320" i="11"/>
  <c r="E320" i="11" s="1"/>
  <c r="D343" i="11"/>
  <c r="D348" i="11"/>
  <c r="E348" i="11" s="1"/>
  <c r="D355" i="11"/>
  <c r="C360" i="11"/>
  <c r="E360" i="11" s="1"/>
  <c r="D364" i="11"/>
  <c r="D368" i="11"/>
  <c r="D372" i="11"/>
  <c r="D374" i="11"/>
  <c r="F380" i="11"/>
  <c r="D387" i="11"/>
  <c r="E387" i="11" s="1"/>
  <c r="F389" i="11"/>
  <c r="E408" i="11"/>
  <c r="F180" i="11"/>
  <c r="F181" i="11"/>
  <c r="E181" i="11" s="1"/>
  <c r="F254" i="11"/>
  <c r="F255" i="11"/>
  <c r="E255" i="11" s="1"/>
  <c r="F346" i="11"/>
  <c r="F347" i="11"/>
  <c r="F378" i="11"/>
  <c r="D379" i="11"/>
  <c r="E379" i="11" s="1"/>
  <c r="F390" i="11"/>
  <c r="F391" i="11"/>
  <c r="D401" i="11"/>
  <c r="F401" i="11"/>
  <c r="C416" i="11"/>
  <c r="D416" i="11"/>
  <c r="C419" i="11"/>
  <c r="D419" i="11"/>
  <c r="D137" i="11"/>
  <c r="D141" i="11"/>
  <c r="E141" i="11" s="1"/>
  <c r="E165" i="11"/>
  <c r="D170" i="11"/>
  <c r="E170" i="11" s="1"/>
  <c r="D174" i="11"/>
  <c r="E182" i="11"/>
  <c r="D187" i="11"/>
  <c r="E193" i="11"/>
  <c r="D209" i="11"/>
  <c r="D218" i="11"/>
  <c r="D226" i="11"/>
  <c r="E226" i="11" s="1"/>
  <c r="F228" i="11"/>
  <c r="D230" i="11"/>
  <c r="E230" i="11" s="1"/>
  <c r="F246" i="11"/>
  <c r="D248" i="11"/>
  <c r="E248" i="11" s="1"/>
  <c r="D249" i="11"/>
  <c r="C249" i="11" s="1"/>
  <c r="E249" i="11" s="1"/>
  <c r="F262" i="11"/>
  <c r="D274" i="11"/>
  <c r="E274" i="11" s="1"/>
  <c r="D279" i="11"/>
  <c r="D283" i="11"/>
  <c r="E283" i="11" s="1"/>
  <c r="F284" i="11"/>
  <c r="F287" i="11"/>
  <c r="D297" i="11"/>
  <c r="D300" i="11"/>
  <c r="D301" i="11"/>
  <c r="D311" i="11"/>
  <c r="E311" i="11" s="1"/>
  <c r="D314" i="11"/>
  <c r="D315" i="11"/>
  <c r="D321" i="11"/>
  <c r="D322" i="11"/>
  <c r="E329" i="11"/>
  <c r="D335" i="11"/>
  <c r="E335" i="11" s="1"/>
  <c r="D340" i="11"/>
  <c r="E340" i="11" s="1"/>
  <c r="F342" i="11"/>
  <c r="D344" i="11"/>
  <c r="E344" i="11" s="1"/>
  <c r="D345" i="11"/>
  <c r="C345" i="11" s="1"/>
  <c r="E345" i="11" s="1"/>
  <c r="D349" i="11"/>
  <c r="D356" i="11"/>
  <c r="D361" i="11"/>
  <c r="E361" i="11" s="1"/>
  <c r="D366" i="11"/>
  <c r="F373" i="11"/>
  <c r="D375" i="11"/>
  <c r="E375" i="11" s="1"/>
  <c r="D388" i="11"/>
  <c r="E388" i="11" s="1"/>
  <c r="D389" i="11"/>
  <c r="F394" i="11"/>
  <c r="E429" i="11"/>
  <c r="F133" i="11"/>
  <c r="F134" i="11"/>
  <c r="F244" i="11"/>
  <c r="D245" i="11"/>
  <c r="E245" i="11" s="1"/>
  <c r="F252" i="11"/>
  <c r="D253" i="11"/>
  <c r="F274" i="11"/>
  <c r="F275" i="11"/>
  <c r="F332" i="11"/>
  <c r="C333" i="11"/>
  <c r="F364" i="11"/>
  <c r="F365" i="11"/>
  <c r="C418" i="11"/>
  <c r="D418" i="11"/>
  <c r="F418" i="11"/>
  <c r="C26" i="11"/>
  <c r="C35" i="11"/>
  <c r="F81" i="11"/>
  <c r="E81" i="11" s="1"/>
  <c r="C83" i="11"/>
  <c r="F98" i="11"/>
  <c r="F99" i="11"/>
  <c r="F109" i="11"/>
  <c r="F110" i="11"/>
  <c r="D123" i="11"/>
  <c r="C123" i="11" s="1"/>
  <c r="E123" i="11" s="1"/>
  <c r="D138" i="11"/>
  <c r="E138" i="11" s="1"/>
  <c r="F141" i="11"/>
  <c r="D143" i="11"/>
  <c r="C143" i="11" s="1"/>
  <c r="E143" i="11" s="1"/>
  <c r="D144" i="11"/>
  <c r="E144" i="11" s="1"/>
  <c r="D153" i="11"/>
  <c r="C153" i="11" s="1"/>
  <c r="E153" i="11" s="1"/>
  <c r="C158" i="11"/>
  <c r="C162" i="11"/>
  <c r="E164" i="11"/>
  <c r="F170" i="11"/>
  <c r="D175" i="11"/>
  <c r="C176" i="11"/>
  <c r="D177" i="11"/>
  <c r="E177" i="11" s="1"/>
  <c r="C180" i="11"/>
  <c r="D183" i="11"/>
  <c r="F186" i="11"/>
  <c r="D188" i="11"/>
  <c r="D192" i="11"/>
  <c r="E192" i="11" s="1"/>
  <c r="D210" i="11"/>
  <c r="E210" i="11" s="1"/>
  <c r="D211" i="11"/>
  <c r="C211" i="11" s="1"/>
  <c r="C214" i="11"/>
  <c r="E214" i="11" s="1"/>
  <c r="D223" i="11"/>
  <c r="C223" i="11" s="1"/>
  <c r="E223" i="11" s="1"/>
  <c r="D227" i="11"/>
  <c r="E227" i="11" s="1"/>
  <c r="C228" i="11"/>
  <c r="F229" i="11"/>
  <c r="E231" i="11"/>
  <c r="E239" i="11"/>
  <c r="F241" i="11"/>
  <c r="C246" i="11"/>
  <c r="E247" i="11"/>
  <c r="F248" i="11"/>
  <c r="C250" i="11"/>
  <c r="C254" i="11"/>
  <c r="E263" i="11"/>
  <c r="F264" i="11"/>
  <c r="F270" i="11"/>
  <c r="C279" i="11"/>
  <c r="C284" i="11"/>
  <c r="D292" i="11"/>
  <c r="C297" i="11"/>
  <c r="C301" i="11"/>
  <c r="D305" i="11"/>
  <c r="E305" i="11" s="1"/>
  <c r="C306" i="11"/>
  <c r="C312" i="11"/>
  <c r="F313" i="11"/>
  <c r="C315" i="11"/>
  <c r="C322" i="11"/>
  <c r="D336" i="11"/>
  <c r="E336" i="11" s="1"/>
  <c r="F339" i="11"/>
  <c r="D341" i="11"/>
  <c r="E341" i="11" s="1"/>
  <c r="C342" i="11"/>
  <c r="F344" i="11"/>
  <c r="C346" i="11"/>
  <c r="C349" i="11"/>
  <c r="D362" i="11"/>
  <c r="E362" i="11" s="1"/>
  <c r="D363" i="11"/>
  <c r="C363" i="11" s="1"/>
  <c r="E363" i="11" s="1"/>
  <c r="C366" i="11"/>
  <c r="C373" i="11"/>
  <c r="D376" i="11"/>
  <c r="E376" i="11" s="1"/>
  <c r="D377" i="11"/>
  <c r="C377" i="11" s="1"/>
  <c r="E377" i="11" s="1"/>
  <c r="D378" i="11"/>
  <c r="D380" i="11"/>
  <c r="D385" i="11"/>
  <c r="C385" i="11" s="1"/>
  <c r="E385" i="11" s="1"/>
  <c r="C389" i="11"/>
  <c r="C390" i="11"/>
  <c r="D393" i="11"/>
  <c r="C394" i="11"/>
  <c r="C402" i="11"/>
  <c r="E427" i="11"/>
  <c r="F204" i="11"/>
  <c r="F218" i="11"/>
  <c r="F219" i="11"/>
  <c r="F236" i="11"/>
  <c r="E236" i="11" s="1"/>
  <c r="F260" i="11"/>
  <c r="E260" i="11" s="1"/>
  <c r="F261" i="11"/>
  <c r="F308" i="11"/>
  <c r="F316" i="11"/>
  <c r="E316" i="11" s="1"/>
  <c r="F317" i="11"/>
  <c r="F318" i="11"/>
  <c r="F319" i="11"/>
  <c r="F324" i="11"/>
  <c r="E324" i="11" s="1"/>
  <c r="F325" i="11"/>
  <c r="F353" i="11"/>
  <c r="F354" i="11"/>
  <c r="F356" i="11"/>
  <c r="F357" i="11"/>
  <c r="F396" i="11"/>
  <c r="C404" i="11"/>
  <c r="C405" i="11"/>
  <c r="E405" i="11" s="1"/>
  <c r="C406" i="11"/>
  <c r="C411" i="11"/>
  <c r="E411" i="11" s="1"/>
  <c r="C412" i="11"/>
  <c r="D420" i="11"/>
  <c r="D424" i="11"/>
  <c r="E424" i="11" s="1"/>
  <c r="D425" i="11"/>
  <c r="E425" i="11" s="1"/>
  <c r="C426" i="11"/>
  <c r="D428" i="11"/>
  <c r="E428" i="11" s="1"/>
  <c r="D430" i="11"/>
  <c r="E430" i="11" s="1"/>
  <c r="C431" i="11"/>
  <c r="F413" i="11"/>
  <c r="F421" i="11"/>
  <c r="F414" i="11"/>
  <c r="E414" i="11" s="1"/>
  <c r="F422" i="11"/>
  <c r="F428" i="11"/>
  <c r="E304" i="11" l="1"/>
  <c r="E412" i="11"/>
  <c r="E109" i="11"/>
  <c r="E290" i="11"/>
  <c r="E282" i="11"/>
  <c r="E212" i="11"/>
  <c r="E268" i="11"/>
  <c r="E172" i="11"/>
  <c r="E279" i="11"/>
  <c r="E128" i="11"/>
  <c r="E237" i="11"/>
  <c r="E24" i="11"/>
  <c r="E71" i="11"/>
  <c r="E374" i="11"/>
  <c r="E299" i="11"/>
  <c r="E291" i="11"/>
  <c r="E280" i="11"/>
  <c r="E271" i="11"/>
  <c r="E224" i="11"/>
  <c r="E207" i="11"/>
  <c r="E132" i="11"/>
  <c r="E96" i="11"/>
  <c r="E39" i="11"/>
  <c r="E176" i="11"/>
  <c r="E422" i="11"/>
  <c r="E306" i="11"/>
  <c r="E303" i="11"/>
  <c r="E196" i="11"/>
  <c r="E21" i="11"/>
  <c r="E406" i="11"/>
  <c r="E393" i="11"/>
  <c r="E183" i="11"/>
  <c r="E175" i="11"/>
  <c r="E364" i="11"/>
  <c r="E355" i="11"/>
  <c r="E140" i="11"/>
  <c r="E125" i="11"/>
  <c r="E40" i="11"/>
  <c r="E119" i="11"/>
  <c r="E256" i="11"/>
  <c r="E168" i="11"/>
  <c r="E150" i="11"/>
  <c r="E104" i="11"/>
  <c r="E386" i="11"/>
  <c r="E287" i="11"/>
  <c r="E420" i="11"/>
  <c r="E158" i="11"/>
  <c r="E253" i="11"/>
  <c r="E391" i="11"/>
  <c r="E368" i="11"/>
  <c r="E277" i="11"/>
  <c r="E234" i="11"/>
  <c r="E105" i="11"/>
  <c r="E85" i="11"/>
  <c r="E49" i="11"/>
  <c r="E334" i="11"/>
  <c r="E269" i="11"/>
  <c r="E173" i="11"/>
  <c r="E115" i="11"/>
  <c r="E58" i="11"/>
  <c r="E272" i="11"/>
  <c r="E156" i="11"/>
  <c r="E56" i="11"/>
  <c r="E68" i="11"/>
  <c r="E76" i="11"/>
  <c r="E293" i="11"/>
  <c r="E323" i="11"/>
  <c r="B2" i="15"/>
  <c r="B4" i="15"/>
  <c r="B1" i="15"/>
  <c r="B3" i="15"/>
  <c r="B5" i="15"/>
  <c r="E342" i="11"/>
  <c r="E160" i="11"/>
  <c r="E41" i="11"/>
  <c r="E12" i="11"/>
  <c r="E60" i="11"/>
  <c r="E221" i="11"/>
  <c r="E215" i="11"/>
  <c r="E151" i="11"/>
  <c r="E321" i="11"/>
  <c r="E297" i="11"/>
  <c r="E431" i="11"/>
  <c r="E396" i="11"/>
  <c r="E218" i="11"/>
  <c r="E366" i="11"/>
  <c r="E349" i="11"/>
  <c r="E312" i="11"/>
  <c r="E162" i="11"/>
  <c r="E332" i="11"/>
  <c r="E252" i="11"/>
  <c r="E419" i="11"/>
  <c r="E77" i="11"/>
  <c r="E36" i="11"/>
  <c r="E88" i="11"/>
  <c r="E94" i="11"/>
  <c r="E17" i="11"/>
  <c r="E365" i="11"/>
  <c r="E347" i="11"/>
  <c r="E426" i="11"/>
  <c r="E404" i="11"/>
  <c r="E308" i="11"/>
  <c r="E389" i="11"/>
  <c r="E216" i="11"/>
  <c r="E208" i="11"/>
  <c r="E171" i="11"/>
  <c r="E111" i="11"/>
  <c r="E189" i="11"/>
  <c r="E409" i="11"/>
  <c r="E7" i="11"/>
  <c r="E42" i="11"/>
  <c r="E16" i="11"/>
  <c r="E240" i="11"/>
  <c r="E359" i="11"/>
  <c r="E69" i="11"/>
  <c r="E356" i="11"/>
  <c r="E373" i="11"/>
  <c r="E284" i="11"/>
  <c r="E401" i="11"/>
  <c r="E83" i="11"/>
  <c r="E26" i="11"/>
  <c r="E174" i="11"/>
  <c r="E142" i="11"/>
  <c r="E322" i="11"/>
  <c r="E301" i="11"/>
  <c r="E204" i="11"/>
  <c r="E313" i="11"/>
  <c r="E250" i="11"/>
  <c r="E418" i="11"/>
  <c r="E244" i="11"/>
  <c r="E394" i="11"/>
  <c r="E246" i="11"/>
  <c r="E228" i="11"/>
  <c r="E416" i="11"/>
  <c r="E390" i="11"/>
  <c r="E346" i="11"/>
  <c r="E180" i="11"/>
  <c r="E380" i="11"/>
  <c r="E84" i="11"/>
  <c r="E70" i="11"/>
  <c r="E48" i="11"/>
  <c r="E35" i="11"/>
  <c r="E187" i="11"/>
  <c r="E146" i="11"/>
  <c r="E137" i="11"/>
  <c r="E397" i="11"/>
  <c r="E188" i="11"/>
  <c r="E314" i="11"/>
  <c r="F432" i="11"/>
  <c r="E80" i="11"/>
  <c r="E28" i="11"/>
  <c r="E92" i="11"/>
  <c r="E55" i="11"/>
  <c r="E5" i="11"/>
  <c r="E292" i="11"/>
  <c r="E136" i="11"/>
  <c r="E209" i="11"/>
  <c r="E121" i="11"/>
  <c r="E307" i="11"/>
  <c r="E315" i="11"/>
  <c r="E211" i="11"/>
  <c r="E9" i="11"/>
  <c r="E100" i="11"/>
  <c r="E18" i="11"/>
  <c r="E378" i="11"/>
  <c r="E254" i="11"/>
  <c r="E195" i="11"/>
  <c r="E333" i="11"/>
  <c r="E372" i="11"/>
  <c r="E300" i="11"/>
  <c r="E45" i="11"/>
  <c r="E101" i="11"/>
  <c r="E23" i="11"/>
  <c r="E19" i="11"/>
  <c r="C7" i="2" l="1"/>
  <c r="N73" i="1"/>
  <c r="M73" i="1"/>
  <c r="L73" i="1"/>
  <c r="K73" i="1"/>
  <c r="J73" i="1"/>
  <c r="I73" i="1"/>
  <c r="H73" i="1"/>
  <c r="G73" i="1"/>
  <c r="F73" i="1"/>
  <c r="E73" i="1"/>
  <c r="D73" i="1"/>
  <c r="C73" i="1"/>
  <c r="N72" i="1"/>
  <c r="M72" i="1"/>
  <c r="L72" i="1"/>
  <c r="K72" i="1"/>
  <c r="J72" i="1"/>
  <c r="I72" i="1"/>
  <c r="H72" i="1"/>
  <c r="G72" i="1"/>
  <c r="F72" i="1"/>
  <c r="E72" i="1"/>
  <c r="D72" i="1"/>
  <c r="C72" i="1"/>
  <c r="N71" i="1"/>
  <c r="M71" i="1"/>
  <c r="L71" i="1"/>
  <c r="K71" i="1"/>
  <c r="J71" i="1"/>
  <c r="I71" i="1"/>
  <c r="H71" i="1"/>
  <c r="G71" i="1"/>
  <c r="F71" i="1"/>
  <c r="E71" i="1"/>
  <c r="D71" i="1"/>
  <c r="C71" i="1"/>
  <c r="N70" i="1"/>
  <c r="M70" i="1"/>
  <c r="L70" i="1"/>
  <c r="K70" i="1"/>
  <c r="J70" i="1"/>
  <c r="I70" i="1"/>
  <c r="H70" i="1"/>
  <c r="G70" i="1"/>
  <c r="F70" i="1"/>
  <c r="E70" i="1"/>
  <c r="D70" i="1"/>
  <c r="C70" i="1"/>
  <c r="N69" i="1"/>
  <c r="M69" i="1"/>
  <c r="L69" i="1"/>
  <c r="K69" i="1"/>
  <c r="J69" i="1"/>
  <c r="I69" i="1"/>
  <c r="H69" i="1"/>
  <c r="G69" i="1"/>
  <c r="F69" i="1"/>
  <c r="E69" i="1"/>
  <c r="D69" i="1"/>
  <c r="C69" i="1"/>
  <c r="N68" i="1"/>
  <c r="M68" i="1"/>
  <c r="L68" i="1"/>
  <c r="K68" i="1"/>
  <c r="J68" i="1"/>
  <c r="I68" i="1"/>
  <c r="H68" i="1"/>
  <c r="G68" i="1"/>
  <c r="F68" i="1"/>
  <c r="E68" i="1"/>
  <c r="D68" i="1"/>
  <c r="C68" i="1"/>
  <c r="N67" i="1"/>
  <c r="M67" i="1"/>
  <c r="L67" i="1"/>
  <c r="K67" i="1"/>
  <c r="J67" i="1"/>
  <c r="I67" i="1"/>
  <c r="H67" i="1"/>
  <c r="G67" i="1"/>
  <c r="F67" i="1"/>
  <c r="E67" i="1"/>
  <c r="D67" i="1"/>
  <c r="C67" i="1"/>
  <c r="N66" i="1"/>
  <c r="M66" i="1"/>
  <c r="L66" i="1"/>
  <c r="K66" i="1"/>
  <c r="J66" i="1"/>
  <c r="I66" i="1"/>
  <c r="H66" i="1"/>
  <c r="G66" i="1"/>
  <c r="F66" i="1"/>
  <c r="E66" i="1"/>
  <c r="D66" i="1"/>
  <c r="C66" i="1"/>
  <c r="B66" i="1" l="1"/>
  <c r="N65" i="1"/>
  <c r="M65" i="1"/>
  <c r="L65" i="1"/>
  <c r="K65" i="1"/>
  <c r="J65" i="1"/>
  <c r="I65" i="1"/>
  <c r="H65" i="1"/>
  <c r="G65" i="1"/>
  <c r="F65" i="1"/>
  <c r="E65" i="1"/>
  <c r="D65" i="1"/>
  <c r="C65" i="1"/>
  <c r="N64" i="1"/>
  <c r="M64" i="1"/>
  <c r="L64" i="1"/>
  <c r="K64" i="1"/>
  <c r="J64" i="1"/>
  <c r="I64" i="1"/>
  <c r="H64" i="1"/>
  <c r="G64" i="1"/>
  <c r="F64" i="1"/>
  <c r="E64" i="1"/>
  <c r="D64" i="1"/>
  <c r="C64" i="1"/>
  <c r="N63" i="1"/>
  <c r="M63" i="1"/>
  <c r="L63" i="1"/>
  <c r="K63" i="1"/>
  <c r="J63" i="1"/>
  <c r="I63" i="1"/>
  <c r="H63" i="1"/>
  <c r="G63" i="1"/>
  <c r="F63" i="1"/>
  <c r="E63" i="1"/>
  <c r="D63" i="1" l="1"/>
  <c r="C63" i="1"/>
  <c r="B62" i="1"/>
  <c r="N61" i="1"/>
  <c r="M61" i="1"/>
  <c r="L61" i="1"/>
  <c r="K61" i="1"/>
  <c r="J61" i="1"/>
  <c r="I61" i="1"/>
  <c r="H61" i="1"/>
  <c r="G61" i="1"/>
  <c r="F61" i="1"/>
  <c r="E61" i="1"/>
  <c r="D61" i="1"/>
  <c r="C61" i="1"/>
  <c r="N60" i="1"/>
  <c r="M60" i="1"/>
  <c r="L60" i="1"/>
  <c r="K60" i="1"/>
  <c r="J60" i="1"/>
  <c r="I60" i="1"/>
  <c r="H60" i="1"/>
  <c r="G60" i="1"/>
  <c r="F60" i="1"/>
  <c r="E60" i="1"/>
  <c r="D60" i="1"/>
  <c r="C60" i="1"/>
  <c r="N59" i="1"/>
  <c r="M59" i="1"/>
  <c r="L59" i="1"/>
  <c r="K59" i="1"/>
  <c r="J59" i="1"/>
  <c r="I59" i="1"/>
  <c r="H59" i="1"/>
  <c r="G59" i="1"/>
  <c r="F59" i="1"/>
  <c r="E59" i="1"/>
  <c r="D59" i="1"/>
  <c r="C59" i="1"/>
  <c r="N58" i="1"/>
  <c r="M58" i="1"/>
  <c r="L58" i="1"/>
  <c r="K58" i="1"/>
  <c r="J58" i="1"/>
  <c r="I58" i="1"/>
  <c r="H58" i="1"/>
  <c r="G58" i="1"/>
  <c r="F58" i="1"/>
  <c r="E58" i="1"/>
  <c r="D58" i="1"/>
  <c r="C58" i="1"/>
  <c r="N57" i="1"/>
  <c r="M57" i="1"/>
  <c r="L57" i="1"/>
  <c r="K57" i="1"/>
  <c r="J57" i="1"/>
  <c r="I57" i="1"/>
  <c r="H57" i="1"/>
  <c r="G57" i="1"/>
  <c r="F57" i="1"/>
  <c r="E57" i="1"/>
  <c r="D57" i="1"/>
  <c r="C57" i="1"/>
  <c r="N56" i="1"/>
  <c r="M56" i="1"/>
  <c r="L56" i="1"/>
  <c r="K56" i="1"/>
  <c r="J56" i="1"/>
  <c r="I56" i="1"/>
  <c r="H56" i="1"/>
  <c r="G56" i="1"/>
  <c r="F56" i="1"/>
  <c r="E56" i="1"/>
  <c r="D56" i="1"/>
  <c r="C56" i="1"/>
  <c r="N55" i="1"/>
  <c r="M55" i="1"/>
  <c r="L55" i="1"/>
  <c r="K55" i="1"/>
  <c r="J55" i="1"/>
  <c r="I55" i="1"/>
  <c r="H55" i="1"/>
  <c r="G55" i="1"/>
  <c r="F55" i="1"/>
  <c r="E55" i="1"/>
  <c r="D55" i="1"/>
  <c r="C55" i="1"/>
  <c r="N54" i="1" s="1"/>
  <c r="M54" i="1" s="1"/>
  <c r="L54" i="1" s="1"/>
  <c r="K54" i="1" s="1"/>
  <c r="J54" i="1" s="1"/>
  <c r="I54" i="1" s="1"/>
  <c r="H54" i="1" s="1"/>
  <c r="G54" i="1" s="1"/>
  <c r="F54" i="1" s="1"/>
  <c r="E54" i="1" s="1"/>
  <c r="D54" i="1" s="1"/>
  <c r="C54" i="1" s="1"/>
  <c r="B54" i="1"/>
  <c r="N53" i="1"/>
  <c r="M53" i="1"/>
  <c r="L53" i="1"/>
  <c r="K53" i="1"/>
  <c r="J53" i="1"/>
  <c r="I53" i="1"/>
  <c r="H53" i="1"/>
  <c r="G53" i="1"/>
  <c r="F53" i="1"/>
  <c r="E53" i="1"/>
  <c r="D53" i="1"/>
  <c r="C53" i="1"/>
  <c r="N52" i="1"/>
  <c r="M52" i="1"/>
  <c r="L52" i="1"/>
  <c r="K52" i="1"/>
  <c r="J52" i="1"/>
  <c r="I52" i="1"/>
  <c r="H52" i="1"/>
  <c r="G52" i="1"/>
  <c r="F52" i="1"/>
  <c r="E52" i="1"/>
  <c r="D52" i="1"/>
  <c r="C52" i="1"/>
  <c r="N51" i="1"/>
  <c r="M51" i="1"/>
  <c r="L51" i="1"/>
  <c r="K51" i="1"/>
  <c r="J51" i="1"/>
  <c r="I51" i="1"/>
  <c r="H51" i="1"/>
  <c r="G51" i="1"/>
  <c r="F51" i="1"/>
  <c r="E51" i="1"/>
  <c r="D51" i="1"/>
  <c r="C51" i="1"/>
  <c r="N50" i="1"/>
  <c r="M50" i="1"/>
  <c r="L50" i="1"/>
  <c r="K50" i="1"/>
  <c r="J50" i="1"/>
  <c r="I50" i="1"/>
  <c r="H50" i="1"/>
  <c r="G50" i="1"/>
  <c r="F50" i="1"/>
  <c r="E50" i="1"/>
  <c r="D50" i="1"/>
  <c r="C50" i="1"/>
  <c r="B50" i="1"/>
  <c r="N49" i="1"/>
  <c r="M49" i="1"/>
  <c r="L49" i="1"/>
  <c r="K49" i="1"/>
  <c r="J49" i="1"/>
  <c r="I49" i="1"/>
  <c r="H49" i="1"/>
  <c r="G49" i="1"/>
  <c r="F49" i="1"/>
  <c r="E49" i="1"/>
  <c r="D49" i="1"/>
  <c r="C49" i="1"/>
  <c r="N48" i="1"/>
  <c r="M48" i="1"/>
  <c r="L48" i="1"/>
  <c r="K48" i="1"/>
  <c r="J48" i="1"/>
  <c r="I48" i="1"/>
  <c r="H48" i="1"/>
  <c r="G48" i="1"/>
  <c r="F48" i="1"/>
  <c r="E48" i="1"/>
  <c r="D48" i="1"/>
  <c r="C48" i="1"/>
  <c r="N47" i="1"/>
  <c r="M47" i="1"/>
  <c r="L47" i="1"/>
  <c r="K47" i="1"/>
  <c r="J47" i="1"/>
  <c r="I47" i="1"/>
  <c r="H47" i="1"/>
  <c r="G47" i="1"/>
  <c r="F47" i="1"/>
  <c r="E47" i="1"/>
  <c r="D47" i="1"/>
  <c r="C47" i="1"/>
  <c r="N46" i="1"/>
  <c r="M46" i="1"/>
  <c r="L46" i="1"/>
  <c r="K46" i="1"/>
  <c r="J46" i="1"/>
  <c r="I46" i="1"/>
  <c r="H46" i="1"/>
  <c r="G46" i="1"/>
  <c r="F46" i="1"/>
  <c r="E46" i="1"/>
  <c r="D46" i="1"/>
  <c r="C46" i="1"/>
  <c r="N45" i="1"/>
  <c r="M45" i="1"/>
  <c r="L45" i="1"/>
  <c r="K45" i="1"/>
  <c r="J45" i="1"/>
  <c r="I45" i="1"/>
  <c r="H45" i="1"/>
  <c r="G45" i="1"/>
  <c r="F45" i="1"/>
  <c r="E45" i="1"/>
  <c r="D45" i="1"/>
  <c r="C45" i="1"/>
  <c r="N44" i="1"/>
  <c r="M44" i="1"/>
  <c r="L44" i="1"/>
  <c r="K44" i="1"/>
  <c r="J44" i="1"/>
  <c r="I44" i="1"/>
  <c r="H44" i="1"/>
  <c r="G44" i="1"/>
  <c r="F44" i="1"/>
  <c r="E44" i="1"/>
  <c r="D44" i="1"/>
  <c r="C44" i="1"/>
  <c r="N43" i="1"/>
  <c r="M43" i="1"/>
  <c r="L43" i="1"/>
  <c r="K43" i="1"/>
  <c r="J43" i="1"/>
  <c r="I43" i="1"/>
  <c r="H43" i="1"/>
  <c r="G43" i="1"/>
  <c r="F43" i="1"/>
  <c r="E43" i="1"/>
  <c r="D43" i="1"/>
  <c r="C43" i="1"/>
  <c r="N42" i="1"/>
  <c r="M42" i="1"/>
  <c r="L42" i="1"/>
  <c r="K42" i="1"/>
  <c r="J42" i="1"/>
  <c r="I42" i="1"/>
  <c r="I41" i="1" s="1"/>
  <c r="H42" i="1"/>
  <c r="G42" i="1"/>
  <c r="F42" i="1"/>
  <c r="E42" i="1"/>
  <c r="D42" i="1"/>
  <c r="C42" i="1"/>
  <c r="N41" i="1"/>
  <c r="M41" i="1"/>
  <c r="L41" i="1"/>
  <c r="K41" i="1"/>
  <c r="J41" i="1"/>
  <c r="H41" i="1"/>
  <c r="G41" i="1"/>
  <c r="F41" i="1"/>
  <c r="E41" i="1"/>
  <c r="D41" i="1"/>
  <c r="C41" i="1"/>
  <c r="B41" i="1"/>
  <c r="N40" i="1"/>
  <c r="M40" i="1"/>
  <c r="L40" i="1"/>
  <c r="K40" i="1"/>
  <c r="J40" i="1"/>
  <c r="I40" i="1"/>
  <c r="H40" i="1"/>
  <c r="G40" i="1"/>
  <c r="F40" i="1"/>
  <c r="E40" i="1"/>
  <c r="D40" i="1"/>
  <c r="C40" i="1"/>
  <c r="N39" i="1"/>
  <c r="M39" i="1"/>
  <c r="L39" i="1"/>
  <c r="K39" i="1"/>
  <c r="J39" i="1"/>
  <c r="I39" i="1"/>
  <c r="H39" i="1"/>
  <c r="G39" i="1"/>
  <c r="F39" i="1"/>
  <c r="E39" i="1"/>
  <c r="D39" i="1"/>
  <c r="C39" i="1"/>
  <c r="N38" i="1"/>
  <c r="M38" i="1"/>
  <c r="L38" i="1"/>
  <c r="K38" i="1"/>
  <c r="J38" i="1"/>
  <c r="I38" i="1"/>
  <c r="H38" i="1"/>
  <c r="G38" i="1"/>
  <c r="F38" i="1"/>
  <c r="E38" i="1"/>
  <c r="D38" i="1"/>
  <c r="C38" i="1"/>
  <c r="N37" i="1"/>
  <c r="M37" i="1"/>
  <c r="L37" i="1"/>
  <c r="K37" i="1"/>
  <c r="J37" i="1"/>
  <c r="I37" i="1"/>
  <c r="H37" i="1"/>
  <c r="G37" i="1"/>
  <c r="F37" i="1"/>
  <c r="E37" i="1"/>
  <c r="D37" i="1"/>
  <c r="C37" i="1"/>
  <c r="N36" i="1"/>
  <c r="M36" i="1"/>
  <c r="L36" i="1"/>
  <c r="K36" i="1"/>
  <c r="J36" i="1"/>
  <c r="I36" i="1"/>
  <c r="H36" i="1"/>
  <c r="G36" i="1"/>
  <c r="F36" i="1"/>
  <c r="E36" i="1"/>
  <c r="D36" i="1"/>
  <c r="C36" i="1"/>
  <c r="N35" i="1"/>
  <c r="M35" i="1"/>
  <c r="L35" i="1"/>
  <c r="K35" i="1"/>
  <c r="J35" i="1"/>
  <c r="I35" i="1"/>
  <c r="H35" i="1"/>
  <c r="G35" i="1"/>
  <c r="F35" i="1"/>
  <c r="E35" i="1"/>
  <c r="D35" i="1"/>
  <c r="C35" i="1"/>
  <c r="N34" i="1"/>
  <c r="M34" i="1"/>
  <c r="L34" i="1"/>
  <c r="K34" i="1"/>
  <c r="J34" i="1"/>
  <c r="I34" i="1"/>
  <c r="H34" i="1"/>
  <c r="G34" i="1"/>
  <c r="F34" i="1"/>
  <c r="E34" i="1"/>
  <c r="D34" i="1"/>
  <c r="C34" i="1"/>
  <c r="N33" i="1"/>
  <c r="M33" i="1"/>
  <c r="L33" i="1"/>
  <c r="K33" i="1"/>
  <c r="J33" i="1"/>
  <c r="I33" i="1"/>
  <c r="H33" i="1"/>
  <c r="G33" i="1"/>
  <c r="F33" i="1"/>
  <c r="E33" i="1"/>
  <c r="D33" i="1"/>
  <c r="C33" i="1"/>
  <c r="B33" i="1"/>
  <c r="N32" i="1"/>
  <c r="M32" i="1"/>
  <c r="L32" i="1"/>
  <c r="K32" i="1"/>
  <c r="J32" i="1"/>
  <c r="I32" i="1"/>
  <c r="H32" i="1"/>
  <c r="G32" i="1"/>
  <c r="F32" i="1"/>
  <c r="E32" i="1"/>
  <c r="D32" i="1"/>
  <c r="C32" i="1"/>
  <c r="N31" i="1"/>
  <c r="M31" i="1"/>
  <c r="L31" i="1"/>
  <c r="K31" i="1"/>
  <c r="J31" i="1"/>
  <c r="I31" i="1"/>
  <c r="H31" i="1"/>
  <c r="G31" i="1"/>
  <c r="F31" i="1"/>
  <c r="E31" i="1"/>
  <c r="D31" i="1"/>
  <c r="C31" i="1"/>
  <c r="N30" i="1"/>
  <c r="M30" i="1"/>
  <c r="L30" i="1"/>
  <c r="K30" i="1"/>
  <c r="J30" i="1"/>
  <c r="I30" i="1"/>
  <c r="H30" i="1"/>
  <c r="G30" i="1"/>
  <c r="F30" i="1"/>
  <c r="E30" i="1"/>
  <c r="D30" i="1"/>
  <c r="C30" i="1"/>
  <c r="N29" i="1"/>
  <c r="M29" i="1"/>
  <c r="L29" i="1"/>
  <c r="K29" i="1"/>
  <c r="J29" i="1"/>
  <c r="I29" i="1"/>
  <c r="H29" i="1"/>
  <c r="G29" i="1"/>
  <c r="F29" i="1"/>
  <c r="E29" i="1"/>
  <c r="D29" i="1"/>
  <c r="C29" i="1"/>
  <c r="N28" i="1"/>
  <c r="M28" i="1"/>
  <c r="L28" i="1"/>
  <c r="K28" i="1"/>
  <c r="J28" i="1"/>
  <c r="I28" i="1"/>
  <c r="H28" i="1"/>
  <c r="G28" i="1"/>
  <c r="F28" i="1"/>
  <c r="E28" i="1"/>
  <c r="D28" i="1"/>
  <c r="C28" i="1"/>
  <c r="N27" i="1"/>
  <c r="M27" i="1"/>
  <c r="L27" i="1"/>
  <c r="K27" i="1"/>
  <c r="J27" i="1"/>
  <c r="I27" i="1"/>
  <c r="H27" i="1"/>
  <c r="G27" i="1"/>
  <c r="F27" i="1"/>
  <c r="E27" i="1"/>
  <c r="D27" i="1"/>
  <c r="C27" i="1"/>
  <c r="N26" i="1"/>
  <c r="M26" i="1"/>
  <c r="L26" i="1"/>
  <c r="K26" i="1"/>
  <c r="J26" i="1"/>
  <c r="I26" i="1"/>
  <c r="H26" i="1"/>
  <c r="G26" i="1"/>
  <c r="F26" i="1"/>
  <c r="E26" i="1"/>
  <c r="D26" i="1"/>
  <c r="C26" i="1"/>
  <c r="N25" i="1"/>
  <c r="M25" i="1"/>
  <c r="L25" i="1"/>
  <c r="K25" i="1"/>
  <c r="J25" i="1"/>
  <c r="I25" i="1"/>
  <c r="H25" i="1"/>
  <c r="G25" i="1"/>
  <c r="F25" i="1"/>
  <c r="E25" i="1"/>
  <c r="D25" i="1"/>
  <c r="C25" i="1"/>
  <c r="N24" i="1"/>
  <c r="M24" i="1"/>
  <c r="L24" i="1"/>
  <c r="K24" i="1"/>
  <c r="K23" i="1" s="1"/>
  <c r="J24" i="1"/>
  <c r="I24" i="1"/>
  <c r="H24" i="1"/>
  <c r="G24" i="1"/>
  <c r="F24" i="1"/>
  <c r="E24" i="1"/>
  <c r="D24" i="1"/>
  <c r="C24" i="1"/>
  <c r="N23" i="1"/>
  <c r="M23" i="1"/>
  <c r="L23" i="1"/>
  <c r="J23" i="1"/>
  <c r="I23" i="1"/>
  <c r="H23" i="1"/>
  <c r="G23" i="1"/>
  <c r="F23" i="1"/>
  <c r="E23" i="1"/>
  <c r="D23" i="1"/>
  <c r="C23" i="1"/>
  <c r="B23" i="1"/>
  <c r="N22" i="1"/>
  <c r="M22" i="1"/>
  <c r="L22" i="1"/>
  <c r="K22" i="1"/>
  <c r="J22" i="1"/>
  <c r="I22" i="1"/>
  <c r="H22" i="1"/>
  <c r="G22" i="1"/>
  <c r="F22" i="1"/>
  <c r="E22" i="1"/>
  <c r="D22" i="1"/>
  <c r="C22" i="1"/>
  <c r="N21" i="1"/>
  <c r="M21" i="1"/>
  <c r="L21" i="1"/>
  <c r="K21" i="1"/>
  <c r="J21" i="1"/>
  <c r="I21" i="1"/>
  <c r="H21" i="1"/>
  <c r="G21" i="1"/>
  <c r="F21" i="1"/>
  <c r="E21" i="1"/>
  <c r="D21" i="1"/>
  <c r="C21" i="1"/>
  <c r="N20" i="1"/>
  <c r="M20" i="1"/>
  <c r="L20" i="1"/>
  <c r="K20" i="1"/>
  <c r="J20" i="1"/>
  <c r="I20" i="1"/>
  <c r="H20" i="1"/>
  <c r="G20" i="1"/>
  <c r="F20" i="1"/>
  <c r="E20" i="1"/>
  <c r="D20" i="1"/>
  <c r="C20" i="1"/>
  <c r="N19" i="1"/>
  <c r="M19" i="1"/>
  <c r="L19" i="1"/>
  <c r="K19" i="1"/>
  <c r="J19" i="1"/>
  <c r="I19" i="1"/>
  <c r="H19" i="1"/>
  <c r="G19" i="1"/>
  <c r="F19" i="1"/>
  <c r="E19" i="1"/>
  <c r="D19" i="1"/>
  <c r="C19" i="1"/>
  <c r="N18" i="1"/>
  <c r="M18" i="1"/>
  <c r="L18" i="1"/>
  <c r="K18" i="1"/>
  <c r="J18" i="1"/>
  <c r="I18" i="1"/>
  <c r="H18" i="1"/>
  <c r="G18" i="1"/>
  <c r="F18" i="1"/>
  <c r="E18" i="1"/>
  <c r="D18" i="1"/>
  <c r="C18" i="1"/>
  <c r="N17" i="1"/>
  <c r="M17" i="1"/>
  <c r="L17" i="1"/>
  <c r="K17" i="1"/>
  <c r="J17" i="1"/>
  <c r="I17" i="1"/>
  <c r="H17" i="1"/>
  <c r="G17" i="1"/>
  <c r="F17" i="1"/>
  <c r="E17" i="1"/>
  <c r="D17" i="1"/>
  <c r="C17" i="1"/>
  <c r="N16" i="1"/>
  <c r="M16" i="1"/>
  <c r="L16" i="1"/>
  <c r="K16" i="1"/>
  <c r="J16" i="1"/>
  <c r="I16" i="1"/>
  <c r="H16" i="1"/>
  <c r="G16" i="1"/>
  <c r="F16" i="1"/>
  <c r="E16" i="1"/>
  <c r="D16" i="1"/>
  <c r="C16" i="1"/>
  <c r="N15" i="1"/>
  <c r="M15" i="1"/>
  <c r="L15" i="1"/>
  <c r="K15" i="1"/>
  <c r="J15" i="1"/>
  <c r="I15" i="1"/>
  <c r="H15" i="1"/>
  <c r="G15" i="1"/>
  <c r="F15" i="1"/>
  <c r="E15" i="1"/>
  <c r="D15" i="1"/>
  <c r="C15" i="1"/>
  <c r="N14" i="1"/>
  <c r="M14" i="1"/>
  <c r="L14" i="1"/>
  <c r="K14" i="1"/>
  <c r="J14" i="1"/>
  <c r="I14" i="1"/>
  <c r="H14" i="1"/>
  <c r="G14" i="1"/>
  <c r="F14" i="1"/>
  <c r="E14" i="1"/>
  <c r="D14" i="1"/>
  <c r="C14" i="1"/>
  <c r="N13" i="1"/>
  <c r="M13" i="1"/>
  <c r="L13" i="1"/>
  <c r="K13" i="1"/>
  <c r="J13" i="1"/>
  <c r="I13" i="1"/>
  <c r="H13" i="1"/>
  <c r="G13" i="1"/>
  <c r="F13" i="1"/>
  <c r="E13" i="1"/>
  <c r="D13" i="1"/>
  <c r="C13" i="1"/>
  <c r="B13" i="1"/>
  <c r="N12" i="1"/>
  <c r="M12" i="1"/>
  <c r="L12" i="1"/>
  <c r="K12" i="1"/>
  <c r="J12" i="1"/>
  <c r="I12" i="1"/>
  <c r="H12" i="1"/>
  <c r="G12" i="1"/>
  <c r="F12" i="1"/>
  <c r="E12" i="1"/>
  <c r="D12" i="1"/>
  <c r="C12" i="1"/>
  <c r="N11" i="1"/>
  <c r="M11" i="1"/>
  <c r="L11" i="1"/>
  <c r="K11" i="1"/>
  <c r="J11" i="1"/>
  <c r="I11" i="1"/>
  <c r="H11" i="1"/>
  <c r="G11" i="1"/>
  <c r="F11" i="1"/>
  <c r="E11" i="1"/>
  <c r="D11" i="1"/>
  <c r="C11" i="1"/>
  <c r="N10" i="1"/>
  <c r="M10" i="1"/>
  <c r="L10" i="1"/>
  <c r="K10" i="1"/>
  <c r="J10" i="1"/>
  <c r="I10" i="1"/>
  <c r="H10" i="1"/>
  <c r="G10" i="1"/>
  <c r="F10" i="1"/>
  <c r="E10" i="1"/>
  <c r="D10" i="1"/>
  <c r="C10" i="1"/>
  <c r="N9" i="1"/>
  <c r="M9" i="1"/>
  <c r="L9" i="1"/>
  <c r="K9" i="1"/>
  <c r="J9" i="1"/>
  <c r="I9" i="1"/>
  <c r="H9" i="1"/>
  <c r="G9" i="1"/>
  <c r="F9" i="1"/>
  <c r="E9" i="1"/>
  <c r="D9" i="1"/>
  <c r="C9" i="1"/>
  <c r="N8" i="1"/>
  <c r="M8" i="1"/>
  <c r="L8" i="1"/>
  <c r="K8" i="1"/>
  <c r="J8" i="1"/>
  <c r="I8" i="1"/>
  <c r="H8" i="1"/>
  <c r="G8" i="1"/>
  <c r="F8" i="1"/>
  <c r="E8" i="1"/>
  <c r="D8" i="1"/>
  <c r="C8" i="1"/>
  <c r="N7" i="1"/>
  <c r="N5" i="1" s="1"/>
  <c r="M7" i="1"/>
  <c r="M5" i="1" s="1"/>
  <c r="L7" i="1"/>
  <c r="K7" i="1"/>
  <c r="K5" i="1" s="1"/>
  <c r="J7" i="1"/>
  <c r="I7" i="1"/>
  <c r="H7" i="1"/>
  <c r="G7" i="1"/>
  <c r="G5" i="1" s="1"/>
  <c r="F7" i="1"/>
  <c r="E7" i="1"/>
  <c r="D7" i="1"/>
  <c r="N6" i="1"/>
  <c r="M6" i="1"/>
  <c r="L6" i="1"/>
  <c r="L5" i="1" s="1"/>
  <c r="K6" i="1"/>
  <c r="J6" i="1"/>
  <c r="I6" i="1"/>
  <c r="H6" i="1"/>
  <c r="H5" i="1" s="1"/>
  <c r="G6" i="1"/>
  <c r="F6" i="1"/>
  <c r="E6" i="1"/>
  <c r="E5" i="1" s="1"/>
  <c r="D6" i="1"/>
  <c r="D5" i="1" s="1"/>
  <c r="C6" i="1"/>
  <c r="J5" i="1"/>
  <c r="I5" i="1" s="1"/>
  <c r="C5" i="1"/>
  <c r="F5" i="1" l="1"/>
  <c r="B5" i="1"/>
  <c r="N4" i="1" s="1"/>
  <c r="M4" i="1"/>
  <c r="L4" i="1"/>
  <c r="K4" i="1"/>
  <c r="J4" i="1"/>
  <c r="I4" i="1"/>
  <c r="H4" i="1"/>
  <c r="G4" i="1"/>
  <c r="F4" i="1"/>
  <c r="E4" i="1"/>
  <c r="D4" i="1"/>
  <c r="C4" i="1"/>
  <c r="B4" i="1"/>
  <c r="D46" i="11"/>
  <c r="E46" i="11" s="1"/>
  <c r="D6" i="11"/>
  <c r="E6" i="11" s="1"/>
  <c r="D154" i="11"/>
  <c r="E154" i="11" s="1"/>
  <c r="D43" i="11"/>
  <c r="E43" i="11" s="1"/>
  <c r="D114" i="11"/>
  <c r="E114" i="11" s="1"/>
  <c r="D134" i="11"/>
  <c r="E134" i="11" s="1"/>
  <c r="D286" i="11"/>
  <c r="E286" i="11" s="1"/>
  <c r="D339" i="11"/>
  <c r="E339" i="11" s="1"/>
  <c r="D275" i="11"/>
  <c r="E275" i="11" s="1"/>
  <c r="D31" i="11"/>
  <c r="E31" i="11" s="1"/>
  <c r="D402" i="11"/>
  <c r="E402" i="11" s="1"/>
  <c r="D95" i="11"/>
  <c r="E95" i="11"/>
  <c r="D190" i="11"/>
  <c r="E190" i="11" s="1"/>
  <c r="D262" i="11"/>
  <c r="E262" i="11" s="1"/>
  <c r="D186" i="11"/>
  <c r="E186" i="11" s="1"/>
  <c r="D126" i="11"/>
  <c r="E126" i="11" s="1"/>
  <c r="D63" i="11"/>
  <c r="E63" i="11" s="1"/>
  <c r="D350" i="11"/>
  <c r="E350" i="11" s="1"/>
  <c r="D54" i="11"/>
  <c r="E54" i="11" s="1"/>
  <c r="D327" i="11"/>
  <c r="E327" i="11" s="1"/>
  <c r="D91" i="11"/>
  <c r="E91" i="11" s="1"/>
  <c r="D62" i="11"/>
  <c r="E62" i="11" s="1"/>
  <c r="D27" i="11"/>
  <c r="E27" i="11" s="1"/>
  <c r="D243" i="11"/>
  <c r="E243" i="11" s="1"/>
  <c r="D338" i="11"/>
  <c r="E338" i="11" s="1"/>
  <c r="D358" i="11"/>
  <c r="E358" i="11" s="1"/>
  <c r="D235" i="11"/>
  <c r="E235" i="11" s="1"/>
  <c r="D166" i="11"/>
  <c r="E166" i="11"/>
  <c r="D79" i="11"/>
  <c r="E79" i="11" s="1"/>
  <c r="D30" i="11"/>
  <c r="E30" i="11" s="1"/>
  <c r="D395" i="11"/>
  <c r="E395" i="11" s="1"/>
  <c r="D423" i="11"/>
  <c r="E423" i="11" s="1"/>
  <c r="D74" i="11"/>
  <c r="E74" i="11" s="1"/>
  <c r="D86" i="11"/>
  <c r="E86" i="11" s="1"/>
  <c r="D14" i="11"/>
  <c r="E14" i="11" s="1"/>
  <c r="D90" i="11"/>
  <c r="E90" i="11" s="1"/>
  <c r="D22" i="11"/>
  <c r="E22" i="11" s="1"/>
  <c r="D382" i="11"/>
  <c r="E382" i="11" s="1"/>
  <c r="D178" i="11"/>
  <c r="E178" i="11" s="1"/>
  <c r="D139" i="11"/>
  <c r="E139" i="11" s="1"/>
  <c r="D127" i="11"/>
  <c r="E127" i="11" s="1"/>
  <c r="D242" i="11"/>
  <c r="E242" i="11" s="1"/>
  <c r="D38" i="11"/>
  <c r="E38" i="11" s="1"/>
  <c r="D75" i="11"/>
  <c r="E75" i="11"/>
  <c r="D410" i="11"/>
  <c r="E410" i="11" s="1"/>
  <c r="D294" i="11"/>
  <c r="E294" i="11" s="1"/>
  <c r="D415" i="11"/>
  <c r="E415" i="11" s="1"/>
  <c r="D351" i="11"/>
  <c r="E351" i="11" s="1"/>
  <c r="D50" i="11"/>
  <c r="E50" i="11" s="1"/>
  <c r="D326" i="11"/>
  <c r="E326" i="11" s="1"/>
  <c r="D47" i="11"/>
  <c r="E47" i="11" s="1"/>
  <c r="D10" i="11"/>
  <c r="E10" i="11" s="1"/>
</calcChain>
</file>

<file path=xl/sharedStrings.xml><?xml version="1.0" encoding="utf-8"?>
<sst xmlns="http://schemas.openxmlformats.org/spreadsheetml/2006/main" count="3437" uniqueCount="1784">
  <si>
    <t xml:space="preserve">99000 - ADEUDOS DE EJERCICIOS FISCALES ANTERIORES (ADEFAS)                </t>
  </si>
  <si>
    <t>96000 - APOYOS FINANCIEROS</t>
  </si>
  <si>
    <t>95000 - COSTO POR COBERTURAS</t>
  </si>
  <si>
    <t>94000 - GASTOS DE LA DEUDA PUBLICA</t>
  </si>
  <si>
    <t>93000 - COMISIONES DE LA DEUDA PUBLICA</t>
  </si>
  <si>
    <t>92000 - INTERESES DE LA DEUDA PÚBLICA</t>
  </si>
  <si>
    <t>91000 - AMORTIZACIÓN DE LA DEUDA PÚBLICA</t>
  </si>
  <si>
    <t>90000 - DEUDA PÚBLICA</t>
  </si>
  <si>
    <t>62000 - OBRA PÚBLICA EN BIENES PROPIOS</t>
  </si>
  <si>
    <t>61000 - OBRA PÚBLICA EN BIENES DE DOMINIO PÚBLICO</t>
  </si>
  <si>
    <t>60000 - INVERSIÓN PÚBLICA</t>
  </si>
  <si>
    <t>58000 - BIENES INMUEBLES</t>
  </si>
  <si>
    <t>56000 - MAQUINARIA, OTROS EQUIPOS Y HERRAMIENTAS</t>
  </si>
  <si>
    <t>54000 - VEHÍCULOS Y EQUIPO DE TRANSPORTE</t>
  </si>
  <si>
    <r>
      <t>52000 - MOBILIARIO Y EQUIPO EDUCACIONAL Y RECREATIVO</t>
    </r>
    <r>
      <rPr>
        <sz val="9"/>
        <color rgb="FF000000"/>
        <rFont val="Arial"/>
        <family val="2"/>
      </rPr>
      <t xml:space="preserve">                                     </t>
    </r>
  </si>
  <si>
    <t>51000 - MOBILIARIO Y EQUIPO DE ADMINISTRACIÓN</t>
  </si>
  <si>
    <t>50000 - BIENES MUEBLES, INMUEBLES E INTANGIBLES</t>
  </si>
  <si>
    <t>48000 - DONATIVOS</t>
  </si>
  <si>
    <t>45000 - PENSIONES Y JUBILACIONES</t>
  </si>
  <si>
    <t>44000 - AYUDAS SOCIALES</t>
  </si>
  <si>
    <t>43000 - SUBSIDIOS Y SUBVENCIONES</t>
  </si>
  <si>
    <t xml:space="preserve">40000 - TRANSFERENCIAS, ASIGNACIONES, SUBSIDIOS Y OTRAS AYUDAS       </t>
  </si>
  <si>
    <t>39000 - OTROS SERVICIOS GENERALES</t>
  </si>
  <si>
    <t>38000 - SERVICIOS OFICIALES</t>
  </si>
  <si>
    <t>37000 - SERVICIOS DE TRASLADO Y VIÁTICOS</t>
  </si>
  <si>
    <t xml:space="preserve">36000 - SERVICIOS DE COMUNICACIÓN SOCIAL Y PUBLICIDAD                                </t>
  </si>
  <si>
    <t>35000 - SERVICIOS DE INSTALACIÓN, REPARACIÓN, MANTENIMIENTO Y CONSERVACIÓN</t>
  </si>
  <si>
    <t xml:space="preserve">34000 - SERVICIOS FINANCIEROS, BANCARIOS Y COMERCIALES                               </t>
  </si>
  <si>
    <t xml:space="preserve">33000 - SERVICIOS PROFESIONALES, CIENTÍFICOS, TÉCNICOS Y OTROS SERVICIOS       </t>
  </si>
  <si>
    <t>32000 - SERVICIOS DE ARRENDAMIENTO</t>
  </si>
  <si>
    <t>31000 - SERVICIOS BASICOS</t>
  </si>
  <si>
    <t>30000 - SERVICIOS GENERALES</t>
  </si>
  <si>
    <t xml:space="preserve">29000 - HERRAMIENTAS, REFACCIONES Y ACCESORIOS MENORES  </t>
  </si>
  <si>
    <t>28000 - MATERIALES Y SUMINISTROS PARA SEGURIDAD</t>
  </si>
  <si>
    <t xml:space="preserve">27000 - VESTUARIO, BLANCOS, PRENDAS DE PROTECCIÓN Y  ARTÍCULOS DEPORTIVOS  </t>
  </si>
  <si>
    <t>26000 - COMBUSTIBLES, LUBRICANTES Y ADITIVOS</t>
  </si>
  <si>
    <t xml:space="preserve">25000 - PRODUCTOS QUÍMICOS, FARMACÉUTICOS Y DE LABORATORIO </t>
  </si>
  <si>
    <t xml:space="preserve">24000 - MATERIALES Y ARTÍCULOS DE CONSTRUCCIÓN Y DE REPARACIÓN         </t>
  </si>
  <si>
    <t>22000 - ALIMENTOS Y UTENSILIOS</t>
  </si>
  <si>
    <t xml:space="preserve">21000 - MATERIALES DE ADMINISTRACIÓN, EMISIÓN DE DOCUMENTOS Y ARTÍCULOS OFICIALES </t>
  </si>
  <si>
    <t>20000 - MATERIALES Y SUMINISTROS</t>
  </si>
  <si>
    <t>15000 - OTRAS PRESTACIONES SOCIALES Y ECONÓMICAS</t>
  </si>
  <si>
    <t>14000 - SEGURIDAD SOCIAL</t>
  </si>
  <si>
    <t>13000 - REMUNERACIONES ADICIONALES Y ESPECIALES</t>
  </si>
  <si>
    <t xml:space="preserve">11000 - REMUNERACIONES AL PERSONAL DE CARÁCTER PERMANENTE         </t>
  </si>
  <si>
    <t>10000 - SERVICIOS PERSONALES</t>
  </si>
  <si>
    <t>Total</t>
  </si>
  <si>
    <t>DICIEMBRE</t>
  </si>
  <si>
    <t>NOVIEMBRE</t>
  </si>
  <si>
    <t>OCTUBRE</t>
  </si>
  <si>
    <t>SEPTIEMBRE</t>
  </si>
  <si>
    <t>AGOSTO</t>
  </si>
  <si>
    <t>JULIO</t>
  </si>
  <si>
    <t>JUNIO</t>
  </si>
  <si>
    <t>MAYO</t>
  </si>
  <si>
    <t>ABRIL</t>
  </si>
  <si>
    <t>MARZO</t>
  </si>
  <si>
    <t>FEBRERO</t>
  </si>
  <si>
    <t>ENERO</t>
  </si>
  <si>
    <t>ANUAL</t>
  </si>
  <si>
    <t>COG (partida genérica)</t>
  </si>
  <si>
    <t>MUNICIPIO DE VILLA UNION, COAHUILA</t>
  </si>
  <si>
    <t>23000 - MATERIAS PRIMAS Y MATERIALES DE PRODUCCION Y COMERCIALIZACION</t>
  </si>
  <si>
    <t>CALENDARIO DE PRESUPUESTO DE EGRESOS DEL EJERCICIO FISCAL 2016</t>
  </si>
  <si>
    <t>12000 - REMUNERACIONES AL PERSONAL DE CARÁCTER TRANSITORIO</t>
  </si>
  <si>
    <t>16000 - PREVISIONES</t>
  </si>
  <si>
    <t>17000 - PAGO DE ESTÍMULOS A SERVIDORES PÚBLICOS</t>
  </si>
  <si>
    <t>41000 - TRANSFERENCIAS INTERNAS Y ASIGNACIONES AL SECTOR PÚBLICO</t>
  </si>
  <si>
    <t>42000 - TRANSFERENCIAS AL RESTO DEL SECTOR PÚBLICO</t>
  </si>
  <si>
    <t>49000 - TRANSFERENCIAS AL EXTERIOR</t>
  </si>
  <si>
    <t>53000 - EQUIPO E INSTRUMENTAL MÉDICO Y DE LABORATORIO</t>
  </si>
  <si>
    <t>57000 - ACTIVOS BIOLOGICOS</t>
  </si>
  <si>
    <t>59000 - ACTIVOS INTANGIBLES</t>
  </si>
  <si>
    <t>63000 - 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</si>
  <si>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</si>
  <si>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</si>
  <si>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</si>
  <si>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</si>
  <si>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</si>
  <si>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</si>
  <si>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</si>
  <si>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</si>
  <si>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70000 - INVERSIONES FINANCIERAS Y OTRAS PROVISIONES</t>
  </si>
  <si>
    <t>71000 - INVERSIONES PARA EL FOMENTO DE ACTIVIDADES PRODUCTIVAS</t>
  </si>
  <si>
    <t>72000 - ACCIONES Y PARTICIPACIONES DE CAPITAL</t>
  </si>
  <si>
    <t>73000 - COMPRA DE TÍTULOS Y VALORES</t>
  </si>
  <si>
    <t>74000 - CONCESIÓN DE PRÉSTAMOS</t>
  </si>
  <si>
    <t>75000 - INVERSIONES EN FIDEICOMISOS, MANDATOS Y OTROS ANÁLOGOS</t>
  </si>
  <si>
    <t>76000 - OTRAS INVERSIONES FINANCIERAS</t>
  </si>
  <si>
    <t>79000 - PROVISIONES PARA CONTINGENCIAS Y OTRAS EROGACIONES ESPECIALES</t>
  </si>
  <si>
    <t>PARTICIPACIONES Y APORTACIONES</t>
  </si>
  <si>
    <t>PARTICIPACIONES</t>
  </si>
  <si>
    <t>APORTACIONES</t>
  </si>
  <si>
    <t>CONVENIOS</t>
  </si>
  <si>
    <t>81000 - PARTICIPACIONES</t>
  </si>
  <si>
    <t>83000 - APORTACIONES</t>
  </si>
  <si>
    <t>85000 - CONVENIOS</t>
  </si>
  <si>
    <t>80000 - PARTICIPACIONES Y APORTACIONES</t>
  </si>
  <si>
    <t>CTG</t>
  </si>
  <si>
    <t>Presupuesto Aprobado</t>
  </si>
  <si>
    <t>Gasto Corriente</t>
  </si>
  <si>
    <t>Gasto de Capital</t>
  </si>
  <si>
    <t>Amortización de la Deuda y Disminución de Pasivos</t>
  </si>
  <si>
    <t>Pensiones y Jubilaciones</t>
  </si>
  <si>
    <t>Participaciones</t>
  </si>
  <si>
    <t>ObjGasto</t>
  </si>
  <si>
    <t>CE</t>
  </si>
  <si>
    <r>
      <t>Total general</t>
    </r>
    <r>
      <rPr>
        <sz val="12"/>
        <color theme="1"/>
        <rFont val="Calibri"/>
        <family val="2"/>
        <scheme val="minor"/>
      </rPr>
      <t> </t>
    </r>
  </si>
  <si>
    <t>11000 - REMUNERACIONES AL PERSONAL DE CARÁCTER PERMANENTE</t>
  </si>
  <si>
    <t>11300 - SUELDOS BASE AL PERSONAL PERMANENTE</t>
  </si>
  <si>
    <t>13200 - PRIMAS DE VACACIONES, DOMINICAL Y GRATIFICACIÓN DE FIN DE AÑO</t>
  </si>
  <si>
    <t>13300 - HORAS EXTRAORDINARIAS</t>
  </si>
  <si>
    <t>14100 - APORTACIONES DE SEGURIDAD SOCIAL</t>
  </si>
  <si>
    <t>14400 - APORTACIONES PARA SEGUROS</t>
  </si>
  <si>
    <t>15200 - INDEMNIZACIONES</t>
  </si>
  <si>
    <t>21100 - MATERIALES, ÚTILES Y EQUIPOS MENORES DE OFICINA</t>
  </si>
  <si>
    <t>21400 - MATERIALES, ÚTILES Y EQUIPOS MENORES DE TECNOLOGÍAS DE LA INFORMACIÓN Y COMUNICACIONES</t>
  </si>
  <si>
    <t>21600 - MATERIAL DE LIMPIEZA</t>
  </si>
  <si>
    <t>22100 - PRODUCTOS ALIMENTICIOS PARA PERSONAS</t>
  </si>
  <si>
    <t>24600 - MATERIAL ELÉCTRICO Y ELECTRÓNICO</t>
  </si>
  <si>
    <t>24900 - OTROS MATERIALES Y ARTÍCULOS DE CONSTRUCCIÓN Y REPARACIÓN</t>
  </si>
  <si>
    <t>25000 - PRODUCTOS QUÍMICOS, FARMACÉUTICOS Y DE LABORATORIO</t>
  </si>
  <si>
    <t>25300 - MEDICINAS Y PRODUCTOS FARMACÉUTICOS</t>
  </si>
  <si>
    <t>26100 - COMBUSTIBLES, LUBRICANTES Y ADITIVOS</t>
  </si>
  <si>
    <t>27100 - VESTUARIO Y UNIFORMES</t>
  </si>
  <si>
    <t>27200 - PRENDAS DE SEGURIDAD Y PROTECCIÓN PERSONAL</t>
  </si>
  <si>
    <t>29000 - HERRAMIENTAS, REFACCIONES Y ACCESORIOS MENORES</t>
  </si>
  <si>
    <t>29100 - HERRAMIENTAS MENORES</t>
  </si>
  <si>
    <t>31100 - ENERGÍA ELÉCTRICA</t>
  </si>
  <si>
    <t>31200 - GAS</t>
  </si>
  <si>
    <t>31400 - TELEFONÍA TRADICIONAL</t>
  </si>
  <si>
    <t>31500 - TELEFONÍA CELULAR</t>
  </si>
  <si>
    <t>31800 - SERVICIOS POSTALES Y TELEGRÁFICOS</t>
  </si>
  <si>
    <t>32200 - ARRENDAMIENTO DE EDIFICIOS</t>
  </si>
  <si>
    <t>32500 - ARRENDAMIENTO DE EQUIPO DE TRANSPORTE</t>
  </si>
  <si>
    <t>32600 - ARRENDAMIENTO DE MAQUINARIA, OTROS EQUIPOS Y HERRAMIENTAS</t>
  </si>
  <si>
    <t>33100 - SERVICIOS LEGALES, DE CONTABILIDAD, AUDITORÍA Y RELACIONADOS</t>
  </si>
  <si>
    <t>33300 - SERVICIOS DE CONSULTORÍA ADMINISTRATIVA, PROCESOS, TÉCNICA Y EN TECNOLOGÍAS DE LA INFORMACIÓN</t>
  </si>
  <si>
    <t>33600 - SERVICIOS DE APOYO ADMINISTRATIVO, FOTOCOPIADO E IMPRESIÓN</t>
  </si>
  <si>
    <t>34500 - SEGURO DE BIENES PATRIMONIALES</t>
  </si>
  <si>
    <t>34700 - FLETES Y MANIOBRAS</t>
  </si>
  <si>
    <t>35100 - CONSERVACIÓN Y MANTENIMIENTO MENOR DE INMUEBLES</t>
  </si>
  <si>
    <t>35200 - INSTALACIÓN, REPARACIÓN Y MANTENIMIENTO DE MOBILIARIO Y EQUIPO DE ADMINISTRACIÓN, EDUCACIONAL Y</t>
  </si>
  <si>
    <t>35300 - INSTALACIÓN, REPARACIÓN Y MANTENIMIENTO DE EQUIPO DE CÓMPUTO Y TECNOLOGÍAS DE LA INFORMACIÓN</t>
  </si>
  <si>
    <t>35700 - INSTALACIÓN, REPARACIÓN Y MANTENIMIENTO DE MAQUINARIA, OTROS EQUIPOS Y HERRAMIENTA</t>
  </si>
  <si>
    <t>36100 - DIFUSIÓN POR RADIO, TELEVISIÓN Y OTROS MEDIOS DE MENSAJES SOBRE PROGRAMAS Y ACTIVIDADES</t>
  </si>
  <si>
    <t>36500 - SERVICIOS DE LA INDUSTRIA FÍLMICA, DEL SONIDO Y DEL VIDEO</t>
  </si>
  <si>
    <t>36900 - OTROS SERVICIOS DE INFORMACIÓN</t>
  </si>
  <si>
    <t>37200 - PASAJES TERRESTRES</t>
  </si>
  <si>
    <t>37500 - VIÁTICOS EN EL PAÍS</t>
  </si>
  <si>
    <t>38100 - GASTOS DE CEREMONIAL</t>
  </si>
  <si>
    <t>38200 - GASTOS DE ORDEN SOCIAL Y CULTURAL</t>
  </si>
  <si>
    <t>39200 - IMPUESTOS Y DERECHOS</t>
  </si>
  <si>
    <t>39500 - PENAS, MULTAS, ACCESORIOS Y ACTUALIZACIONES</t>
  </si>
  <si>
    <t>40000 - TRANSFERENCIAS, ASIGNACIONES, SUBSIDIOS Y OTRAS AYUDAS</t>
  </si>
  <si>
    <t>43300 - SUBSIDIOS A LA INVERSIÓN</t>
  </si>
  <si>
    <t>43800 - SUBSIDIOS A ENTIDADES FEDERATIVAS Y MUNICIPIOS</t>
  </si>
  <si>
    <t>43900 - OTROS SUBSIDIOS</t>
  </si>
  <si>
    <t>44100 - AYUDAS SOCIALES A PERSONAS</t>
  </si>
  <si>
    <t>44300 - AYUDAS SOCIALES A INSTITUCIONES DE ENSEÑANZA</t>
  </si>
  <si>
    <t>45100 - PENSIONES</t>
  </si>
  <si>
    <t>45200 - JUBILACIONES</t>
  </si>
  <si>
    <t>48100 - DONATIVOS A INSTITUCIONES SIN FINES DE LUCRO</t>
  </si>
  <si>
    <t>61200 - EDIFICACIÓN NO HABITACIONAL</t>
  </si>
  <si>
    <t>51100 - MUEBLES DE OFICINA Y ESTANTERÍA</t>
  </si>
  <si>
    <t>51500 - EQUIPO DE CÓMPUTO Y DE TECNOLOGÍA DE LA INFORMACIÓN</t>
  </si>
  <si>
    <t>51900 - OTROS MOBILIARIOS Y EQUIPOS DE ADMINISTRACIÓN</t>
  </si>
  <si>
    <t>53100 - EQUIPO MÉDICO Y DE LABORATORIO</t>
  </si>
  <si>
    <t>54100 - AUTOMÓVILES Y CAMIONES</t>
  </si>
  <si>
    <t>55000 - EQUIPO DE DEFENSA Y SEGURIDAD</t>
  </si>
  <si>
    <t>55100 - EQUIPO DE DEFENSA Y SEGURIDAD</t>
  </si>
  <si>
    <t>56200 - MAQUINARIA Y EQUIPO INDUSTRIAL</t>
  </si>
  <si>
    <t>56500 - EQUIPO DE COMUNICACIÓN Y TELECOMUNICACIÓN</t>
  </si>
  <si>
    <t>56600 - EQUIPOS DE GENERACIÓN ELÉCTRICA, APARATOS Y ACCESORIOS ELÉCTRICOS</t>
  </si>
  <si>
    <t>56700 - HERRAMIENTAS Y MÁQUINAS-HERRAMIENTA</t>
  </si>
  <si>
    <t>91100 - AMORTIZACIÓN DE LA DEUDA INTERNA CON INSTITUCIONES DE CRÉDITO</t>
  </si>
  <si>
    <t>92100 - INTERESES DE LA DEUDA INTERNA CON INSTITUCIONES DE CRÉDITO</t>
  </si>
  <si>
    <t>96100 - APOYOS A INTERMEDIARIOS FINANCIEROS</t>
  </si>
  <si>
    <t>99000 - ADEUDOS DE EJERCICIOS FISCALES ANTERIORES (ADEFAS)</t>
  </si>
  <si>
    <t>99100 - ADEFAS</t>
  </si>
  <si>
    <t>21000 - MATERIALES DE ADMINISTRACIÓN, EMISIÓN DE DOCUMENTOS Y ARTÍCULOS OFICIALES</t>
  </si>
  <si>
    <t>Columna1</t>
  </si>
  <si>
    <t>COG</t>
  </si>
  <si>
    <t>24200 - CEMENTO Y PRODUCTOS DE CONCRETO</t>
  </si>
  <si>
    <t>24300 - CAL, YESO Y PRODUCTOS DE YESO</t>
  </si>
  <si>
    <t>24400 - MADERA Y PRODUCTOS DE MADERA</t>
  </si>
  <si>
    <t>24500 - VIDRIO Y PRODUCTOS DE VIDRIO</t>
  </si>
  <si>
    <t>24800 - MATERIALES COMPLEMENTARIOS</t>
  </si>
  <si>
    <t>Descripción</t>
  </si>
  <si>
    <t>SERVICIOS PERSONALES</t>
  </si>
  <si>
    <t>REMUNERACIONES AL PERSONAL DE CARÁCTER PERMANENTE</t>
  </si>
  <si>
    <t>DIETAS</t>
  </si>
  <si>
    <t>HABERES</t>
  </si>
  <si>
    <t>SUELDOS BASE AL PERSONAL PERMANENTE</t>
  </si>
  <si>
    <t>SUELDOS BASE</t>
  </si>
  <si>
    <t>CANTIDAD ADICIONAL</t>
  </si>
  <si>
    <t>SOBRESUELDOS</t>
  </si>
  <si>
    <t>ESTIMULOS AL PERSONAL</t>
  </si>
  <si>
    <t>COMISIONES POR NOTIFICACION</t>
  </si>
  <si>
    <t>SUBSIDIO AL EMPLEO</t>
  </si>
  <si>
    <t>CUPONES DE BONIFICACION</t>
  </si>
  <si>
    <t>AYUDA PARA TRANSPORTE</t>
  </si>
  <si>
    <t>AYUDA ESCOLAR</t>
  </si>
  <si>
    <t>VACACIONES AL PERSONAL PERMANENTE</t>
  </si>
  <si>
    <t>VITALICIO PENSIONADOS</t>
  </si>
  <si>
    <t>INCENTIVOS</t>
  </si>
  <si>
    <t>SUELDOS AL PERSONAL SINDICALIZADO</t>
  </si>
  <si>
    <t>CANTIDAD ADICIONAL SINDICALIZADOS</t>
  </si>
  <si>
    <t>REMUNERACIONES POR ADSCRIPCIÓN LABORAL EN EL EXTRANJERO</t>
  </si>
  <si>
    <t>ASIGNACIONES PARA RADICACIONES EN EL EXTRANJERO</t>
  </si>
  <si>
    <t>REMUNERACIONES AL PERSONAL DE CARÁCTER TRANSITORIO</t>
  </si>
  <si>
    <t>HONORARIOS ASIMILABLES A SALARIOS</t>
  </si>
  <si>
    <t>HONORARIOS POR SERVICIOS PERSONALES</t>
  </si>
  <si>
    <t>SUELDOS BASE AL PERSONAL EVENTUAL</t>
  </si>
  <si>
    <t>SUELDOS AL PERSONAL EVENTUAL</t>
  </si>
  <si>
    <t>COMPENSACIONES A SUSTITUTOS DE PROFESORES</t>
  </si>
  <si>
    <t>PRIMA VACACIONAL Y DOMINICAL AL PERSONAL EVENTUAL</t>
  </si>
  <si>
    <t>GRATIFICACION DE FIN DE AÑO AL PERSONAL EVENTUAL</t>
  </si>
  <si>
    <t>VACACIONES AL PERSONAL EVENTUAL</t>
  </si>
  <si>
    <t>AYUDA ESCOLAR AL PERSONAL EVENTUAL</t>
  </si>
  <si>
    <t>INTERINATOS</t>
  </si>
  <si>
    <t>INCENTIVOS A PERSONAL EVENTUAL</t>
  </si>
  <si>
    <t>CUPONES DE BONIFICACION PERSONAL EVENTUAL</t>
  </si>
  <si>
    <t>COMPESACION AL PERSONAL EVENTUAL</t>
  </si>
  <si>
    <t>RETRIBUCIONES POR SERVICIOS DE CARÁCTER SOCIAL</t>
  </si>
  <si>
    <t>RETIRIBUCIONES POR SERVICIOS DE CARÁCTER SOCIAL</t>
  </si>
  <si>
    <t>RETRIBUCIÓN A LOS REPRESENTANTES DE LOS TRABAJADORES Y DE LOS PATRONES EN LA JUNTA DE CONCILIACIÓN Y ARBITRAJE</t>
  </si>
  <si>
    <t>RETRIBUCION A LOS REPRESENTANTES DE LOS TRABAJADORES Y DE LOS PATRONES EN LA JUNTA FEDERAL DE CONCILIACIÓN Y ARBITRAJE</t>
  </si>
  <si>
    <t>REMUNERACIONES ADICIONALES Y ESPECIALES</t>
  </si>
  <si>
    <t>PRIMAS POR AÑOS DE SERVICIOS EFECTIVOS PRESTADOS</t>
  </si>
  <si>
    <t>PRIMA QUINQUENAL POR AÑOS DE SERVICIO EFECTIVAMENTE PRESTADOS</t>
  </si>
  <si>
    <t>ACREDITACIÓN  POR AÑOS DE SERVICIO EN LA DOCENCIA Y AL PERSONAL ADMINISTRATIVO DE LAS INSTITUCIONES DE EDUCACION SUPERIOR</t>
  </si>
  <si>
    <t>PRIMA DE PERSEVERANCIA POR AÑOS DE SERVICIO ACTIVO  ACTIVO EN EL EJERCITO, FUERZA AEREA Y ARMADA MEXICANOS</t>
  </si>
  <si>
    <t>ANTIGÜEDAD</t>
  </si>
  <si>
    <t>APOYO RENTA</t>
  </si>
  <si>
    <t>SESIONES Y COMISIONES</t>
  </si>
  <si>
    <t>APOYO PARLAMENTARIO Y SERVICIOS</t>
  </si>
  <si>
    <t>APOYO A COORDINADOR DE FRACCION</t>
  </si>
  <si>
    <t>APOYO LEGISLATIVO</t>
  </si>
  <si>
    <t>APOYO A GRUPOS PARLAMENTARIOS</t>
  </si>
  <si>
    <t>PRIMAS DE VACACIONES, DOMINICAL Y GRATIFICACIÓN DE FIN DE AÑO</t>
  </si>
  <si>
    <t>PRIMA VACACIONAL Y DOMINICAL</t>
  </si>
  <si>
    <t>GRATIFICACION DE FIN DE AÑO</t>
  </si>
  <si>
    <t>AGUINALDO</t>
  </si>
  <si>
    <t>HORAS EXTRAORDINARIAS</t>
  </si>
  <si>
    <t>REMUNERACIONES POR HORAS EXTRAORDINARIAS</t>
  </si>
  <si>
    <t>COMPENSACIONES</t>
  </si>
  <si>
    <t>ACREDITACION POR TITULACION EN LA DOCENCIA</t>
  </si>
  <si>
    <t>ACREDITACION AL PERSONAL DOCENTE POR AÑOS DE ESTUDIO EN LA LICENCIATURA</t>
  </si>
  <si>
    <t>COMPENSACIONES POR SERVICIOS ESPECIALES</t>
  </si>
  <si>
    <t>COMPENSACIONES POR SERVICIOS EVENTUALES</t>
  </si>
  <si>
    <t>COMPENSACION DE RETIRO</t>
  </si>
  <si>
    <t>COMPENSACION DE SERVICIOS</t>
  </si>
  <si>
    <t>COMPENSACIONES ADICIONALES POR SERVICIOS ESPECIALES</t>
  </si>
  <si>
    <t>ASIGNACIONES DOCENTES, PEDAGÓGICAS, GENÉRICAS Y ESPECIFÍCAS</t>
  </si>
  <si>
    <t>COMPENSACIÓN POR ADQUISISCION  DE MATERIAL DIDACTICO</t>
  </si>
  <si>
    <t>COMPENSACIÓN POR ACTUALIZACIÓN Y FORMACIÓN ACADÉMICA</t>
  </si>
  <si>
    <t>COMPENSACIÓN A MÉDICOS RESIDENTES</t>
  </si>
  <si>
    <t>GASTOS CONTINGENTES PARA EL PERSONAL RADICADO EN EL EXTRANJERO</t>
  </si>
  <si>
    <t>ASIGNACIONES INHERENTES A LA CONCLUSION DE SERVICIOS EN LA ADMINISTRACION PUBLICA FEDERAL</t>
  </si>
  <si>
    <t>BONO EXENTO</t>
  </si>
  <si>
    <t>SOBREHABERES</t>
  </si>
  <si>
    <t>ASIGNACIONES DE TÉCNICO, DE MANDO, POR COMISIÓN, DE VUELO Y DE TÉCNICO ESPECIAL</t>
  </si>
  <si>
    <t>ASIGNACIONES DE TÉCNICO,</t>
  </si>
  <si>
    <t>ASIGNACIONES DE MANDO</t>
  </si>
  <si>
    <t>ASIGNACIONES POR COMISION</t>
  </si>
  <si>
    <t>ASIGNACIONES DE VUELO</t>
  </si>
  <si>
    <t>ASIGNACIONES DE TÉCNICO ESPECIAL</t>
  </si>
  <si>
    <t>HONORARIOS ESPECIALES</t>
  </si>
  <si>
    <t>PARTICIPACIONES POR VIGILANCIA EN EL CUMPLIMIENTO DE LAS LEYES Y CUSTODIA DE VALORES</t>
  </si>
  <si>
    <t>SEGURIDAD SOCIAL</t>
  </si>
  <si>
    <t>APORTACIONES DE SEGURIDAD SOCIAL</t>
  </si>
  <si>
    <t>CUOTAS AL ISSSTE</t>
  </si>
  <si>
    <t>APORTACIONES AL ISSFAM</t>
  </si>
  <si>
    <t>APORTACIONES AL IMSS</t>
  </si>
  <si>
    <t>APORTACIONES DE SEGURIDAD SOCIAL CONTRACTUALES</t>
  </si>
  <si>
    <t>APORTACIONES AL SEGURO DE CESANTIA EN EDAD AVANZADA Y VEJEZ</t>
  </si>
  <si>
    <t>APORTACION SERVICIO MEDICO</t>
  </si>
  <si>
    <t>APORTACIONES A FONDOS DE VIVIENDA</t>
  </si>
  <si>
    <t>APORTACIONES AL FOVISSSTE</t>
  </si>
  <si>
    <t>APORTACIONES AL INFONAVIT</t>
  </si>
  <si>
    <t>APORTACIONES AL FONDO DE LA VIVIENDA DE LOS TRABAJADORES DE LA EDUCACION</t>
  </si>
  <si>
    <t>APORTACIONES AL SISTEMA PARA EL RETIRO</t>
  </si>
  <si>
    <t>APORTACIONES AL SISTEMA DE AHORRO PARA EL RETIRO</t>
  </si>
  <si>
    <t>DEPOSITOS PARA EL AHORRO SOLIDARIO</t>
  </si>
  <si>
    <t>APORTACION DIRECCION SEC 38</t>
  </si>
  <si>
    <t>APORTACIONES PARA SEGUROS</t>
  </si>
  <si>
    <t>CUOTAS PARA EL SEGURO DE VIDA DEL PERSONAL CIVIL</t>
  </si>
  <si>
    <t>CUOTAS PARA EL SEGURO DE VIDA DEL PERSONAL MILITAR</t>
  </si>
  <si>
    <t>CUOTAS PARA EL SEGURO DE GASTOS MEDICOS DEL PERSONAL CIVIL</t>
  </si>
  <si>
    <t>CUOTAS PARA EL SEGURO DE SEPARACION INDIVIDUALIZADO</t>
  </si>
  <si>
    <t>CUOTAS PARA EL SEGURO COLECTIVO DE RETIRO</t>
  </si>
  <si>
    <t>SEGURO DE RESPONSABILIDAD CIVIL, ASISTENCIA LEGAL Y OTROS SEGUROS</t>
  </si>
  <si>
    <t>SEGURO DE MAESTRO</t>
  </si>
  <si>
    <t>APORTACION DE DEFUNCION</t>
  </si>
  <si>
    <t>OTRAS PRESTACIONES SOCIALES Y ECONÓMICAS</t>
  </si>
  <si>
    <t>CUOTAS PARA EL FONDO DE AHORRO Y FONDO DE TRABAJO</t>
  </si>
  <si>
    <t>CUOTAS PARA EL FONDO DE AHORRO DEL PERSONAL CIVIL</t>
  </si>
  <si>
    <t>CUOTAS PARA EL FONDO DE AHORRO DE GENERALES, ALMIRANTES, JEFES Y OFICIALES</t>
  </si>
  <si>
    <t>CUOTAS PARA EL FONDO DE TRABAJO DEL PERSONAL DEL EJERCITO , FUERZA AEREA Y ARMADA MEXICANOS</t>
  </si>
  <si>
    <t>INDEMNIZACIONES</t>
  </si>
  <si>
    <t>INDEMNIZACION POR ACCIDENTES DE TRABAJO</t>
  </si>
  <si>
    <t>PAGO DE LIQUIDACIONES</t>
  </si>
  <si>
    <t>LIQUIDACIONES PERSONAL EVENTUAL</t>
  </si>
  <si>
    <t>PRESTACIONES Y HABERES DE RETIRO</t>
  </si>
  <si>
    <t>PRESTACIONES DE RETIRO</t>
  </si>
  <si>
    <t>PRESTACIONES CONTRACTUALES</t>
  </si>
  <si>
    <t>PRESTACIONES ESTABLECIDA POR CONDICIONES GENERALES DE TRABAJO O CONTRATOS COLECTIVOS DE TRABAJO</t>
  </si>
  <si>
    <t>COMPENSACION GARANTIZADA</t>
  </si>
  <si>
    <t>ASIGNACIONES ADICIONALES AL SUELDO</t>
  </si>
  <si>
    <t>AJUSTE DE CALENDARIO</t>
  </si>
  <si>
    <t>DIAS ECONOMICOS</t>
  </si>
  <si>
    <t>DESCANSO</t>
  </si>
  <si>
    <t>BONO BIMESTRAL</t>
  </si>
  <si>
    <t>DIAS ECONOMICOS NO DISFRUTADOS</t>
  </si>
  <si>
    <t>BONO AL FORTALECIMIENTO DE LA ECONOMIA FAMILIAR</t>
  </si>
  <si>
    <t>AYUDA POR SERVICIO A LA DOCENCIA</t>
  </si>
  <si>
    <t>COMPENSACION PROVISIONAL DE APOYO ADMINISTRATIVO Y MANUAL</t>
  </si>
  <si>
    <t>BONO DE DESPENSA DE FIN DE AÑO</t>
  </si>
  <si>
    <t>BONO ANUAL</t>
  </si>
  <si>
    <t>DIA DEL PERSONAL DE APOYO ADMINISTRATIVO Y MANUAL</t>
  </si>
  <si>
    <t>AYUDA PARA UNIFORMES</t>
  </si>
  <si>
    <t>AYUDA PARA LENTES</t>
  </si>
  <si>
    <t>AYUDAS ESCOLARES Y BECAS</t>
  </si>
  <si>
    <t>BONO NAVIDEÑO</t>
  </si>
  <si>
    <t>BONO DE PERMANENCIA</t>
  </si>
  <si>
    <t>PREVISION SOCIAL</t>
  </si>
  <si>
    <t>AYUDA AL PERSONAL DE CARÁCTER PERMANENTE</t>
  </si>
  <si>
    <t>BONO DE PERSEVERANCIA</t>
  </si>
  <si>
    <t>AYUDA PARA PIEZAS DENTALES</t>
  </si>
  <si>
    <t>AYUDA PARA PROTESIS</t>
  </si>
  <si>
    <t>FESTEJO A EMPLEADOS</t>
  </si>
  <si>
    <t>APOYOS A LA CAPACITACIÓN DE LOS SERVIDORES PÚBLICOS</t>
  </si>
  <si>
    <t>APOYOS A LA CAPACITACIÓN DE SERVIDORES PUBLICOS</t>
  </si>
  <si>
    <t>OTRAS PRESTACIONES</t>
  </si>
  <si>
    <t>PAGO POR RIESGO</t>
  </si>
  <si>
    <t>AYUDA DESPENSA</t>
  </si>
  <si>
    <t>PREMIO DE ASISTENCIA</t>
  </si>
  <si>
    <t>GUARDERIAS</t>
  </si>
  <si>
    <t>CULTURA Y BECAS APORTACION PATRONAL SINDICATO</t>
  </si>
  <si>
    <t>PARTICIPACIONES ESPECIALES</t>
  </si>
  <si>
    <t>AYUDA DE DEFUNCION</t>
  </si>
  <si>
    <t>APOYO POR INCAPACIDADES</t>
  </si>
  <si>
    <t>PREVISIONES</t>
  </si>
  <si>
    <t>PREVISIONES DE CARÁCTER LABORAL, ECONÓMICA Y DE SEGURIDAD SOCIAL</t>
  </si>
  <si>
    <t>INCREMENTOS A LAS PERCEPCIONES</t>
  </si>
  <si>
    <t>CREACION DE PLAZAS</t>
  </si>
  <si>
    <t>OTRAS MEDIDAS DE CARÁCTER LABORAL Y ECONÓMICAS</t>
  </si>
  <si>
    <t>PREVISIONES PARA APORTACIÓNES AL ISSSTE</t>
  </si>
  <si>
    <t>PREVISIONES PARA APORTACIONES AL FOVISSSTE</t>
  </si>
  <si>
    <t>PREVISIONES PARA APORTACIONES AL SISTEMA DE AHORRO PARA EL RETIRO</t>
  </si>
  <si>
    <t>PREVISIONES PARA APORTACIONES AL SEGURO DE CESANTÍA EN EDAD AVANZADA Y VEJEZ</t>
  </si>
  <si>
    <t>PREVISION SOCIAL MULTIPLE</t>
  </si>
  <si>
    <t>PAGO DE ESTÍMULOS A SERVIDORES PÚBLICOS</t>
  </si>
  <si>
    <t>ESTÍMULOS</t>
  </si>
  <si>
    <t>ESTIMULOS POR PRODUCTIVIDAD Y EFICIENCIA</t>
  </si>
  <si>
    <t>ESTIMULOS AL PERSONAL OPERATIVO</t>
  </si>
  <si>
    <t>ESTIMULO POR PUNTUALIDAD</t>
  </si>
  <si>
    <t>PREMIO AL SERVIDOR INSTITUCIONAL</t>
  </si>
  <si>
    <t>ESTIMULO AL MEJOR DESEMPEÑO</t>
  </si>
  <si>
    <t>ESTIMULO AL DESEMPEÑO DOCENTE</t>
  </si>
  <si>
    <t>ESTIMULOS POR ANTIGÜEDAD</t>
  </si>
  <si>
    <t>RECOMPENSAS</t>
  </si>
  <si>
    <t>IMPUESTO SOBRE NÓMINAS Y OTROS QUE SE DERIVEN DE UNA RELACIÓN LABORAL</t>
  </si>
  <si>
    <t>IMPUESTO SOBRE NÓMINAS</t>
  </si>
  <si>
    <t>IMPUESTO SOBRE NOMINAS</t>
  </si>
  <si>
    <t>OTROS IMPUESTOS DERIVADOS DE UNA RELACIÓN LABORAL</t>
  </si>
  <si>
    <t>MATERIALES Y SUMINISTROS</t>
  </si>
  <si>
    <t>MATERIALES DE ADMINISTRACIÓN, EMISIÓN DE DOCUMENTOS Y ARTÍCULOS OFICIALES</t>
  </si>
  <si>
    <t>MATERIALES, ÚTILES Y EQUIPOS MENORES DE OFICINA</t>
  </si>
  <si>
    <t>MATERIALES Y UTILES DE OFICINA</t>
  </si>
  <si>
    <t>OTROS MATERIALES Y UTILES DE OFICINA</t>
  </si>
  <si>
    <t>MATERIALES Y ÚTILES DE IMPRESIÓN Y REPRODUCCIÓN</t>
  </si>
  <si>
    <t>MATERIAL ESTADÍSTICO Y GEOGRÁFICO</t>
  </si>
  <si>
    <t>MATERIALES, ÚTILES Y EQUIPOS MENORES DE TECNOLOGÍAS DE LA INFORMACIÓN Y COMUNICACIONES</t>
  </si>
  <si>
    <t>MATERIALES Y UTILES PARA EL PROCESAMIENTO EN EQUIPOS Y BIENES INFORMATICOS</t>
  </si>
  <si>
    <t>MATERIAL IMPRESO E INFORMACIÓN DIGITAL</t>
  </si>
  <si>
    <t>MATERIAL DE APOYO INFORMATIVO</t>
  </si>
  <si>
    <t>MATERIAL PARA INFORMACIÓN EN ACTIVIDADES DE INVESTIGACIÓN CIENTÍFICA Y TECNOLÓGICA</t>
  </si>
  <si>
    <t>MATERIAL FOTOGRAFICO</t>
  </si>
  <si>
    <t>MATERIAL DE LIMPIEZA</t>
  </si>
  <si>
    <t>MATERIALES Y ÚTILES DE ENSEÑANZA</t>
  </si>
  <si>
    <t>MATERIALES Y SUMINISTROS PARA PLANTELES EDUCATIVOS</t>
  </si>
  <si>
    <t>MATERIAL DIDACTICO</t>
  </si>
  <si>
    <t>MATERIALES PARA EL REGISTRO E IDENTIFICACIÓN DE BIENES Y PERSONAS</t>
  </si>
  <si>
    <t>MATERIAL PARA VALORES</t>
  </si>
  <si>
    <t>ALIMENTOS Y UTENSILIOS</t>
  </si>
  <si>
    <t>PRODUCTOS ALIMENTICIOS PARA PERSONAS</t>
  </si>
  <si>
    <t>PRODUCTOS ALIMENTICIOS PARA EL EJÉRCITO , FUERZA AEREA Y ARMADA MEXICANOS, PARA LOS EFECTIVOS QUE PARTICIPEN  EN PROGRAMAS DE SEGURIDAD PÚBLICA</t>
  </si>
  <si>
    <t>PRODUCTOS ALIMENTICIOS PARA PERSONAS DERIVADO DE LA PRESTACIÓN DE SERVICIOS PUBLICOS EN UNIDADES DE SALUD,EDUCATIVAS DE READAPTACIÓN SOCIAL Y OTRAS.</t>
  </si>
  <si>
    <t>PRODUCTOS ALIMENTICIOS PARA EL PERSONAL QUE REALIZA LABORES EN CAMPO O DE SUPERVISIÓN</t>
  </si>
  <si>
    <t>PRODUCTOS ALIMENTICIOS PARA EL PERSONAL EN LAS INSTALACIONES DE LAS DEPENDENCIAS Y ENTIDADES</t>
  </si>
  <si>
    <t>PRODUCTOS ALIMENTICIOS PARA LA POBLACIÓN  EN CASOS DE DESASTRES NATURALES</t>
  </si>
  <si>
    <t>PRODUCTOS ALIMENTICIOS PARA EL PERSONAL DERIVADO DE ACTIVIDADES EXTRAORDINARIAS</t>
  </si>
  <si>
    <t>PRODUCTOS ALIMENTICIOS PARA ANIMALES</t>
  </si>
  <si>
    <t>UTENSILIOS PARA EL SERVICIO DE ALIMENTACIÓN</t>
  </si>
  <si>
    <t>MATERIAS PRIMAS Y MATERIALES DE PRODUCCIÓN Y COMERCIALIZACIÓN</t>
  </si>
  <si>
    <t>PRODUCTOS ALIMENTICIOS, AGROPECUARIOS Y FORESTALES ADQUIRIDOS COMO MATERIA PRIMA</t>
  </si>
  <si>
    <t xml:space="preserve"> PRODUCTOS ALIMENTICIOS, AGROPECUARIOS Y FORESTALES ADQUIRIDOS COMO MATERIA PRIMA</t>
  </si>
  <si>
    <t>INSUMOS TEXTILES ADQUIRIDOS COMO MATERIA PRIMA</t>
  </si>
  <si>
    <t>PRODUCTOS DE PAPEL, CARTÓN E IMPRESOS ADQUIRIDOS COMO MATERIA PRIMA</t>
  </si>
  <si>
    <t>COMBUSTIBLES, LUBRICANTES, ADITIVOS, CARBÓN Y SUS DERIVADOS ADQUIRIDOS COMO MATERIA PRIMA</t>
  </si>
  <si>
    <t>PRODUCTOS QUÍMICOS, FARMACÉUTICOS Y DE LABORATORIO ADQUIRIDOS COMO MATERIA PRIMA</t>
  </si>
  <si>
    <t>PRODUCTOS METÁLICOS Y A BASE DE MINERALES NO METÁLICOS ADQUIRIDOS COMO MATERIA PRIMA</t>
  </si>
  <si>
    <t>PRODUCTOS DE CUERO, PIEL, PLÁSTICO Y HULE ADQUIRIDOS COMO MATERIA PRIMA</t>
  </si>
  <si>
    <t>MERCANCÍAS ADQUIRIDAS PARA SU COMERCIALIZACIÓN</t>
  </si>
  <si>
    <t xml:space="preserve"> MERCANCÍAS  PARA SU COMERCIALIZACIÓN EN TIENDAS DEL SECTOR PÚBLICO</t>
  </si>
  <si>
    <t>OTROS PRODUCTOS ADQUIRIDOS COMO MATERIA PRIMA</t>
  </si>
  <si>
    <t>PETROLEO, GAS,Y SUS DERIVADOS ADQUIRIDOS COMO MATERIA PRIMA</t>
  </si>
  <si>
    <t>MATERIALES Y ARTÍCULOS DE CONSTRUCCIÓN Y DE REPARACIÓN</t>
  </si>
  <si>
    <t>PRODUCTOS MINERALES NO METÁLICOS</t>
  </si>
  <si>
    <t>CEMENTO Y PRODUCTOS DE CONCRETO</t>
  </si>
  <si>
    <t>CAL, YESO Y PRODUCTOS DE YESO</t>
  </si>
  <si>
    <t>MADERA Y PRODUCTOS DE MADERA</t>
  </si>
  <si>
    <t>VIDRIO Y PRODUCTOS DE VIDRIO</t>
  </si>
  <si>
    <t>MATERIAL ELÉCTRICO Y ELECTRÓNICO</t>
  </si>
  <si>
    <t>ARTÍCULOS METÁLICOS PARA LA CONSTRUCCIÓN</t>
  </si>
  <si>
    <t>MATERIALES COMPLEMENTARIOS</t>
  </si>
  <si>
    <t>MATERIALES Y SUMINISTROS DE RASTRO</t>
  </si>
  <si>
    <t>OTROS MATERIALES Y ARTÍCULOS DE CONSTRUCCIÓN Y REPARACIÓN</t>
  </si>
  <si>
    <t>PRODUCTOS QUÍMICOS, FARMACÉUTICOS Y DE LABORATORIO</t>
  </si>
  <si>
    <t>PRODUCTOS QUÍMICOS BÁSICOS</t>
  </si>
  <si>
    <t>PRODUCTOS QUIMICOS FUNERARIOS</t>
  </si>
  <si>
    <t>PRODUCTOS QUIMICOS DESINFECTANTES Y SIMILARES</t>
  </si>
  <si>
    <t>FERTILIZANTES, PESTICIDAS Y OTROS AGROQUÍMICOS</t>
  </si>
  <si>
    <t>PLAGUICIDAS ABONOS Y FERTILIZANTES</t>
  </si>
  <si>
    <t>MEDICINAS Y PRODUCTOS FARMACÉUTICOS</t>
  </si>
  <si>
    <t>MEDICINAS Y PROD. FARMACEUTICOS</t>
  </si>
  <si>
    <t>MATERIALES, ACCESORIOS Y SUMINISTROS MÉDICOS</t>
  </si>
  <si>
    <t>MATERIALES, ACCESORIOS Y SUMINISTROS DE LABORATORIO</t>
  </si>
  <si>
    <t>FIBRAS SINTÉTICAS, HULES, PLÁSTICOS Y DERIVADOS</t>
  </si>
  <si>
    <t>MATERIALES DE PLASTICO</t>
  </si>
  <si>
    <t>OTROS PRODUCTOS QUÍMICOS</t>
  </si>
  <si>
    <t>OTROS PRODUCTOS QUIMICOS</t>
  </si>
  <si>
    <t>COMBUSTIBLES, LUBRICANTES Y ADITIVOS</t>
  </si>
  <si>
    <t>COMBUSTIBLES,LUBRICANTES Y ADITIVOS PARA VEHÍCULOS TERRESTRES , AÉREOS MARÍTIMOS, LACUSTRES Y FLUVIALES DESTINADOS A LA EJECUCIÓN DE PROGRAMAS DE SEGURIDAD PÚBLICA NACIONAL.</t>
  </si>
  <si>
    <t>COMBUSTIBLES, LUBRICANTES Y ADITIVOS PARA VEHÍCULOS TERRESTRES , AÉREOS, MARÍTIMOS, LACUSTRES Y FLUVIALES DESTINADOS A SERVICIOS PÚBLICOS Y LA OPERACIÓN DE PROGRAMAS PÚBLICOS</t>
  </si>
  <si>
    <t>COMBUSTIBLES LUBRICANTES Y ADITIVOS PARA PARA VEHICULOS TERRESTRES , AÉREOS, MARÍTIMOS, LACUSTRES Y FLUVIALES DESTINADOS A SERVICIOS ADMINISTRATIVOS</t>
  </si>
  <si>
    <t>COMBUSTIBLES, LUBRICANTES Y ADITIVOS PARA VEHÍCULOS TERRESTRES , AEREOS, MARITIMOS, LACUSTRES Y FLUVIALES ASIGNADOS A SERVIDORES PUBLICOS</t>
  </si>
  <si>
    <t>COMBUSTIBLES, LUBRICANTES Y ADITIVOS PARA MAQUINARIA , EQUIPO DE PRODUCCION  Y SERVICIOS ADMINISTRATIVOS.</t>
  </si>
  <si>
    <t>PIDIREGAS CARGOS VARIABLES</t>
  </si>
  <si>
    <t>COMBUSTIBLES NACIONALE SPARA PLANTAS PRODUCTIVAS</t>
  </si>
  <si>
    <t>COMBUSTIBLES DE IMPORTACIÓN PARA PLANTAS PRODUCTIVAS</t>
  </si>
  <si>
    <t>CARBÓN Y SUS DERIVADOS</t>
  </si>
  <si>
    <t>VESTUARIO, BLANCOS, PRENDAS DE PROTECCIÓN Y ARTÍCULOS DEPORTIVOS</t>
  </si>
  <si>
    <t>VESTUARIO Y UNIFORMES</t>
  </si>
  <si>
    <t>VESTUARIOS UNIFORMES Y BLANCOS</t>
  </si>
  <si>
    <t>PRENDAS DE SEGURIDAD Y PROTECCIÓN PERSONAL</t>
  </si>
  <si>
    <t>PRENDAS DE PROTECCIÓN PERSONAL</t>
  </si>
  <si>
    <t>ARTÍCULOS DEPORTIVOS</t>
  </si>
  <si>
    <t>ARTICULOS DEPORTIVOS</t>
  </si>
  <si>
    <t>PRODUCTOS TEXTILES</t>
  </si>
  <si>
    <t xml:space="preserve"> PRODUCTOS TEXTILES</t>
  </si>
  <si>
    <t>BLANCOS Y OTROS PRODUCTOS TEXTILES, EXCEPTO PRENDAS DE VESTIR</t>
  </si>
  <si>
    <t>MATERIALES Y SUMINISTROS PARA SEGURIDAD</t>
  </si>
  <si>
    <t>SUSTANCIAS Y MATERIALES EXPLOSIVOS</t>
  </si>
  <si>
    <t>MATERIALES DE SEGURIDAD PÚBLICA</t>
  </si>
  <si>
    <t>MATERIALES DE SEGURIDAD PUBLICA</t>
  </si>
  <si>
    <t>MATERIALES DE SEGURIDAD PRIVADA</t>
  </si>
  <si>
    <t>PRENDAS DE PROTECCIÓN PARA SEGURIDAD PÚBLICA Y NACIONAL</t>
  </si>
  <si>
    <t>PRENDAS DE PROTECCION PARA SEGURIDAD PUBLICA Y NACIONAL</t>
  </si>
  <si>
    <t>PRENDAS DE PROTECCION PARA SEGURIDAD PRIVADA</t>
  </si>
  <si>
    <t>HERRAMIENTAS, REFACCIONES Y ACCESORIOS MENORES</t>
  </si>
  <si>
    <t>HERRAMIENTAS MENORES</t>
  </si>
  <si>
    <t>REFACCIONES Y ACCESORIOS MENORES DE EDIFICIOS</t>
  </si>
  <si>
    <t>REFACCIONES Y ACCESORIOS MENORES DE MOBILIARIO Y EQUIPO DE ADMINISTRACIÓN, EDUCACIONAL Y</t>
  </si>
  <si>
    <t>REFACCIONES Y ACCESORIOS MENORES DE MOBILIARIO Y EQUIPO DE ADMINISTRACIÓN, EDUCACIONAL Y RECREATIVO</t>
  </si>
  <si>
    <t>REFACCIONES Y ACCESORIOS MENORES DE EQUIPO DE CÓMPUTO Y TECNOLOGÍAS DE LA INFORMACIÓN</t>
  </si>
  <si>
    <t>REFACCIONES Y ACCESORIOS PARA EQUIPO DE COMPUTO</t>
  </si>
  <si>
    <t>REFACCIONES Y ACCESORIOS MENORES DE EQUIPO E INSTRUMENTAL MÉDICO Y DE LABORATORIO</t>
  </si>
  <si>
    <t>REFACCIONES Y ACCESORIOS MENORES DE EQUIPO E INSTRUMENTAL MEDICO Y DE LABORATORIO</t>
  </si>
  <si>
    <t>REFACCIONES Y ACCESORIOS MENORES DE EQUIPO DE TRANSPORTE</t>
  </si>
  <si>
    <t>REFACCIONES Y ACCESORIOS MENORES DE EQUIPO DE DEFENSA Y SEGURIDAD</t>
  </si>
  <si>
    <t xml:space="preserve">SEÑALAMIENTOS, LETREROS Y SIMILARES PARA LA SEGURIDAD  </t>
  </si>
  <si>
    <t>REFACCIONES Y ACCESORIOS MENORES DE MAQUINARIA Y OTROS EQUIPOS</t>
  </si>
  <si>
    <t>REFACCIONES Y ACCESORIOS MENORES OTROS BIENES MUEBLES</t>
  </si>
  <si>
    <t>SERVICIOS GENERALES</t>
  </si>
  <si>
    <t>SERVICIOS BASICOS</t>
  </si>
  <si>
    <t>ENERGÍA ELÉCTRICA</t>
  </si>
  <si>
    <t>ENERGIA ELECTRICA</t>
  </si>
  <si>
    <t>SERVICIOS DE ALUMBRADO PUBLICO</t>
  </si>
  <si>
    <t>GAS</t>
  </si>
  <si>
    <t>AGUA</t>
  </si>
  <si>
    <t>SERVICIO DE AGUA</t>
  </si>
  <si>
    <t>TELEFONÍA TRADICIONAL</t>
  </si>
  <si>
    <t>SERVICIO TELEFONICO CONVENCIONAL</t>
  </si>
  <si>
    <t>TELEFONÍA CELULAR</t>
  </si>
  <si>
    <t>SERVICIO TELEFONICO CELULAR</t>
  </si>
  <si>
    <t>SERVICIOS DE TELECOMUNICACIONES Y SATÉLITES</t>
  </si>
  <si>
    <t>SERVICIO DE RADIOLOCALIZACION</t>
  </si>
  <si>
    <t>SERVICIO DE TELECOMUNUCACIONES</t>
  </si>
  <si>
    <t>SERVICIOS DE ACCESO DE INTERNET, REDES Y PROCESAMIENTO DE INFORMACIÓN</t>
  </si>
  <si>
    <t>SERVICIOS DE CONDUCCION DE SEÑALES ANALÓGICAS Y DIGITALES</t>
  </si>
  <si>
    <t>SERVICIOS POSTALES Y TELEGRÁFICOS</t>
  </si>
  <si>
    <t>SERVICIO POSTAL</t>
  </si>
  <si>
    <t>SERVICIO  TELEGRAFICO</t>
  </si>
  <si>
    <t>SERVICIO DE MENSAJERIA</t>
  </si>
  <si>
    <t>SERVICIOS INTEGRALES Y OTROS SERVICIOS</t>
  </si>
  <si>
    <t>SERVICIOS INTEGRALES DE TELECOMUNICACIÓN</t>
  </si>
  <si>
    <t>CONTRATACION DE OTROS SERVICIOS</t>
  </si>
  <si>
    <t>SERVICIOS GENERALES DE PLANTELES EDUCATIVOS</t>
  </si>
  <si>
    <t>SERVICIOS DE ARRENDAMIENTO</t>
  </si>
  <si>
    <t>ARRENDAMIENTO DE TERRENOS</t>
  </si>
  <si>
    <t>ARRENDAMIENTO DE EDIFICIOS</t>
  </si>
  <si>
    <t>ARRENDAMIENTO DE EDIFICIOS Y LOCALES</t>
  </si>
  <si>
    <t>ARRENDAMIENTO DE MOBILIARIO Y EQUIPO DE ADMINISTRACIÓN, EDUCACIONAL Y RECREATIVO</t>
  </si>
  <si>
    <t>ARRENDAMEINTO DE EQUIPO Y BIENES INFORMÁTICOS</t>
  </si>
  <si>
    <t>ARRENDAMEINTO DE MOBILIARIO</t>
  </si>
  <si>
    <t>ARRENDAMIENTO DE EQUIPO E INSTRUMENTAL MÉDICO Y DE LABORATORIO</t>
  </si>
  <si>
    <t>ARRENDAMIENTO DE EQUIPO DE TRANSPORTE</t>
  </si>
  <si>
    <t>ARRENDAMIENTO DE VEHICULOS TERRESTRES , AEREOS , MARÍTIMOS, LACUSTRES Y FLUVIALES PARA LA EJECUCIÓN DE PROGRAMAS DE SEGURIDAD PÚBLICA NACIONAL.</t>
  </si>
  <si>
    <t>ARRENDAMIENTO DE VEHÍCULOS TERRESTRES , AÉREOS, MARÍTIMOS, LACUSTRES Y FLUVIALES PARA SERVICIOS PÚBLICOS Y LA OPERACIÓN DE PROGRAMAS PÚBLICOS.</t>
  </si>
  <si>
    <t>ARRENDAMIENTO DE VEHÍCULOS TERRESTRES , AÉREOS, MARÍTIMOS LACUSTRES Y FLUVIALES PARA SERVICIOS ADMINISTRATIVOS.</t>
  </si>
  <si>
    <t>ARRENDAMIENTO DE VEHÍCULOS TERRESTRES, AÉREOS, MARÍTIMOS, LACUSTRES Y FLUVIALES PARA DESASTRES NATURALES.</t>
  </si>
  <si>
    <t>ARRENDAMIENTOS DE VEHÍCULOS TERRESTRES , AEREOS , MARÍTIMOS LACUSTRES Y FLUVIALES PARA SERVIDORES PUBLICOS.</t>
  </si>
  <si>
    <t>ARRENDAMIENTO DE MAQUINARIA, OTROS EQUIPOS Y HERRAMIENTAS</t>
  </si>
  <si>
    <t>ARRENDAMIENTO DE MAQUINARIA Y EQUIPO</t>
  </si>
  <si>
    <t>ARRENDAMIENTO  PIPAS DE AGUA</t>
  </si>
  <si>
    <t>ARRENDAMIENTO DE ACTIVOS INTANGIBLES</t>
  </si>
  <si>
    <t>PATENTES REGALIAS Y OTROS</t>
  </si>
  <si>
    <t>ARRENDAMIENTO FINANCIERO</t>
  </si>
  <si>
    <t>OTROS ARRENDAMIENTOS</t>
  </si>
  <si>
    <t>ARRENDAMIENTO DE SUSTANCIAS Y PRODUCTOS QUIMICOS</t>
  </si>
  <si>
    <t>PIDIREGAS CARGOS FIJOS</t>
  </si>
  <si>
    <t>ARRENDAMIENTO MOBILIARIO, BLANCOS Y OTROS</t>
  </si>
  <si>
    <t>SERVICIOS PROFESIONALES, CIENTÍFICOS, TÉCNICOS Y OTROS SERVICIOS</t>
  </si>
  <si>
    <t>SERVICIOS LEGALES, DE CONTABILIDAD, AUDITORÍA Y RELACIONADOS</t>
  </si>
  <si>
    <t>ASESORIAS ASOCIADAS A CONVENIOS ,  TRATADOS O ACUERDOS</t>
  </si>
  <si>
    <t>ASESORIAS POR CONTROVERSIAS EN EL MARCO DE LOS TRATADOS INTERNACIONALES</t>
  </si>
  <si>
    <t>CONSULTORIAS PARA PROGRAMAS O PROYECTOS FINANCIADOS POR ORGANISMOS INTERNACIONALES</t>
  </si>
  <si>
    <t>OTRAS ASESORIAS PARA LA OPERACIÓN DE PROGRAMAS</t>
  </si>
  <si>
    <t>SERVICIOS RELACIONADOS CON PROCESOS JURISDICCIONALES</t>
  </si>
  <si>
    <t>SERVICIOS DE AUDITORIA</t>
  </si>
  <si>
    <t>SERVICIOS LEGALES</t>
  </si>
  <si>
    <t>SERVICIOS DE CONTABILIDAD</t>
  </si>
  <si>
    <t>OTRAS ASESORIAS</t>
  </si>
  <si>
    <t>SERVICIOS DE DISEÑO, ARQUITECTURA, INGENIERÍA Y ACTIVIDADES RELACIONADAS</t>
  </si>
  <si>
    <t>SERVICIOS DE ASESORIA DE DISEÑO, ARQUITECTURA, INGENIERIA Y ACTIVIDADES RELACIONADAS</t>
  </si>
  <si>
    <t>SERVICIOS  DE AVALUOS</t>
  </si>
  <si>
    <t>SERVICIOS DE CONSULTORÍA ADMINISTRATIVA, PROCESOS, TÉCNICA Y EN TECNOLOGÍAS DE LA INFORMACIÓN</t>
  </si>
  <si>
    <t>SERVICIOS DE INFORMATICA</t>
  </si>
  <si>
    <t>SERVICIOS ESTADISTICOS Y GEOGRAFICOS</t>
  </si>
  <si>
    <t>SERVICIOS RELACIONADOS CON CERTIFICACION DE PROCESOS</t>
  </si>
  <si>
    <t>SERVICIOS DE CAPACITACIÓN</t>
  </si>
  <si>
    <t>SERVICIOS PARA CAPACITACION A SERVIDORES PUBLICOS</t>
  </si>
  <si>
    <t>MAESTRIAS, DOCTORADOS U OTROS ESTUDIOS Y/O CAPACITACIONES</t>
  </si>
  <si>
    <t>SERVICIOS DE INVESTIGACIÓN CIENTÍFICA Y DESARROLLO</t>
  </si>
  <si>
    <t>ESTUDIOS E INVESTIGACIONES</t>
  </si>
  <si>
    <t>ASESORIA EN INVESTIGACION CIENTIFICA Y DESARROLLO</t>
  </si>
  <si>
    <t>DESARROLLO DEL PROGRAMA EDITORIAL</t>
  </si>
  <si>
    <t>SERVICIOS DE APOYO ADMINISTRATIVO, FOTOCOPIADO E IMPRESIÓN</t>
  </si>
  <si>
    <t>SERVICIOS RELACIONADOS CON TRADUCCIONES</t>
  </si>
  <si>
    <t>OTROS SERVICIOS COMERCIALES</t>
  </si>
  <si>
    <t>IMPRESIONES DE DOCUMENTOS OFICIALES PARA LA PRESTACIÓN  DE SERVICIOS PÚBLICOS, IDENTIFICACIÓN , FORMATOS ADMINISTRATIVOS Y FISCALES, FORMAS VALORADAS , CERTIFICADAS Y TÍTULOS</t>
  </si>
  <si>
    <t>IMPRESIÓN Y ELABORACIÓN DE MATERIAL INFORMATIVO DERIVADO DE LA OPERACIÓN Y ADMINISTRACIÓN DE LAS DEPENDENCIAS Y ENTIDADES</t>
  </si>
  <si>
    <t>INFORMACIÓN EN MEDIOS MASIVOS  DERIVADA DE LA OPERACIÓN Y ADMINISTRACIÓN DE LAS DEPENDENCIAS Y ENTIDADES.</t>
  </si>
  <si>
    <t>SERVICIOS DE PROTECCIÓN Y SEGURIDAD</t>
  </si>
  <si>
    <t>GASTOS DE SEGURIDAD PÚBLICA Y NACIONAL</t>
  </si>
  <si>
    <t>GASTOS EN ACTIVIDADES DE SEGURIDAD  Y LOGISTICA DEL ESTADO MAYOR PRESIDENCIAL</t>
  </si>
  <si>
    <t>SERVICIOS DE VIGILANCIA</t>
  </si>
  <si>
    <t>SERVICIOS PROFESIONALES, CIENTÍFICOS Y TÉCNICOS INTEGRALES</t>
  </si>
  <si>
    <t>SUBCONTRATACION DE SERVICIOS CON TERCEROS</t>
  </si>
  <si>
    <t>PROYECTOS PARA PRESTACION DE SERVICIOS</t>
  </si>
  <si>
    <t>SERVICIOS INTEGRALES</t>
  </si>
  <si>
    <t>ANALISIS QUIMICOS</t>
  </si>
  <si>
    <t>SERVICIOS FINANCIEROS, BANCARIOS Y COMERCIALES</t>
  </si>
  <si>
    <t>SERVICIOS FINANCIEROS Y BANCARIOS</t>
  </si>
  <si>
    <t>SERVICIOS BANCARIOS Y FINANCIEROS</t>
  </si>
  <si>
    <t>SERVICIOS FEDERALES Y ESTATALES</t>
  </si>
  <si>
    <t>SERVICIOS DE COBRANZA, INVESTIGACIÓN CREDITICIA Y SIMILAR</t>
  </si>
  <si>
    <t>SERVICIOS DE RECAUDACIÓN, TRASLADO Y CUSTODIA DE VALORES</t>
  </si>
  <si>
    <t>GASTOS INHERENTES A LA RECAUDACIÓN</t>
  </si>
  <si>
    <t>GASTOS INHERENTES AL TRASLADO Y CUSTODIA DE VALORES</t>
  </si>
  <si>
    <t>SEGUROS DE RESPONSABILIDAD PATRIMONIAL Y FIANZAS</t>
  </si>
  <si>
    <t>SEGURO DE RESPONSABILIDAD PATRIMONIAL DEL ESTADO</t>
  </si>
  <si>
    <t>SEGURO DE BIENES PATRIMONIALES</t>
  </si>
  <si>
    <t>SEGUROS Y FIANZAS</t>
  </si>
  <si>
    <t>ALMACENAJE, ENVASE Y EMBALAJE</t>
  </si>
  <si>
    <t>ALMACENAJE EMBALAJE Y ENVASE</t>
  </si>
  <si>
    <t>FLETES Y MANIOBRAS</t>
  </si>
  <si>
    <t>COMISIONES POR VENTAS</t>
  </si>
  <si>
    <t>SERVICIOS FINANCIEROS, BANCARIOS Y COMERCIALES INTEGRALES</t>
  </si>
  <si>
    <t>DIFERENCIAS POR VARIACIONES EN EL TIPO DE CAMBIO</t>
  </si>
  <si>
    <t>SERVICIOS DE INSTALACIÓN, REPARACIÓN, MANTENIMIENTO Y CONSERVACIÓN</t>
  </si>
  <si>
    <t>CONSERVACIÓN Y MANTENIMIENTO MENOR DE INMUEBLES</t>
  </si>
  <si>
    <t>MANTENIMIENTO Y CONSERVACION DE INMUEBLES</t>
  </si>
  <si>
    <t>MANTENIMIENTO DE PISTAS DE AEROPUERTOS</t>
  </si>
  <si>
    <t>INSTALACIÓN, REPARACIÓN Y MANTENIMIENTO DE MOBILIARIO Y EQUIPO DE ADMINISTRACIÓN, EDUCACIONAL Y</t>
  </si>
  <si>
    <t>MANTENIMIENTO Y CONSERVACION DE MOBILIARIO Y EQUIPO DE ADMINISTRACION</t>
  </si>
  <si>
    <t>INSTALACIÓN, REPARACIÓN Y MANTENIMIENTO DE EQUIPO DE CÓMPUTO Y TECNOLOGÍAS DE LA INFORMACIÓN</t>
  </si>
  <si>
    <t>MANTENIMIENTO Y CONSERVACION DE BIENES INFORMATICOS</t>
  </si>
  <si>
    <t>INSTALACIÓN, REPARACIÓN Y MANTENIMIENTO DE EQUIPO E INSTRUMENTAL MÉDICO Y DE LABORATORIO</t>
  </si>
  <si>
    <t>REPARACIÓN Y MANTENIMIENTO DE EQUIPO DE TRANSPORTE</t>
  </si>
  <si>
    <t>MTTO Y CONSERVACION DE VEHÍCULOS TERRESTRES, AÉREOS , MARÍTIMOS, LACUSTRES Y FLUVIALES</t>
  </si>
  <si>
    <t>REPARACIÓN Y MANTENIMIENTO DE EQUIPO DE DEFENSA Y SEGURIDAD</t>
  </si>
  <si>
    <t>INSTALACIÓN, REPARACIÓN Y MANTENIMIENTO DE MAQUINARIA, OTROS EQUIPOS Y HERRAMIENTA</t>
  </si>
  <si>
    <t>MANTENIMIENTO Y CONSERVACION DE MAQUINARIA Y EQUIPO</t>
  </si>
  <si>
    <t>MANTENIMIENTO Y CONSERVACIÓN DE PLANTAS E INSTALACIONES PRODUCTIVAS.</t>
  </si>
  <si>
    <t>MANTENIMIENTO Y CONSERVACION DE EQUIPO DE COMUNICACIONES Y TELECOMUNICACIONES</t>
  </si>
  <si>
    <t>MANTENIMIENTO Y CONSERVACION DE EQUIPO TOPOGRAFICO</t>
  </si>
  <si>
    <t>MANTENIMIENTO LINEAS HIDRAULICAS, DRENAJE , ETC.</t>
  </si>
  <si>
    <t>SERVICIOS DE LIMPIEZA Y MANEJO DE DESECHOS</t>
  </si>
  <si>
    <t>SERVICIOS DE LAVANDERIA ,LIMPIEZA. HIGIENE</t>
  </si>
  <si>
    <t>SERVICIOS DE RECOLECCION Y MANEJO DE DESECHOS</t>
  </si>
  <si>
    <t>ANALISIS DE LABORATORIO DE AGUAS RESIDUALES</t>
  </si>
  <si>
    <t>SERVICIOS DE JARDINERÍA Y FUMIGACIÓN</t>
  </si>
  <si>
    <t>SERVICIOS DE JARDINERIA Y FUMIGACIÓN</t>
  </si>
  <si>
    <t>SERVICIOS DE COMUNICACIÓN SOCIAL Y PUBLICIDAD</t>
  </si>
  <si>
    <t>DIFUSIÓN POR RADIO, TELEVISIÓN Y OTROS MEDIOS DE MENSAJES SOBRE PROGRAMAS Y ACTIVIDADES</t>
  </si>
  <si>
    <t>DIFUSION DE MENSAJES SOBRE PROGRAMAS Y ACTIVIDADES GUBERNAMENTALES.</t>
  </si>
  <si>
    <t>OTROS GASTOS DE PUBLICACION, DIFUSION E INFORMACION</t>
  </si>
  <si>
    <t>DIFUSIÓN POR RADIO, TELEVISIÓN Y OTROS MEDIOS DE MENSAJES COMERCIALES PARA PROMOVER LA VENTA DE</t>
  </si>
  <si>
    <t>DIFUSION DE MENSAJES COMERCIALES PARA PROMOVER LA VENTA DE PRODUCTOS O SERVICIOS</t>
  </si>
  <si>
    <t>SERVICIOS DE CREATIVIDAD, PREPRODUCCIÓN Y PRODUCCIÓN DE PUBLICIDAD, EXCEPTO INTERNET</t>
  </si>
  <si>
    <t>SERVICIOS DE REVELADO DE FOTOGRAFÍAS</t>
  </si>
  <si>
    <t>SERVICIOS FOTOGRAFICOS</t>
  </si>
  <si>
    <t>SERVICIOS DE LA INDUSTRIA FÍLMICA, DEL SONIDO Y DEL VIDEO</t>
  </si>
  <si>
    <t>SERVICIOS AUDIOVISUALES</t>
  </si>
  <si>
    <t>SERVICIO DE CREACIÓN Y DIFUSIÓN DE CONTENIDO EXCLUSIVAMENTE A TRAVÉS DE INTERNET</t>
  </si>
  <si>
    <t>OTROS SERVICIOS DE INFORMACIÓN</t>
  </si>
  <si>
    <t>SERVICIOS RELACIONADOS CON MONITOREO DE INFORMACION EN MEDIOS MASIVOS</t>
  </si>
  <si>
    <t>GASTOS DE PROPAGANDA E IMAGEN</t>
  </si>
  <si>
    <t>SERVICIOS DE TRASLADO Y VIÁTICOS</t>
  </si>
  <si>
    <t>PASAJES AÉREOS</t>
  </si>
  <si>
    <t>PASAJES AEREOS NACIONALES PARA LABORES EN CAMPO Y DE SUPERVISIÓN</t>
  </si>
  <si>
    <t>PASAJES AEREOS NACIOALES ASOCIADOS A LOS PROGRAMAS DE SEGURIDAD PÚBLICA NACIONAL</t>
  </si>
  <si>
    <t>PASAJES AEREOS NACIONALES ASOCIADOS A DESASTRES NATURALES</t>
  </si>
  <si>
    <t>PASAJES AEREOS NACIONALES PARA SERVIDORES PUBLICOS DE MANDO EN EL DESEMPEÑO DE COMISIONES Y FUNCIONES OFICIALES</t>
  </si>
  <si>
    <t>PASAJES AEREOS INTERNACIONALES ASOCIADOS A LOS PROGRAMAS DE SEGURIDAD PUBLICA Y NACIONAL.</t>
  </si>
  <si>
    <t>PASAJES INTERNACIONALES PARA SERVIDORES PÚBLICOS EN EL DESEMPEÑO DE COMISIONES  Y FUNCIONES OFICIALES</t>
  </si>
  <si>
    <t>PASAJES TERRESTRES</t>
  </si>
  <si>
    <t>PASAJES TERRESTRES NACIONALES PARA LABORES EN CAMPO Y DE SUPERVISIÓN</t>
  </si>
  <si>
    <t>PASAJES TERRESTRES NACIONALES ASOCIASOS A LOS PROGRAMAS  DE SEGURIDAD PUBLICA NACIONAL</t>
  </si>
  <si>
    <t>PASAJES TERRESTRES NACIONALES ASOCIADOS A DESASTRES NATURALES</t>
  </si>
  <si>
    <t>PASAJES TERRESTRES NACIONALES PARA SERVIDORES PUBLICOS DE MANDO EN EL DESEMPEÑO DE</t>
  </si>
  <si>
    <t>PASAJES TERRESTRES INTERNACIONALES ASOCIADOS A LOS PROGRAMAS DE SEGURIDAD PÚBLICA Y NACIONAL</t>
  </si>
  <si>
    <t>PASAJES TERRESTRES INTERNACIONALES PARA SERVIDORES PUBLICOS EN EL DESEMPEÑO DE COMISIONES Y FUNCIONES OFICIALES.</t>
  </si>
  <si>
    <t>PASAJES MARÍTIMOS, LACUSTRES Y FLUVIALES</t>
  </si>
  <si>
    <t>PASAJES MARITIMOS, LACUSTRES Y FLUVIALES</t>
  </si>
  <si>
    <t>AUTOTRANSPORTE</t>
  </si>
  <si>
    <t>VIÁTICOS EN EL PAÍS</t>
  </si>
  <si>
    <t>VIATICOS NACIONALES PARA LABORES EN CAMPO  Y DE SUPERVISIÓN</t>
  </si>
  <si>
    <t>VIATICOS NACIONALES ASOCIADOS A LOS PROGRAMAS DE SEGURIDAD PUBLICA</t>
  </si>
  <si>
    <t>VIATICOS NACIONALES ASOCIADOS A DESASTRES NATURALES</t>
  </si>
  <si>
    <t>VIATICOS NACIONALES PARA SERVIDORES PÚBLICOS EN EL DESEMPEÑO DE FUNCIONES OFICIALES.</t>
  </si>
  <si>
    <t>VIÁTICOS EN EL EXTRANJERO</t>
  </si>
  <si>
    <t>VIATICOS EN EL EXTRANJERO ASOCIADOS A LOS PROGRAMAS DE SEGURIDAD PUBLICA Y NACIONAL</t>
  </si>
  <si>
    <t>VIATICOS EN EL EXTRANJERO PARA SERVIDORES PUBLICOS EN EL DESEMPEÑO DE COMISIONES Y FUNCIONES OFICIALES</t>
  </si>
  <si>
    <t>GASTOS DE INSTALACIÓN Y TRASLADO DE MENAJE</t>
  </si>
  <si>
    <t>INSTALACION DEL PERSONAL OFICIAL</t>
  </si>
  <si>
    <t>SERVICIOS INTEGRALES DE TRASLADO Y VIÁTICOS</t>
  </si>
  <si>
    <t>SERVICIOS INTEGRALES NACIONALES PARA SERVIDORES PUBLICOS EN EL DESEMPEÑO DE COMISIONES Y FUNCIONES OFICIALES</t>
  </si>
  <si>
    <t>SERVICIOS INTEGRALES EN EL EXTRANJERO PARA SERVIDORES PUBLICOS EN EL DESEMPEÑO DE COMISIONES Y FUNCIONES OFICIALES</t>
  </si>
  <si>
    <t>OTROS SERVICIOS DE TRASLADO Y HOSPEDAJE</t>
  </si>
  <si>
    <t>GASTOS PARA OPERATIVOS Y TRABAJOS DE CAMPO EN AREAS RURALES</t>
  </si>
  <si>
    <t>SERVICIOS OFICIALES</t>
  </si>
  <si>
    <t>GASTOS DE CEREMONIAL</t>
  </si>
  <si>
    <t>GASTOS DE CEREMONIAL DEL TITULAR DEL EJECUTIVO FEDERAL</t>
  </si>
  <si>
    <t>GASTOS DE CEREMONIAL DE LOS TITULARES DE LAS DEPENDENCIAS Y ENTIDADES</t>
  </si>
  <si>
    <t>GASTOS INHERENTES A LA INVESTIDURA PRESIDENCIAL</t>
  </si>
  <si>
    <t>GASTOS DE ORDEN SOCIAL Y CULTURAL</t>
  </si>
  <si>
    <t>GASTOS DE ORDEN SOCIAL</t>
  </si>
  <si>
    <t>PUBLICACIONES OFICIALES</t>
  </si>
  <si>
    <t>GASTOS DE NOTIFICACION, TRAMITES INTERNOS Y SIMILARES</t>
  </si>
  <si>
    <t>EVENTOS CIVICOS</t>
  </si>
  <si>
    <t>SESIONES SOLEMNES</t>
  </si>
  <si>
    <t>CONGRESOS Y CONVENCIONES</t>
  </si>
  <si>
    <t>EXPOSICIONES</t>
  </si>
  <si>
    <t>GASTOS DE REPRESENTACIÓN</t>
  </si>
  <si>
    <t>GASTOS PARA ALIMENTACIÓN DE SERVIDORES PÚBLICOS DE MANDO</t>
  </si>
  <si>
    <t>ASIGNACION PARA REQUERIMIENTOS DE CARGOS DE SERVIDORES PUBLICOS SUPERIORES Y MANDOS MEDIOS</t>
  </si>
  <si>
    <t>OTROS SERVICIOS GENERALES</t>
  </si>
  <si>
    <t>SERVICIOS FUNERARIOS Y DE CEMENTERIOS</t>
  </si>
  <si>
    <t>FUNERALES Y PAGAS DE DEFUNCION</t>
  </si>
  <si>
    <t>IMPUESTOS Y DERECHOS</t>
  </si>
  <si>
    <t>IMPUESTOS Y DERECHOS DE EXPORTACION</t>
  </si>
  <si>
    <t>OTROS IMPUESTOS Y DERECHOS</t>
  </si>
  <si>
    <t>DERECHOS CEDULA PROFESIONAL</t>
  </si>
  <si>
    <t>IMPUESTOS Y DERECHOS DE IMPORTACIÓN</t>
  </si>
  <si>
    <t>IMPUESTOS Y DERECHOS DE IMPORTACION</t>
  </si>
  <si>
    <t>SENTENCIAS Y RESOLUCIONES JUDICIALES</t>
  </si>
  <si>
    <t>EROGACIONES POR RESOLUCIONES JUDICIALES</t>
  </si>
  <si>
    <t>INDEMNIZACIONES POR EXPROPIACIÓN DE PREDIOS</t>
  </si>
  <si>
    <t>PENAS, MULTAS, ACCESORIOS Y ACTUALIZACIONES</t>
  </si>
  <si>
    <t>PENAS MULTAS ACCESORIOS Y ACTUALIZACIONES</t>
  </si>
  <si>
    <t>OTROS GASTOS POR RESPONSABILIDADES</t>
  </si>
  <si>
    <t>PERDIDAS DEL ERARIO FEDERAL</t>
  </si>
  <si>
    <t>DEPRECIACIONES Y AMORTIZACIONES ACUMULADAS</t>
  </si>
  <si>
    <t>DEPRECIACIÓN ACUMULADA DE VIVIENDAS</t>
  </si>
  <si>
    <t>DEPRECIACIÓN ACUMULADA DE EDIFICIOS NO RESIDENCIALES</t>
  </si>
  <si>
    <t>DEPRECIACIÓN ACUMULADA DE OTROS BIENES INMUEBLES</t>
  </si>
  <si>
    <t>DEPRECIACIÓN ACUMULADA DE INFRAESTRUCTURA DE CARRETERAS</t>
  </si>
  <si>
    <t>DEPRECIACIÓN ACUMULADA DE INFRAESTRUCTURA FERROVIARIA Y MULTIMODAL</t>
  </si>
  <si>
    <t>DEPRECIACIÓN ACUMULADA DE INFRAESTRUCTURA PORTUARIA</t>
  </si>
  <si>
    <t>DEPRECIACIÓN ACUMULADA DE INFRAESTRUCTURA AEROPORTUARIA</t>
  </si>
  <si>
    <t>DEPRECIACIÓN ACUMULADA DE INFRAESTRUCTURA DE TELECOMUNICACIONES</t>
  </si>
  <si>
    <t>DEPRECIACIÓN ACUMULADA DE INFRAESTRUCTURA DE AGUA POTABLE, SANEAMIENTO, HIDROAGRÍCOLA Y CONTROL DE INUNDACIONES</t>
  </si>
  <si>
    <t>DEPRECIACIÓN ACUMULADA DE INFRAESTRUCTURA ELÉCTRICA</t>
  </si>
  <si>
    <t>DEPRECIACIÓN ACUMULADA DE INFRAESTRUCTURA DE PRODUCCIÓN DE HIDROCARBUROS</t>
  </si>
  <si>
    <t>DEPRECIACIÓN ACUMULADA DE INFRAESTRUCTURA DE REFINACIÓ, GAS Y PETROQUÍMICA</t>
  </si>
  <si>
    <t>DEPRECIACÓN ACUMULADA DE MOBILIARIO Y EQUIPO DE ADMINISTRACIÓN</t>
  </si>
  <si>
    <t>DEPRECIACÓN ACUMULADA DE MOBILIARIO Y EQUIPO EDUCACIONAL Y RECREATIVO</t>
  </si>
  <si>
    <t>DEPRECIACÓN ACUMULADA DE EQUIPO E INSTRUMENTAL MÉDICO Y DE LABORATORIO</t>
  </si>
  <si>
    <t>DEPRECIACÓN ACUMULADA DE EQUIPO DE TRANSPORTE</t>
  </si>
  <si>
    <t>DEPRECIACÓN ACUMULADA DE EQUIPO DE DEFENSA Y SEGURIDAD</t>
  </si>
  <si>
    <t>DEPRECIACÓN ACUMULADA DE MAQUINARIA, OTRO EQUIPO Y HERRAMIENTAS</t>
  </si>
  <si>
    <t>DEPRECIACIÓN ACUMULADA DE BIENES INFORMATICOS</t>
  </si>
  <si>
    <t>DEPRECIACIÓN ACUMULADA DE EQUIPO DE TOPOGRAFÍA</t>
  </si>
  <si>
    <t>DEPRECIACIÓN ACUMULADA DE  BOMBAS Y EQUIPO</t>
  </si>
  <si>
    <t>DEPRECIACIÓN ACUMULADA DE EQUIPO DE COMUNICACIÓN</t>
  </si>
  <si>
    <t>AMORTIZACIÓN ACUMULADA DE SOFTWARE</t>
  </si>
  <si>
    <t>AMORTIZACIÓN ACUMULADA DE PATENTES, MARCAS Y DERECHOS</t>
  </si>
  <si>
    <t>AMORTIZACIÓN ACUMULADA DE CONCESIONES Y FRANQUICIAS</t>
  </si>
  <si>
    <t>AMORTIZACIÓN ACUMULADA DE LICENCIAS</t>
  </si>
  <si>
    <t>AMORTIZACIÓN ACUMULADA DE OTROS INTANGIBLES</t>
  </si>
  <si>
    <t>AMORTIZACIÓN ACUMULADA DE GASTOS DE INSTALACIÓN</t>
  </si>
  <si>
    <t>GASTOS POR RESPONSABILIDADES POR DEFUNCION</t>
  </si>
  <si>
    <t>GASTOS POR RESPONSABILIDADES POR RETIRO</t>
  </si>
  <si>
    <t>GASTOS POR RESPONSABILIDADES POR SEGURO</t>
  </si>
  <si>
    <t>GASTOS DE LAS COMISIONES INTERNACIONALES DE LIMITES Y AGUAS</t>
  </si>
  <si>
    <t>GASTOS DE LAS OFICINAS DEL SERVICIO EXTERIOR MEXICANO</t>
  </si>
  <si>
    <t>ASIGNACIONES A GRUPOS PARLAMENTARIOS</t>
  </si>
  <si>
    <t>PARTICIPACIONES EN ORGANOS DE GOBIERNO</t>
  </si>
  <si>
    <t>ACTIVIDADES DE COORDINACION CON EL PRESIDENTE ELECTO</t>
  </si>
  <si>
    <t>SERVICIOS CORPORATIVOS PRESTADOS POR LAS ENTIDADES  PARAESTATALES A SUS ORGANISMOS</t>
  </si>
  <si>
    <t>SUBROGACIONES</t>
  </si>
  <si>
    <t>CUOTAS Y SUSCRIPCIONES</t>
  </si>
  <si>
    <t>SACRIFICIO DE GANADO</t>
  </si>
  <si>
    <t>TRANSFERENCIAS, ASIGNACIONES, SUBSIDIOS Y OTRAS AYUDAS</t>
  </si>
  <si>
    <t>TRANSFERENCIAS INTERNAS Y ASIGNACIONES AL SECTOR PÚBLICO</t>
  </si>
  <si>
    <t>ASIGNACIONES PRESUPUESTARIAS AL PODER EJECUTIVO</t>
  </si>
  <si>
    <t>ASIGNACIONES PRESUPUESTARIAS AL PODER LEGISLATIVO</t>
  </si>
  <si>
    <t>ASIGNACIONES PRESUPUESTARIAS AL PODER JUDICIAL</t>
  </si>
  <si>
    <t>ASIGNACIONES PRESUPUESTARIAS A ÓRGANOS AUTÓNOMOS</t>
  </si>
  <si>
    <t>TRANSFERENCIAS INTERNAS OTORGADAS A ENTIDADES PARAESTATALES NO EMPRESARIALES Y NO FINANCIERAS</t>
  </si>
  <si>
    <t>TRANSFERENCIAS PARA CUBRIR EL DEFICIT DE OPERACIÓN Y LOS GASTOS DE ADMINISTRACIÓN ASOCIADOS AL OTORGAMIENTO DE SUBSIDIOS</t>
  </si>
  <si>
    <t>TRANSFERENCIAS INTERNAS OTORGADAS A ENTIDADES PARAESTATALES EMPRESARIALES Y NO FINANCIERAS</t>
  </si>
  <si>
    <t>TRANSFERENCIAS A ENTIDADES EMPRESARIALES NO FINANCIERAS DERIVADAS DE LA OBTENCIÓN DE DERECHOS</t>
  </si>
  <si>
    <t>TRANSFERENCIAS INTERNAS OTORGADAS A FIDEICOMISOS PÚBLICOS EMPRESARIALES Y NO FINANCIEROS</t>
  </si>
  <si>
    <t>TRANSFERENCIAS INTERNAS OTORGADAS A INSTITUCIONES PARAESTATALES PÚBLICAS FINANCIERAS</t>
  </si>
  <si>
    <t>TRANSFERENCIAS INTERNAS OTORGADAS A FIDEICOMISOS PÚBLICOS FINANCIEROS</t>
  </si>
  <si>
    <t>TRANSFERENCIAS AL RESTO DEL SECTOR PÚBLICO</t>
  </si>
  <si>
    <t>TRANSFERENCIAS OTORGADAS A ORGANISMOS ENTIDADES PARAESTATALES NO EMPRESARIALES Y NO FINANCIERAS</t>
  </si>
  <si>
    <t>TRANSFERENCIAS OTORGADAS A ORGANISMOS ENTIDADES PARAESTATALES NO EMPRESARIALES Y NO FINANCIERAS </t>
  </si>
  <si>
    <t>TRANSFERENCIAS OTORGADAS PARA ENTIDADES PARAESTATALES EMPRESARIALES Y NO FINANCIERAS</t>
  </si>
  <si>
    <t>TRANSFERENCIAS OTORGADAS PARA INSTITUCIONES PARAESTATALES PÚBLICAS FINANCIERAS</t>
  </si>
  <si>
    <t>TRANSFERENCIAS OTORGADAS A ENTIDADES FEDERATIVAS Y MUNICIPIOS</t>
  </si>
  <si>
    <t>APORTACIONES A ENTIDADES FEDERATIVAS Y MUNICIPIOS POR PROGRAMAS FEDERALES</t>
  </si>
  <si>
    <t>TRANSFERENCIAS A FIDEICOMISOS DE ENTIDADES FEDERATIVAS Y MUNICIPIOS</t>
  </si>
  <si>
    <t>SUBSIDIOS Y SUBVENCIONES</t>
  </si>
  <si>
    <t>SUBSIDIOS A LA PRODUCCIÓN</t>
  </si>
  <si>
    <t>SUBSIDIOS A LA DISTRIBUCIÓN</t>
  </si>
  <si>
    <t>SUBSIDIOS A LA INVERSIÓN</t>
  </si>
  <si>
    <t>SUBSIDIOS A LA PRESTACIÓN DE SERVICIOS PÚBLICOS</t>
  </si>
  <si>
    <t>SUBSIDIOS PARA CUBRIR DIFERENCIALES DE TASAS DE INTERÉS</t>
  </si>
  <si>
    <t>SUBSIDIOS A LA VIVIENDA</t>
  </si>
  <si>
    <t>SUBSIDIOS PARA LA ADQUISICIÓN DE VIVIENDA DE INTÉRES SOCIAL</t>
  </si>
  <si>
    <t>SUBVENCIONES AL CONSUMO</t>
  </si>
  <si>
    <t>SUBSIDIOS AL CONSUMO</t>
  </si>
  <si>
    <t>SUBSIDIOS A ENTIDADES FEDERATIVAS Y MUNICIPIOS</t>
  </si>
  <si>
    <t>SUBSIDIOS A ORGANISMOS DESCENTRALIZADOS Y EMPRESAS DE PARTICIPACION MUNICIPAL</t>
  </si>
  <si>
    <t>OTROS SUBSIDIOS</t>
  </si>
  <si>
    <t>SUBSIDIOS PARA CAPAITACIÓN Y BECAS</t>
  </si>
  <si>
    <t>SUBSIDIOS A FIDEICOMISOS PRIVADOS Y ESTATALES</t>
  </si>
  <si>
    <t>SUBSIDIOS CEPROFIS</t>
  </si>
  <si>
    <t>OTROS SUBSIDIOS CORRIENTES</t>
  </si>
  <si>
    <t>AYUDAS SOCIALES</t>
  </si>
  <si>
    <t>AYUDAS SOCIALES A PERSONAS</t>
  </si>
  <si>
    <t>GASTOS RELACIONADOS CON ACTIVIDADES CULTURALES,DEPORTIVAS Y DE AYUDA EXTRAORDINARIA</t>
  </si>
  <si>
    <t>GASTOS POR SERVICIOS DE TRASLADO DE PERSONAS</t>
  </si>
  <si>
    <t>PREMIOS, RECOMPENSAS, PENSIONES DE GRACIA Y PENSIÓN RECREATIVA ESTUDIANTIL</t>
  </si>
  <si>
    <t>PREMIOS, ESTÍMULOS, RECOMPENSAS, BECAS Y SEGUROS A DEPORTISTAS</t>
  </si>
  <si>
    <t>APOYO A VOLUNTARIOS QUE PARTICIPAN EN DIVERSOS PROGRAMAS FEDERALES</t>
  </si>
  <si>
    <t>COMPENSACIONES POR SERVICIOS DE CARÁCTER SOCIAL</t>
  </si>
  <si>
    <t>AYUDAS POR PROGRAMAS FEDERALES</t>
  </si>
  <si>
    <t>BECAS POR PROGRAMAS SOCIALES</t>
  </si>
  <si>
    <t>APOYO FUNERAL</t>
  </si>
  <si>
    <t> OTROS APOYOS POR FALLECIMIENTO</t>
  </si>
  <si>
    <t>AYUDAS CULTURALES Y SOCIALES A PERSONAS</t>
  </si>
  <si>
    <t>ALIMENTACION A INTERNOS</t>
  </si>
  <si>
    <t>ALIMENTACION ASISTENCIAL</t>
  </si>
  <si>
    <t>OTRAS COMPENSACIONES</t>
  </si>
  <si>
    <t>RETIROS VOLUNTARIOS</t>
  </si>
  <si>
    <t>BECAS Y OTRAS AYUDAS PARA PROGRAMAS DE CAPACITACIÓN</t>
  </si>
  <si>
    <t>BECAS</t>
  </si>
  <si>
    <t>BECAS PARA PROGRAMAS DE CAPACITACION AL PERSONAL</t>
  </si>
  <si>
    <t>AYUDAS SOCIALES A INSTITUCIONES DE ENSEÑANZA</t>
  </si>
  <si>
    <t>AYUDAS A INSTITUCIONES EDUCATIVAS</t>
  </si>
  <si>
    <t>AYUDAS SOCIALES A ACTIVIDADES CIENTÍFICAS O ACADÉMICAS</t>
  </si>
  <si>
    <t>APOYO A LA INVESTIGACIÓN CIENTÍFICA Y TECNOLÓGICA DE INSTITUCIONES ACADÉMICAS Y SECTOR PÚBLICO</t>
  </si>
  <si>
    <t>APOYOS A LA INVESTIGACIÓN CIENTÍFICA Y TECNOLÓGICA EN INSTITUCIONES SIN FINES DE LUCRO</t>
  </si>
  <si>
    <t>AYUDAS SOCIALES A INSTITUCIONES SIN FINES DE LUCRO</t>
  </si>
  <si>
    <t>APOYO SINDICAL</t>
  </si>
  <si>
    <t>AYUDAS CULTURALES Y SOCIALES A INSTITUCIONES SIN FINES DE LUCRO</t>
  </si>
  <si>
    <t>AYUDAS POR PROGRAMAS SOCIALES</t>
  </si>
  <si>
    <t>AYUDAS SOCIALES A COOPERATIVAS</t>
  </si>
  <si>
    <t>AYUDAS SOCIALES A ENTIDADES DE INTERÉS PÚBLICO</t>
  </si>
  <si>
    <t>AYUDAS POR DESASTRES NATURALES Y OTROS SINIESTROS</t>
  </si>
  <si>
    <t>MERCANCIAS PARA SU DISTRIBUCION A LA POBLACIÓN</t>
  </si>
  <si>
    <t>PENSIONES Y JUBILACIONES</t>
  </si>
  <si>
    <t>PENSIONES</t>
  </si>
  <si>
    <t>PAGO DE PENSIONES</t>
  </si>
  <si>
    <t>PAGO DE PENSIONES CONTRACTUALES</t>
  </si>
  <si>
    <t>TRANSFERENCIAS PARA EL PAGO DE PENSIONES</t>
  </si>
  <si>
    <t>GRATIFICACION  DE FIN DE AÑO PENSIONADOS</t>
  </si>
  <si>
    <t>PENSION POR INHABILITACION</t>
  </si>
  <si>
    <t>PENSION POR FALLECIMIENTO</t>
  </si>
  <si>
    <t>JUBILACIONES</t>
  </si>
  <si>
    <t>PAGO DE JUBILACIONES</t>
  </si>
  <si>
    <t>PAGO DE JUBILACIONES CONTRACTUALES</t>
  </si>
  <si>
    <t>TRANSFERENCIAS PARA EL PAGO DE JUBILACIONES</t>
  </si>
  <si>
    <t>GRATIFICACION DE FIN DE AÑO JUBILADOS</t>
  </si>
  <si>
    <t>JUBILACION POR SERVICIO</t>
  </si>
  <si>
    <t>JUBILACION POR VEJEZ</t>
  </si>
  <si>
    <t>SEGURIDAD SOCIAL DE PENSIONADOS Y JUBILADOS</t>
  </si>
  <si>
    <t>CUOTAS AL SERVICIO MEDICO PENSIONADOS Y JUBILADOS</t>
  </si>
  <si>
    <t>OTRAS PENSIONES Y JUBILACIONES</t>
  </si>
  <si>
    <t>PAGO DE SUMAS ASEGURADAS</t>
  </si>
  <si>
    <t>PRESTACIONES ECÓMICAS DISTINTAS DE PENSIONES</t>
  </si>
  <si>
    <t>CUOTAS PARA EL FONDO DE AHORRO PENSIONADOS</t>
  </si>
  <si>
    <t>APOYO PARA EL TRANSPORTE PENSIONADOS</t>
  </si>
  <si>
    <t>PAGO POR FALLECIMIENTO PENSIONADOS</t>
  </si>
  <si>
    <t>PAGO POR AYUDA FUNERAL PENSIONADOS</t>
  </si>
  <si>
    <t>APOYO PARA DESPENSA DE PENSIONADOS</t>
  </si>
  <si>
    <t>OTRAS COMPENSACIONES Y AYUDAS PARA PENSIONADOS</t>
  </si>
  <si>
    <t>PRESTACIONES ECÓMICAS DISTINTAS DE JUBILACIONES</t>
  </si>
  <si>
    <t>CUOTAS PARA EL FONDO DE AHORRO  JUBILADOS</t>
  </si>
  <si>
    <t>APOYO PARA EL TRANSPORTE JUBILADOS</t>
  </si>
  <si>
    <t>PAGO POR FALLECIMIENTO JUBILADOS</t>
  </si>
  <si>
    <t>PAGO POR AYUDA FUNERAL JUBILADOS</t>
  </si>
  <si>
    <t>APOYO PARA DESPENSA DE JUBILADOS</t>
  </si>
  <si>
    <t>OTRAS COMPENSACIONES Y AYUDAS PARA  JUBILADOS</t>
  </si>
  <si>
    <t>TRANSFERENCIAS A FIDEICOMISOS, MANDATOS Y OTROS ANÁLOGOS</t>
  </si>
  <si>
    <t>TRANSFERENCIAS A FIDEICOMISOS DEL PODER EJECUTIVO</t>
  </si>
  <si>
    <t>APORTACIONES A FIDEICOMISOS PÚBLICOS</t>
  </si>
  <si>
    <t>APORTACIONES A MANDATOS PÚBLICOS</t>
  </si>
  <si>
    <t>TRANSFERENCIAS A FIDEICOMISOS DEL PODER LEGISLATIVO</t>
  </si>
  <si>
    <t>TRANSFERENCIAS A FIDEICOMISOS DEL PODER JUDICIAL</t>
  </si>
  <si>
    <t>TRANSFERENCIAS A FIDEICOMISOS PÚBLICOS DE ENTIDADES PARAESTATALES NO EMPRESARIALES Y NO</t>
  </si>
  <si>
    <t>TRANSFERENCIAS A FIDEICOMISOS PÚBLICOS DE ENTIDADES PARAESTATALES EMPRESARIALES Y NO FINANCIERAS</t>
  </si>
  <si>
    <t>TRANSFERENCIAS A FIDEICOMISOS DE INSTITUCIONES PÚBLICAS FINANCIERAS</t>
  </si>
  <si>
    <t>TRANSFERENCIAS A LA SEGURIDAD SOCIAL</t>
  </si>
  <si>
    <t>TRANSFERENCIAS POR OBLIGACION DE LEY</t>
  </si>
  <si>
    <t>TRANSFERENCIAS PARA CUOTAS Y APORTACIONES DE SEGURIDAD SOCIAL  PARA EL IMSS, ISSSTE E ISSFAM POR OBLIGACION DEL ESTADO.</t>
  </si>
  <si>
    <t>TRANSFERENCIAS PARA CUOTAS Y APORTACIONES A LOS SEGUROS DE RETIRO, CESANTIA EN EDAD AVANZADA Y VEJEZ</t>
  </si>
  <si>
    <t>DONATIVOS</t>
  </si>
  <si>
    <t>DONATIVOS A INSTITUCIONES SIN FINES DE LUCRO</t>
  </si>
  <si>
    <t>DONATIVOS A ENTIDADES FEDERATIVAS Y MUNICIPIOS</t>
  </si>
  <si>
    <t>DONATIVOS A FIDEICOMISOS PRIVADOS</t>
  </si>
  <si>
    <t>DONATIVOS A FIDEICOMISOS ESTATALES</t>
  </si>
  <si>
    <t>DONATIVOS INTERNACIONALES</t>
  </si>
  <si>
    <t>TRANSFERENCIAS AL EXTERIOR</t>
  </si>
  <si>
    <t>TRANSFERENCIAS PARA GOBIERNOS EXTRANJEROS</t>
  </si>
  <si>
    <t>TRANSFERENCIAS PARA ORGANISMOS INTERNACIONALES</t>
  </si>
  <si>
    <t>CUOTAS Y  APORTACIONES A  ORGANISMOS INTERNACIONALES</t>
  </si>
  <si>
    <t>TRANSFERENCIAS PARA EL SECTOR PRIVADO EXTERNO</t>
  </si>
  <si>
    <t>BIENES MUEBLES, INMUEBLES E INTANGIBLES</t>
  </si>
  <si>
    <t>MOBILIARIO Y EQUIPO DE ADMINISTRACIÓN</t>
  </si>
  <si>
    <t>MUEBLES DE OFICINA Y ESTANTERÍA</t>
  </si>
  <si>
    <t>MOBILIARIO</t>
  </si>
  <si>
    <t>MUEBLES, EXCEPTO DE OFICINA Y ESTANTERÍA</t>
  </si>
  <si>
    <t>BIENES ARTÍSTICOS, CULTURALES Y CIENTÍFICOS</t>
  </si>
  <si>
    <t>BIENES ARTISTICOS Y CULTURALES</t>
  </si>
  <si>
    <t>OBJETOS DE VALOR</t>
  </si>
  <si>
    <t>EQUIPO DE CÓMPUTO Y DE TECNOLOGÍA DE LA INFORMACIÓN</t>
  </si>
  <si>
    <t>BIENES INFORMÁTICOS</t>
  </si>
  <si>
    <t>OTROS MOBILIARIOS Y EQUIPOS DE ADMINISTRACIÓN</t>
  </si>
  <si>
    <t>EQUIPO DE ADMINISTRACION</t>
  </si>
  <si>
    <t>ADJUDICACIONES, EXPROPIACIONES E INDEMNIZACIONES DE BIENES MUEBLES.</t>
  </si>
  <si>
    <t>MOBILIARIO Y EQUIPO EDUCACIONAL Y RECREATIVO</t>
  </si>
  <si>
    <t>EQUIPOS Y APARATOS AUDIOVISUALES</t>
  </si>
  <si>
    <t>APARATOS DEPORTIVOS</t>
  </si>
  <si>
    <t>CÁMARAS FOTOGRÁFICAS Y DE VIDEO</t>
  </si>
  <si>
    <t>OTRO MOBILIARIO Y EQUIPO EDUCACIONAL Y RECREATIVO</t>
  </si>
  <si>
    <t xml:space="preserve"> OTRO MOBILIARIO Y EQUIPO EDUCACIONAL Y RECREATIVO</t>
  </si>
  <si>
    <t>EQUIPO E INSTRUMENTAL MÉDICO Y DE LABORATORIO</t>
  </si>
  <si>
    <t>EQUIPO MÉDICO Y DE LABORATORIO</t>
  </si>
  <si>
    <t>INSTRUMENTAL MÉDICO Y DE LABORATORIO</t>
  </si>
  <si>
    <t>INSTRUMENTAL MEDICO Y DE LABORATORIO</t>
  </si>
  <si>
    <t>VEHÍCULOS Y EQUIPO DE TRANSPORTE</t>
  </si>
  <si>
    <t>AUTOMÓVILES Y CAMIONES</t>
  </si>
  <si>
    <t>VEHÍCULOS Y EQUIPO TERRESTRE PARA LA EJECUCION DE PROGRAMAS DE SEGURIDAD PUBLICA Y NACIONAL</t>
  </si>
  <si>
    <t>VEHICULOS Y EQUIPO TERRESTRE DESTINADOS EXCLUSIVAMENTE PARA DESASTRES NATURALES</t>
  </si>
  <si>
    <t>VEHÍCULOS Y EQUIPO TERRESTRES DESTINADOS A SERVICIOS PUBLICOS Y LA OPERACIÓN DE PROGRAMAS PUBLICOS</t>
  </si>
  <si>
    <t>VEHICULOS Y EQUIPO TERRESTRE DESTINADOS A SERVICIOS ADMINISTRATIVOS.</t>
  </si>
  <si>
    <t>VEHICULOS Y EQUIPO TERRESTRES DESTINADOS A SERVIDORES PÚBLICOS.</t>
  </si>
  <si>
    <t>CARROCERÍAS Y REMOLQUES</t>
  </si>
  <si>
    <t>CARROCERIA Y REMOLQUES</t>
  </si>
  <si>
    <t>EQUIPO AEROESPACIAL</t>
  </si>
  <si>
    <t>VEHÍCULOS Y EQUIPO AEREO PARA LA EJECUCION DE PROGRAMAS DE SEGURIDAD PUBLICA Y NACIONAL</t>
  </si>
  <si>
    <t>VEHÍCULOS Y EQUIPO ÁAEREO DESTINADOS ESCLUSIVAMENTE PARA DESASTRES NATURALES</t>
  </si>
  <si>
    <t>VEHÍCULOS Y EQUIPO AEREO DESTINADOS A SERVICIOS PUBLICOS Y LA OPERACIÓN DE PROGRAMAS DE SEGURIDAD PUBLICA YNACIONAL</t>
  </si>
  <si>
    <t>EQUIPO FERROVIARIO</t>
  </si>
  <si>
    <t>EMBARCACIONES</t>
  </si>
  <si>
    <t>VEHICULOS Y EQUIPO MARÍTIMO PARA LA EJECUCION DE PROGRAMAS DE SEGURIDAD PÚBLICA Y NACIONAL.</t>
  </si>
  <si>
    <t>VEHÍCULOS Y EQUIPO MARÍTIMO DESTINADOS A  SERVICIOS PÚBLICOS Y LA OPERACIÓN DE PROGRAMAS PÚBLICOS</t>
  </si>
  <si>
    <t>CONSTRUCCION DE EMBARCACIONES</t>
  </si>
  <si>
    <t>OTROS EQUIPOS DE TRANSPORTE</t>
  </si>
  <si>
    <t>EQUIPO DE DEFENSA Y SEGURIDAD</t>
  </si>
  <si>
    <t>MAQUINARIA Y EQUIPO DE DEFENSA Y SEGURIDAD PÚBLICA</t>
  </si>
  <si>
    <t>EQUIPO DE SEGURIDAD PUBLICA Y NACIONAL</t>
  </si>
  <si>
    <t>MAQUINARIA, OTROS EQUIPOS Y HERRAMIENTAS</t>
  </si>
  <si>
    <t>MAQUINARIA Y EQUIPO AGROPECUARIO</t>
  </si>
  <si>
    <t>MAQUINARIA Y EQUIPO INDUSTRIAL</t>
  </si>
  <si>
    <t>MAQUINARIA Y EQUIPO DE CONSTRUCCIÓN</t>
  </si>
  <si>
    <t xml:space="preserve"> MAQUINARIA Y EQUIPO DE CONSTRUCCIÓN</t>
  </si>
  <si>
    <t>SISTEMAS DE AIRE ACONDICIONADO, CALEFACCIÓN Y DE REFRIGERACIÓN INDUSTRIAL Y COMERCIAL</t>
  </si>
  <si>
    <t>EQUIPO DE COMUNICACIÓN Y TELECOMUNICACIÓN</t>
  </si>
  <si>
    <t>EQUIPOS Y APARATOS DE COMUNICACIONES Y TELECOMUNICACIONES</t>
  </si>
  <si>
    <t>EQUIPOS DE GENERACIÓN ELÉCTRICA, APARATOS Y ACCESORIOS ELÉCTRICOS</t>
  </si>
  <si>
    <t>MAQUINARIA Y EQUIPO ELECTRICO Y ELECTRONICO</t>
  </si>
  <si>
    <t>HERRAMIENTAS Y MÁQUINAS-HERRAMIENTA</t>
  </si>
  <si>
    <t>OTROS EQUIPOS</t>
  </si>
  <si>
    <t>REFACCIONES Y ACCESORIOS</t>
  </si>
  <si>
    <t>BIENES MUEBLES POR ARRENDAMIENTO FINANCIERO</t>
  </si>
  <si>
    <t>OTROS BIENES MUEBLES</t>
  </si>
  <si>
    <t>EQUIPO DE LABORATORIO PESADO</t>
  </si>
  <si>
    <t>ACTIVOS BIOLÓGICOS</t>
  </si>
  <si>
    <t>BOVINOS</t>
  </si>
  <si>
    <t>PORCINOS</t>
  </si>
  <si>
    <t>AVES</t>
  </si>
  <si>
    <t>OVINOS Y CAPRINOS</t>
  </si>
  <si>
    <t>PECES Y ACUICULTURA</t>
  </si>
  <si>
    <t>EQUINOS</t>
  </si>
  <si>
    <t>ANIMALES DE TRABAJO EQUINOS</t>
  </si>
  <si>
    <t>ESPECIES MENORES Y DE ZOOLÓGICO</t>
  </si>
  <si>
    <t>ÁRBOLES Y PLANTAS</t>
  </si>
  <si>
    <t>ARBOLES Y PLANTAS</t>
  </si>
  <si>
    <t>OTROS ACTIVOS BIOLÓGICOS</t>
  </si>
  <si>
    <t>BIENES INMUEBLES</t>
  </si>
  <si>
    <t>TERRENOS</t>
  </si>
  <si>
    <t>TERRENOS URBANIZADOS</t>
  </si>
  <si>
    <t>GASTOS DE TERRENO URBANIZADO (GESTORIA)</t>
  </si>
  <si>
    <t>GASTOS DE TERRENO URBANIZADO (VIGILANCIA)</t>
  </si>
  <si>
    <t>GASTOS DE TERRENO URBANIZADO (ESTUDIOS Y PROYECTOS)</t>
  </si>
  <si>
    <t>GASTOS DE TERRENO URBANIZADO (VIATICOS)</t>
  </si>
  <si>
    <t>GASTOS DE TERRENO URBANIZADO (AVALUOS)</t>
  </si>
  <si>
    <t>TERRENOS NO URBANIZADOS</t>
  </si>
  <si>
    <t>GASTOS DE TERRENO NO URBANIZADO (GESTORIA)</t>
  </si>
  <si>
    <t>GASTOS DE TERRENO NO URBANIZADO (VIGILANCIA)</t>
  </si>
  <si>
    <t>GASTOS DE TERRENO NO URBANIZADO (ESTUDIOS Y PROYECTOS)</t>
  </si>
  <si>
    <t>GASTOS DE TERRENO NO URBANIZADO (VIATICOS)</t>
  </si>
  <si>
    <t>GASTOS DE TERRENO NO URBANIZADO (AVALUOS)</t>
  </si>
  <si>
    <t>VIVIENDAS</t>
  </si>
  <si>
    <t>EDIFICIOS NO RESIDENCIALES</t>
  </si>
  <si>
    <t>EDIFICIOS Y LOCALES</t>
  </si>
  <si>
    <t>OTROS BIENES INMUEBLES</t>
  </si>
  <si>
    <t>ADJUDICACIONES, EXPROPIACIONES E INDEMNIZACION DE INMUEBLES</t>
  </si>
  <si>
    <t>BIENES INMUEBLES EN LA MODALIDAD DE PROYECTOS DE INFRAESTRUCTURA  PRODUCTIVA DE LARGO PLAZO</t>
  </si>
  <si>
    <t>BIENES INMUEBLES POR ARRENDAMIENTO FINANCIERO</t>
  </si>
  <si>
    <t>ACTIVOS INTANGIBLES</t>
  </si>
  <si>
    <t>SOFTWARE</t>
  </si>
  <si>
    <t>ADQUISICION DE SOFTWARE</t>
  </si>
  <si>
    <t>PATENTES</t>
  </si>
  <si>
    <t>MARCAS</t>
  </si>
  <si>
    <t>DERECHOS</t>
  </si>
  <si>
    <t>CONCESIONES</t>
  </si>
  <si>
    <t>FRANQUICIAS</t>
  </si>
  <si>
    <t>LICENCIAS INFORMÁTICAS E INTELECTUALES</t>
  </si>
  <si>
    <t>LICENCIAS INFORMÁTICAS</t>
  </si>
  <si>
    <t>LICENCIAS INDUSTRIALES, COMERCIALES Y OTRAS</t>
  </si>
  <si>
    <t>OTROS ACTIVOS INTANGIBLES</t>
  </si>
  <si>
    <t>INVERSIÓN PÚBLICA</t>
  </si>
  <si>
    <t>OBRA PÚBLICA EN BIENES DE DOMINIO PÚBLICO</t>
  </si>
  <si>
    <t>EDIFICACIÓN HABITACIONAL</t>
  </si>
  <si>
    <t>EDIFICACIÓN NO HABITACIONAL</t>
  </si>
  <si>
    <t>EDIFICACION NO HABITACIONAL</t>
  </si>
  <si>
    <t>CONSTRUCCIÓN DE OBRAS PARA EL ABASTECIMIENTO DE AGUA, PETRÓLEO, GAS, ELECTRICIDAD Y</t>
  </si>
  <si>
    <t>DOM PUB. CONSTRUCCIÓN DE OBRAS PARA EL ABASTECIMIENTO DE AGUA, PETRÓLEO, GAS, ELECTRICIDAD Y TELECOMUNICACIONES</t>
  </si>
  <si>
    <t>DOM PUB. MANTENIMIENTO Y REHABILITACION DE OBRAS PARA EL ABASTECIMIENTO DE AGUA, PETRÓLEO,GAS, ELECTRICIDAD Y TELECOMUNICACIONES</t>
  </si>
  <si>
    <t>DIVISIÓN DE TERRENOS Y CONSTRUCCIÓN DE OBRAS DE URBANIZACIÓN</t>
  </si>
  <si>
    <t>CONSTRUCCIÓN DE VÍAS DE COMUNICACIÓN</t>
  </si>
  <si>
    <t>OTRAS CONSTRUCCIONES DE INGENIERÍA CIVIL U OBRA PESADA</t>
  </si>
  <si>
    <t>INSTALACIONES Y EQUIPAMIENTO EN CONSTRUCCIONES</t>
  </si>
  <si>
    <t>TRABAJOS DE ACABADOS EN EDIFICACIONES Y OTROS TRABAJOS ESPECIALIZADOS</t>
  </si>
  <si>
    <t>OBRA PÚBLICA EN BIENES PROPIOS</t>
  </si>
  <si>
    <t>OBRAS DE CONSTRUCCION PARA EDIFICIOS HABITACIONALES</t>
  </si>
  <si>
    <t>MANTENIMIENTO Y REHABILITACION DE EDIFICACIONES HABITACIONALES</t>
  </si>
  <si>
    <t>OBRAS EN CONSTRUCCIÓN PARA EDIFICIOS NO HABITACIONALES</t>
  </si>
  <si>
    <t>MANTENIMIENTO Y REHABILITACION DE EDIFICACIONES NO HABITACIONALES</t>
  </si>
  <si>
    <t xml:space="preserve"> CONSTRUCCIÓN DE OBRAS PARA EL ABASTECIMIENTO DE AGUA, PETRÓLEO, GAS, ELECTRICIDAD Y TELECOMUNICACIONES</t>
  </si>
  <si>
    <t>MANTENIMIENTO Y REHABILITACION DE OBRAS PARA EL ABASTECIMIENTO DE AGUA, PETRÓLEO,GAS, ELECTRICIDAD Y TELECOMUNICACIONES</t>
  </si>
  <si>
    <t>OBRAS DE PREEDIFICACION  EN TERRENOS DE COSNSTRUCCION</t>
  </si>
  <si>
    <t>CONSTRUCCION DE OBRAS DE URBANIZACION</t>
  </si>
  <si>
    <t>MANTENIMIENTO Y REHABILITACION DE OBRAS DE URBANIZACIÓN</t>
  </si>
  <si>
    <t>MANTENIMIENTO Y REHABILITACIÓN DE LAS VÍAS DE COMUNICACIÓN</t>
  </si>
  <si>
    <t>MANTENIMIENTO Y REHABILITACIÓN DE OBRAS DE INGENIERÍA CIVIL U OBRAS PESADAS</t>
  </si>
  <si>
    <t>INSTALACIONES Y OBRAS DE CONSTRUCCIÓN ESPECIALIZADA</t>
  </si>
  <si>
    <t>ENSAMBLE Y EDIFICACION DE CONSTRUCCIONES PREFABRICADAS</t>
  </si>
  <si>
    <t>OBRAS DE TERMINACION Y ACABADO DE EDIFICIOS</t>
  </si>
  <si>
    <t>SERVICIOS DE SUPERVISION DE OBRAS</t>
  </si>
  <si>
    <t>SERVICIOS PARA LA LIBERACIÓN DE DERECHOS DE VIA</t>
  </si>
  <si>
    <t>OTROS SERVICIOS RELACIONADOS CON OBRAS PÚBLICAS</t>
  </si>
  <si>
    <t>PROYECTOS PRODUCTIVOS Y ACCIONES DE FOMENTO</t>
  </si>
  <si>
    <t>ESTUDIOS, FORMULACIÓN Y EVALUACIÓN DE PROYECTOS PRODUCTIVOS NO INCLUIDOS EN CONCEPTOS</t>
  </si>
  <si>
    <t>EJECUCIÓN DE PROYECTOS PRODUCTIVOS NO INCLUIDOS EN CONCEPTOS ANTERIORES DE ESTE CAPÍTULO</t>
  </si>
  <si>
    <t>EJECUCION DE PROYECTOS PARA EL DESARROLLO INDUSTRIAL Y MINERO</t>
  </si>
  <si>
    <t>EJECUCION DE PROYECTOS PARA EL DESARROLLO TURISTICO</t>
  </si>
  <si>
    <t>EJECUCION DE PROYECTOS PARA EL DESARROLLO  AGROPECUARIO FORESTAL</t>
  </si>
  <si>
    <t>EJECUCION DE PROYECTOS PARA LA MODERNIZACION DE LOS SERVICIOS DE SALUD</t>
  </si>
  <si>
    <t>EJECUCION DE PROYECTOS PARA LA MODERNIZACION DE LOS SERVICIOS EDUCATIVOS</t>
  </si>
  <si>
    <t>EJECUCION DE PROYECTOS DE ASISTENCIA SOCIAL Y DESARROLLO COMUNITARIO</t>
  </si>
  <si>
    <t>EJECUCION DE PROYECTOS PARA LA MODERNIZACION DE LA SEGURIDAD PUBLICA Y PROCURACION DE JUSTICIA</t>
  </si>
  <si>
    <t>EJECUCION DE PROYECTOS PARA LA PROTECCION Y PRESERVACION ECOLOGICA</t>
  </si>
  <si>
    <t>EJECUCION DE PROYECTOS PARA LA MODERNIZACION DE LA ADMINISTRACION PUBLICA</t>
  </si>
  <si>
    <t>EJECUCION DE PROYECTOS PARA EL DESARROLLO URBANO</t>
  </si>
  <si>
    <t>EJECUCION DE PROYECTOS PARA SERVICIOS PUBLICOS</t>
  </si>
  <si>
    <t>CRÉDITOS OTORGADOS POR ENTIDADES FEDERATIVAS Y MUNICIPIOS AL SECTOR SOCIAL Y PRIVADO PARA EL</t>
  </si>
  <si>
    <t>CRÉDITOS OTORGADOS POR ENTIDADES FEDERATIVAS A MUNICIPIOS PARA EL FOMENTO DE ACTIVIDADES</t>
  </si>
  <si>
    <t>ACCIONES Y PARTICIPACIONES DE CAPITAL EN ENTIDADES PARAESTATALES NO EMPRESARIALES Y NO</t>
  </si>
  <si>
    <t>ACCIONES Y PARTICIPACIONES DE CAPITAL EN ENTIDADES PARAESTATALES EMPRESARIALES Y NO FINANCIERAS</t>
  </si>
  <si>
    <t>ACCIONES Y PARTICIPACIONES DE CAPITAL EN INSTITUCIONES PARAESTATALES PÚBLICAS FINANCIERAS CON FINES</t>
  </si>
  <si>
    <t>ACCIONES Y PARTICIPACIONES DE CAPITAL EN EL SECTOR PRIVADO CON FINES DE POLÍTICA ECONÓMICA</t>
  </si>
  <si>
    <t>ACCIONES Y PARTICIPACIONES DE CAPITAL EN ORGANISMOS INTERNACIONALES CON FINES DE POLÍTICA</t>
  </si>
  <si>
    <t>ADQUISICIÓN DE ACCIONES DE ORGANISMOS INTERNACIONALES</t>
  </si>
  <si>
    <t>ACCIONES Y PARTICIPACIONES DE CAPITAL EN EL SECTOR EXTERNO CON FINES DE POLÍTICA ECONÓMICA</t>
  </si>
  <si>
    <t>ACCIONES Y PARTICIPACIONES DE CAPITAL EN EL SECTOR PÚBLICO CON FINES DE GESTIÓN DE LA LIQUIDEZ</t>
  </si>
  <si>
    <t>ACCIONES Y PARTICIPACIONES DE CAPITAL EN EL SECTOR PRIVADO CON FINES DE GESTIÓN DE LA LIQUIDEZ</t>
  </si>
  <si>
    <t>ACCIONES Y PARTICIPACIONES DE CAPITAL EN EL SECTOR EXTERNO CON FINES DE GESTIÓN DE LA LIQUIDEZ</t>
  </si>
  <si>
    <t>BONOS</t>
  </si>
  <si>
    <t>ADQUISICIÓN DE BONOS</t>
  </si>
  <si>
    <t>VALORES REPRESENTATIVOS DE DEUDA ADQUIRIDOS CON FINES DE POLÍTICA ECONÓMICA</t>
  </si>
  <si>
    <t>VALORES REPRESENTATIVOS DE DEUDA ADQUIRIDOS CON FINES DE GESTIÓN DE LIQUIDEZ</t>
  </si>
  <si>
    <t>OBLIGACIONES NEGOCIABLES ADQUIRIDAS CON FINES DE POLÍTICA ECONÓMICA</t>
  </si>
  <si>
    <t>OBLIGACIONES NEGOCIABLES ADQUIRIDAS CON FINES DE GESTIÓN DE LIQUIDEZ</t>
  </si>
  <si>
    <t>ADQUISICION DE OBLIGACIONES</t>
  </si>
  <si>
    <t>OTROS VALORES</t>
  </si>
  <si>
    <t>FIDEICOMISOS POR ADQUISICIÓN DE TÍTULOS DE CRÉDITO</t>
  </si>
  <si>
    <t>ADQUISICIÓN DE ACCIONES</t>
  </si>
  <si>
    <t>ADQUISICIÓN DE OTROS VALORES</t>
  </si>
  <si>
    <t>CONCESIÓN DE PRÉSTAMOS A ENTIDADES PARAESTATALES NO EMPRESARIALES Y NO FINANCIERAS CON FINES DE</t>
  </si>
  <si>
    <t>CONCESIÓN DE PRÉSTAMOS A ENTIDADES PARAESTATALES EMPRESARIALES Y NO FINANCIERAS CON FINES DE</t>
  </si>
  <si>
    <t>CREDITOS DIRECTOS PARA ACTIVIDADES PRODUCTIVAS OTORGADOS A ENTIDADES PARAESTATALES EMPRESARIALES Y NO FINANCIERAS CON FINES DE POLITICA ECONÓMICA</t>
  </si>
  <si>
    <t>CONCESIÓN DE PRÉSTAMOS A INSTITUCIONES PARAESTATALES PÚBLICAS FINANCIERAS CON FINES DE POLÍTICA</t>
  </si>
  <si>
    <t>CONCESIÓN DE PRÉSTAMOS A ENTIDADES FEDERATIVAS Y MUNICIPIOS CON FINES DE POLÍTICA ECONÓMICA</t>
  </si>
  <si>
    <t>CRÉDITOS DIRECTOS PARA ACTIVIDADES PRODUCTIVAS OTORGADAS A ENTIDADES  FEDERATIVAS Y MUNICIPIOS CON FINES DE POLÍTICA ECONÓMICA.</t>
  </si>
  <si>
    <t>CONCESIÓN DE PRÉSTAMOS AL SECTOR PRIVADO CON FINES DE POLÍTICA ECONÓMICA</t>
  </si>
  <si>
    <t>CRÉDITOS DIRECTOS PARA ACTIVIDADES PRODUCTIVAS OTORGADAS AL SECTOR PRIVADO CON FINES DE POLÍTICA ECONÓMICA.</t>
  </si>
  <si>
    <t>FIDEICOMISOS PARA FINANCIAMIENTO DE OBRAS</t>
  </si>
  <si>
    <t>FIDEICOMISOS PARA FINANCIAMIENTOS AGROPECUARIOS</t>
  </si>
  <si>
    <t>FIDEICOMISOS PARA FINANCIAMIENTOS INDUSTRIALES</t>
  </si>
  <si>
    <t>FIDEICOMISOS PARA FINANCIAMIENTOS AL COMERCIO Y OTROS SERVICIOS.</t>
  </si>
  <si>
    <t>FIDEICOMISOS PARA FINANCIAMIENTOS DE VIVIENDA</t>
  </si>
  <si>
    <t>CONCESIÓN DE PRÉSTAMOS AL SECTOR EXTERNO CON FINES DE POLÍTICA ECONÓMICA</t>
  </si>
  <si>
    <t>CONCESIÓN DE PRÉSTAMOS AL SECTOR PÚBLICO CON FINES DE GESTIÓN DE LIQUIDEZ</t>
  </si>
  <si>
    <t>CONCESIÓN DE PRÉSTAMOS AL SECTOR PRIVADO CON FINES DE GESTIÓN DE LIQUIDEZ</t>
  </si>
  <si>
    <t>CONCESIÓN DE PRÉSTAMOS AL SECTOR EXTERNO CON FINES DE GESTIÓN DE LIQUIDEZ</t>
  </si>
  <si>
    <t>INVERSIONES EN FIDEICOMISOS DEL PODER EJECUTIVO</t>
  </si>
  <si>
    <t>INVERSIONES EN FIDEICOMISOS DEL PODER LEGISLATIVO</t>
  </si>
  <si>
    <t>INVERSIONES EN FIDEICOMISOS DEL PODER JUDICIAL</t>
  </si>
  <si>
    <t>INVERSIONES EN FIDEICOMISOS PÚBLICOS NO EMPRESARIALES Y NO FINANCIEROS</t>
  </si>
  <si>
    <t>INVERSIONES EN FIDEICOMISOS PÚBLICOS EMPRESARIALES Y NO FINANCIEROS</t>
  </si>
  <si>
    <t>INVERSIONES EN FIDEICOMISOS PÚBLICOS EMPRESARIALES Y NO FINANCIEROS CONCIDERADOS ENTIDADES PARAESTATALES</t>
  </si>
  <si>
    <t>INVERSIONES EN FIDEICOMISOS PÚBLICOS FINANCIEROS</t>
  </si>
  <si>
    <t>INVERSIONES EN FIDEICOMISOS PÚBLICOS CONCIDERADOS ENTIDADES PARAESTATALES</t>
  </si>
  <si>
    <t>INVERSIONES EN MANDATOS Y OTROS ANÁLOGOS</t>
  </si>
  <si>
    <t>INVERSIONES EN FIDEICOMISOS DE ENTIDADES FEDERATIVAS</t>
  </si>
  <si>
    <t>INVERSIONES EN FIDEICOMISOS DE MUNICIPIOS</t>
  </si>
  <si>
    <t>FIDEICOMISOS DE EMPRESAS PRIVADAS Y PARTICULARES</t>
  </si>
  <si>
    <t>DEPÓSITOS A LARGO PLAZO EN MONEDA NACIONAL</t>
  </si>
  <si>
    <t>DEPÓSITOS A LARGO PLAZO EN MONEDA EXTRANJERA</t>
  </si>
  <si>
    <t>CONTINGENCIAS POR FENÓMENOS NATURALES</t>
  </si>
  <si>
    <t>CONTINGENCIAS SOCIOECONÓMICAS</t>
  </si>
  <si>
    <t>OTRAS EROGACIONES ESPECIALES</t>
  </si>
  <si>
    <t>EROGACONES CONTINGENTES</t>
  </si>
  <si>
    <t>PROVISIONES PARA EROGACIONES ESPECIALES</t>
  </si>
  <si>
    <t>FONDO GENERAL DE PARTICIPACIONES</t>
  </si>
  <si>
    <t>FONDO DE FOMENTO MUNICIPAL</t>
  </si>
  <si>
    <t>PARTICIPACIONES DE LAS ENTIDADES FEDERATIVAS A LOS MUNICIPIOS</t>
  </si>
  <si>
    <t>OTROS CONCEPTOS PARTICIPABLES DE LA FEDERACIÓN A ENTIDADES FEDERATIVAS</t>
  </si>
  <si>
    <t>OTROS CONCEPTOS PARTICIPABLES DE LA FEDERACIÓN A MUNICIPIOS</t>
  </si>
  <si>
    <t>CONVENIOS DE COLABORACIÓN ADMINISTRATIVA</t>
  </si>
  <si>
    <t>APORTACIONES DE LA FEDERACIÓN A LAS ENTIDADES FEDERATIVAS</t>
  </si>
  <si>
    <t>APORTACIONES DE LA FEDERACIÓN A MUNICIPIOS</t>
  </si>
  <si>
    <t>APORTACIONES DE LAS ENTIDADES FEDERATIVAS A LOS MUNICIPIOS</t>
  </si>
  <si>
    <t>APORTACIONES PREVISTAS EN LEYES Y DECRETOS AL SISTEMA DE PROTECCIÓN SOCIAL</t>
  </si>
  <si>
    <t>APORTACIONES PREVISTAS EN LEYES Y DECRETOS COMPENSATORIAS A ENTIDADES FEDERATIVAS Y MUNICIPIOS</t>
  </si>
  <si>
    <t>CONVENIOS DE REASIGNACIÓN</t>
  </si>
  <si>
    <t>CONVENIOS DE DESCENTRALIZACIÓN</t>
  </si>
  <si>
    <t>OTROS CONVENIOS</t>
  </si>
  <si>
    <t>DEUDA PÚBLICA</t>
  </si>
  <si>
    <t>AMORTIZACIÓN DE LA DEUDA PÚBLICA</t>
  </si>
  <si>
    <t>AMORTIZACIÓN DE LA DEUDA INTERNA CON INSTITUCIONES DE CRÉDITO</t>
  </si>
  <si>
    <t xml:space="preserve"> AMORTIZACIÓN DE LA DEUDA INTERNA CON INSTITUCIONES DE CRÉDITO</t>
  </si>
  <si>
    <t>AMORTIZACION DE DEUDA INTERNA DERIVADA DE PROYECTOS DE INFRAESTRUCTURA PRODUCTIVA DE LARGO PLAZO</t>
  </si>
  <si>
    <t>AMORTIZACIÓN DE LA DEUDA INTERNA POR EMISIÓN DE TÍTULOS Y VALORES</t>
  </si>
  <si>
    <t>AMORTIZACIÓN DE LA DEUDA POR EMISIÓN DE VALORES GUBERNAMENTALES</t>
  </si>
  <si>
    <t>AMORTIZACIÓN DE ARRENDAMIENTOS FINANCIEROS NACIONALES</t>
  </si>
  <si>
    <t>AMORTIZACION DE ARRENDAMIENTOS FINANCIEROS ESPECIALES</t>
  </si>
  <si>
    <t>AMORTIZACIÓN DE LA DEUDA EXTERNA CON INSTITUCIONES DE CRÉDITO</t>
  </si>
  <si>
    <t>AMORTIZACION  DE LA DEUDA EXTERNA DERIVADA DE PROYECTOS DE INFRAESTRUCTURA PRODUCTIVA DE LARGO PLAZO.</t>
  </si>
  <si>
    <t>AMORTIZACIÓN DE DEUDA EXTERNA CON ORGANISMOS FINANCIEROS INTERNACIONALES</t>
  </si>
  <si>
    <t>AMORTIZACIÓN DE LA DEUDA BILATERAL</t>
  </si>
  <si>
    <t>AMORTIZACIÓN DE LA DEUDA EXTERNA POR EMISIÓN DE TÍTULOS Y VALORES</t>
  </si>
  <si>
    <t>AMORTIZACIÓN DE LA DEUDA EXTERNA POR BONOS</t>
  </si>
  <si>
    <t>AMORTIZACIÓN DE ARRENDAMIENTOS FINANCIEROS INTERNACIONALES</t>
  </si>
  <si>
    <t>INTERESES DE LA DEUDA PÚBLICA</t>
  </si>
  <si>
    <t>INTERESES DE LA DEUDA INTERNA CON INSTITUCIONES DE CRÉDITO</t>
  </si>
  <si>
    <t>INTERESES DE LA DEUDA INTERNA DERIVADA DE PROYECTOS DE INFRAESTRUCTURA PRODUCTIVA DE LARGO PLAZO</t>
  </si>
  <si>
    <t>INTERESES DERIVADOS DE LA COLOCACIÓN DE TÍTULOS Y VALORES</t>
  </si>
  <si>
    <t>INTERESES DERIVADOS DE LA COLOCACIÓN DE VALORES GUBERNAMENTALES</t>
  </si>
  <si>
    <t>INTERESES POR ARRENDAMIENTOS FINANCIEROS NACIONALES</t>
  </si>
  <si>
    <t>INTERESES POR ARRENDAMIENTOS FINANCIEROS ESPECIALES</t>
  </si>
  <si>
    <t>INTERESES DE LA DEUDA EXTERNA CON INSTITUCIONES DE CRÉDITO</t>
  </si>
  <si>
    <t>INTERESES DE LA DEUDA EXTERNA DERIVADA DE PROYECTOS DE INFRAESTRUCTURA PRODUCTIVA DE LARGO PLAZO</t>
  </si>
  <si>
    <t>INTERESES DE LA DEUDA CON ORGANISMOS FINANCIEROS INTERNACIONALES</t>
  </si>
  <si>
    <t>INTERESES DE LA DEUDA BILATERAL</t>
  </si>
  <si>
    <t>INTERESES DERIVADOS DE LA COLOCACIÓN DE TÍTULOS Y VALORES EN EL EXTERIOR</t>
  </si>
  <si>
    <t>INTERESES DERIVADOS DE LA COLOCACIÓN EXTERNA DE BONOS</t>
  </si>
  <si>
    <t>INTERESES POR ARRENDAMIENTOS FINANCIEROS INTERNACIONALES</t>
  </si>
  <si>
    <t>COMISIONES DE LA DEUDA PÚBLICA</t>
  </si>
  <si>
    <t>COMISIONES DE LA DEUDA PÚBLICA INTERNA</t>
  </si>
  <si>
    <t>COMISIONES DE LA DEUDA INTERNA</t>
  </si>
  <si>
    <t>COMISIONES DE LA DEUDA PÚBLICA EXTERNA</t>
  </si>
  <si>
    <t>COMISIONES DE LA DEUDA EXTERNA</t>
  </si>
  <si>
    <t>GASTOS DE LA DEUDA PÚBLICA</t>
  </si>
  <si>
    <t>GASTOS DE LA DEUDA PÚBLICA INTERNA</t>
  </si>
  <si>
    <t>GASTOS DE LA DEUDA  INTERNA</t>
  </si>
  <si>
    <t>GASTOS DE LA DEUDA PÚBLICA EXTERNA</t>
  </si>
  <si>
    <t>GASTOS DE LA DEUDA  EXTERNA</t>
  </si>
  <si>
    <t>COSTO POR COBERTURAS</t>
  </si>
  <si>
    <t>COSTOS POR COBERTURA DE LA DEUDA PÚBLICA INTERNA</t>
  </si>
  <si>
    <t>COSTOS POR COBERTURAS</t>
  </si>
  <si>
    <t>COSTOS POR COBERTURA DE LA DEUDA PÚBLICA EXTERNA</t>
  </si>
  <si>
    <t>APOYOS FINANCIEROS</t>
  </si>
  <si>
    <t>APOYOS A INTERMEDIARIOS FINANCIEROS</t>
  </si>
  <si>
    <t>APOYOS A AHORRADORES Y DEUDORES DEL SISTEMA FINANCIERO NACIONAL</t>
  </si>
  <si>
    <t>APOYOS A AHORRADORES Y DEUDORES DE LA BANCA</t>
  </si>
  <si>
    <t>ADEUDOS DE EJERCICIOS FISCALES ANTERIORES (ADEFAS)</t>
  </si>
  <si>
    <t>ADEFAS</t>
  </si>
  <si>
    <t>DESCRIPCION</t>
  </si>
  <si>
    <t>MONTO</t>
  </si>
  <si>
    <t>113</t>
  </si>
  <si>
    <t>132</t>
  </si>
  <si>
    <t>133</t>
  </si>
  <si>
    <t>141</t>
  </si>
  <si>
    <t>152</t>
  </si>
  <si>
    <t>211</t>
  </si>
  <si>
    <t>212</t>
  </si>
  <si>
    <t>213</t>
  </si>
  <si>
    <t>214</t>
  </si>
  <si>
    <t>215</t>
  </si>
  <si>
    <t>216</t>
  </si>
  <si>
    <t>221</t>
  </si>
  <si>
    <t>223</t>
  </si>
  <si>
    <t>237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</si>
  <si>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</si>
  <si>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</si>
  <si>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</si>
  <si>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</si>
  <si>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</si>
  <si>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</si>
  <si>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</si>
  <si>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</si>
  <si>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</si>
  <si>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251</t>
  </si>
  <si>
    <t>252</t>
  </si>
  <si>
    <t>253</t>
  </si>
  <si>
    <t>256</t>
  </si>
  <si>
    <t>259</t>
  </si>
  <si>
    <t>261</t>
  </si>
  <si>
    <t>271</t>
  </si>
  <si>
    <t>272</t>
  </si>
  <si>
    <t>273</t>
  </si>
  <si>
    <t>282</t>
  </si>
  <si>
    <t>291</t>
  </si>
  <si>
    <t>292</t>
  </si>
  <si>
    <t>293</t>
  </si>
  <si>
    <t>294</t>
  </si>
  <si>
    <t>296</t>
  </si>
  <si>
    <t>298</t>
  </si>
  <si>
    <t>299</t>
  </si>
  <si>
    <t>311</t>
  </si>
  <si>
    <t>314</t>
  </si>
  <si>
    <t>315</t>
  </si>
  <si>
    <t>317</t>
  </si>
  <si>
    <t>318</t>
  </si>
  <si>
    <t>325</t>
  </si>
  <si>
    <t>326</t>
  </si>
  <si>
    <t>329</t>
  </si>
  <si>
    <t>331</t>
  </si>
  <si>
    <t>332</t>
  </si>
  <si>
    <t>333</t>
  </si>
  <si>
    <t>334</t>
  </si>
  <si>
    <t>335</t>
  </si>
  <si>
    <t>336</t>
  </si>
  <si>
    <t>339</t>
  </si>
  <si>
    <t>341</t>
  </si>
  <si>
    <t>345</t>
  </si>
  <si>
    <t>346</t>
  </si>
  <si>
    <t>347</t>
  </si>
  <si>
    <t>351</t>
  </si>
  <si>
    <t>352</t>
  </si>
  <si>
    <t>353</t>
  </si>
  <si>
    <t>355</t>
  </si>
  <si>
    <t>357</t>
  </si>
  <si>
    <t>358</t>
  </si>
  <si>
    <t>361</t>
  </si>
  <si>
    <t>363</t>
  </si>
  <si>
    <t>364</t>
  </si>
  <si>
    <t>366</t>
  </si>
  <si>
    <t>371</t>
  </si>
  <si>
    <t>372</t>
  </si>
  <si>
    <t>375</t>
  </si>
  <si>
    <t>382</t>
  </si>
  <si>
    <t>383</t>
  </si>
  <si>
    <t>391</t>
  </si>
  <si>
    <t>392</t>
  </si>
  <si>
    <t>393</t>
  </si>
  <si>
    <t>395</t>
  </si>
  <si>
    <t>398</t>
  </si>
  <si>
    <t>399</t>
  </si>
  <si>
    <t>431</t>
  </si>
  <si>
    <t>439</t>
  </si>
  <si>
    <t>441</t>
  </si>
  <si>
    <t>443</t>
  </si>
  <si>
    <t>448</t>
  </si>
  <si>
    <t>451</t>
  </si>
  <si>
    <t>481</t>
  </si>
  <si>
    <t>511</t>
  </si>
  <si>
    <t>512</t>
  </si>
  <si>
    <t>515</t>
  </si>
  <si>
    <t>519</t>
  </si>
  <si>
    <t>521</t>
  </si>
  <si>
    <t>523</t>
  </si>
  <si>
    <t>529</t>
  </si>
  <si>
    <t>541</t>
  </si>
  <si>
    <t>545</t>
  </si>
  <si>
    <t>549</t>
  </si>
  <si>
    <t>562</t>
  </si>
  <si>
    <t>563</t>
  </si>
  <si>
    <t>564</t>
  </si>
  <si>
    <t>565</t>
  </si>
  <si>
    <t>566</t>
  </si>
  <si>
    <t>567</t>
  </si>
  <si>
    <t>569</t>
  </si>
  <si>
    <t>581</t>
  </si>
  <si>
    <t>611</t>
  </si>
  <si>
    <t>614</t>
  </si>
  <si>
    <t>621</t>
  </si>
  <si>
    <t>624</t>
  </si>
  <si>
    <t>911</t>
  </si>
  <si>
    <t>PRESUPUESTO APROBADO</t>
  </si>
  <si>
    <t>PARTIDA</t>
  </si>
  <si>
    <t>Columna2</t>
  </si>
  <si>
    <t>11100 - DIETAS</t>
  </si>
  <si>
    <t>11200 - HABERES</t>
  </si>
  <si>
    <t>11400 - REMUNERACIONES POR ADSCRIPCIÓN LABORAL EN EL EXTRANJERO</t>
  </si>
  <si>
    <t>12100 - HONORARIOS ASIMILABLES A SALARIOS</t>
  </si>
  <si>
    <t>12200 - SUELDOS BASE AL PERSONAL EVENTUAL</t>
  </si>
  <si>
    <t>12300 - RETRIBUCIONES POR SERVICIOS DE CARÁCTER SOCIAL</t>
  </si>
  <si>
    <t>12400 - RETRIBUCIÓN A LOS REPRESENTANTES DE LOS TRABAJADORES Y DE LOS PATRONES EN LA JUNTA DE CONCILIACIÓN Y ARBITRAJE</t>
  </si>
  <si>
    <t>13100 - PRIMAS POR AÑOS DE SERVICIOS EFECTIVOS PRESTADOS</t>
  </si>
  <si>
    <t>13400 - COMPENSACIONES</t>
  </si>
  <si>
    <t>13500 - SOBREHABERES</t>
  </si>
  <si>
    <t>13600 - ASIGNACIONES DE TÉCNICO, DE MANDO, POR COMISIÓN, DE VUELO Y DE TÉCNICO ESPECIAL</t>
  </si>
  <si>
    <t>13700 - HONORARIOS ESPECIALES</t>
  </si>
  <si>
    <t>13800 - PARTICIPACIONES POR VIGILANCIA EN EL CUMPLIMIENTO DE LAS LEYES Y CUSTODIA DE VALORES</t>
  </si>
  <si>
    <t>14200 - APORTACIONES A FONDOS DE VIVIENDA</t>
  </si>
  <si>
    <t>14300 - APORTACIONES AL SISTEMA PARA EL RETIRO</t>
  </si>
  <si>
    <t>15100 - CUOTAS PARA EL FONDO DE AHORRO Y FONDO DE TRABAJO</t>
  </si>
  <si>
    <t>15300 - PRESTACIONES Y HABERES DE RETIRO</t>
  </si>
  <si>
    <t>15400 - PRESTACIONES CONTRACTUALES</t>
  </si>
  <si>
    <t>15500 - APOYOS A LA CAPACITACIÓN DE LOS SERVIDORES PÚBLICOS</t>
  </si>
  <si>
    <t>15900 - OTRAS PRESTACIONES SOCIALES Y ECONÓMICAS</t>
  </si>
  <si>
    <t>16100 - PREVISIONES DE CARÁCTER LABORAL, ECONÓMICA Y DE SEGURIDAD SOCIAL</t>
  </si>
  <si>
    <t>17100 - ESTÍMULOS</t>
  </si>
  <si>
    <t>17200 - RECOMPENSAS</t>
  </si>
  <si>
    <t>18000 - IMPUESTO SOBRE NÓMINAS Y OTROS QUE SE DERIVEN DE UNA RELACIÓN LABORAL</t>
  </si>
  <si>
    <t>18100 - IMPUESTO SOBRE NÓMINAS</t>
  </si>
  <si>
    <t>18200 - OTROS IMPUESTOS DERIVADOS DE UNA RELACIÓN LABORAL</t>
  </si>
  <si>
    <t>21200 - MATERIALES Y ÚTILES DE IMPRESIÓN Y REPRODUCCIÓN</t>
  </si>
  <si>
    <t>21300 - MATERIAL ESTADÍSTICO Y GEOGRÁFICO</t>
  </si>
  <si>
    <t>21500 - MATERIAL IMPRESO E INFORMACIÓN DIGITAL</t>
  </si>
  <si>
    <t>21700 - MATERIALES Y ÚTILES DE ENSEÑANZA</t>
  </si>
  <si>
    <t>21800 - MATERIALES PARA EL REGISTRO E IDENTIFICACIÓN DE BIENES Y PERSONAS</t>
  </si>
  <si>
    <t>22200 - PRODUCTOS ALIMENTICIOS PARA ANIMALES</t>
  </si>
  <si>
    <t>22300 - UTENSILIOS PARA EL SERVICIO DE ALIMENTACIÓN</t>
  </si>
  <si>
    <t>23000 - MATERIAS PRIMAS Y MATERIALES DE PRODUCCIÓN Y COMERCIALIZACIÓN</t>
  </si>
  <si>
    <t>23100 - PRODUCTOS ALIMENTICIOS, AGROPECUARIOS Y FORESTALES ADQUIRIDOS COMO MATERIA PRIMA</t>
  </si>
  <si>
    <t>23200 - INSUMOS TEXTILES ADQUIRIDOS COMO MATERIA PRIMA</t>
  </si>
  <si>
    <t>23300 - PRODUCTOS DE PAPEL, CARTÓN E IMPRESOS ADQUIRIDOS COMO MATERIA PRIMA</t>
  </si>
  <si>
    <t>23400 - COMBUSTIBLES, LUBRICANTES, ADITIVOS, CARBÓN Y SUS DERIVADOS ADQUIRIDOS COMO MATERIA PRIMA</t>
  </si>
  <si>
    <t>23500 - PRODUCTOS QUÍMICOS, FARMACÉUTICOS Y DE LABORATORIO ADQUIRIDOS COMO MATERIA PRIMA</t>
  </si>
  <si>
    <t>23600 - PRODUCTOS METÁLICOS Y A BASE DE MINERALES NO METÁLICOS ADQUIRIDOS COMO MATERIA PRIMA</t>
  </si>
  <si>
    <t>23700 - PRODUCTOS DE CUERO, PIEL, PLÁSTICO Y HULE ADQUIRIDOS COMO MATERIA PRIMA</t>
  </si>
  <si>
    <t>23800 - MERCANCÍAS ADQUIRIDAS PARA SU COMERCIALIZACIÓN</t>
  </si>
  <si>
    <t>23900 - OTROS PRODUCTOS ADQUIRIDOS COMO MATERIA PRIMA</t>
  </si>
  <si>
    <t>24000 - MATERIALES Y ARTÍCULOS DE CONSTRUCCIÓN Y DE REPARACIÓN</t>
  </si>
  <si>
    <t>24100 - PRODUCTOS MINERALES NO METÁLICOS</t>
  </si>
  <si>
    <t>24700 - ARTÍCULOS METÁLICOS PARA LA CONSTRUCCIÓN</t>
  </si>
  <si>
    <t>25100 - PRODUCTOS QUÍMICOS BÁSICOS</t>
  </si>
  <si>
    <t>25200 - FERTILIZANTES, PESTICIDAS Y OTROS AGROQUÍMICOS</t>
  </si>
  <si>
    <t>25400 - MATERIALES, ACCESORIOS Y SUMINISTROS MÉDICOS</t>
  </si>
  <si>
    <t>25500 - MATERIALES, ACCESORIOS Y SUMINISTROS DE LABORATORIO</t>
  </si>
  <si>
    <t>25600 - FIBRAS SINTÉTICAS, HULES, PLÁSTICOS Y DERIVADOS</t>
  </si>
  <si>
    <t>25900 - OTROS PRODUCTOS QUÍMICOS</t>
  </si>
  <si>
    <t>26200 - CARBÓN Y SUS DERIVADOS</t>
  </si>
  <si>
    <t>27000 - VESTUARIO, BLANCOS, PRENDAS DE PROTECCIÓN Y ARTÍCULOS DEPORTIVOS</t>
  </si>
  <si>
    <t>27300 - ARTÍCULOS DEPORTIVOS</t>
  </si>
  <si>
    <t>27400 - PRODUCTOS TEXTILES</t>
  </si>
  <si>
    <t>27500 - BLANCOS Y OTROS PRODUCTOS TEXTILES, EXCEPTO PRENDAS DE VESTIR</t>
  </si>
  <si>
    <t>28100 - SUSTANCIAS Y MATERIALES EXPLOSIVOS</t>
  </si>
  <si>
    <t>28200 - MATERIALES DE SEGURIDAD PÚBLICA</t>
  </si>
  <si>
    <t>28300 - PRENDAS DE PROTECCIÓN PARA SEGURIDAD PÚBLICA Y NACIONAL</t>
  </si>
  <si>
    <t>29200 - REFACCIONES Y ACCESORIOS MENORES DE EDIFICIOS</t>
  </si>
  <si>
    <t>29300 - REFACCIONES Y ACCESORIOS MENORES DE MOBILIARIO Y EQUIPO DE ADMINISTRACIÓN, EDUCACIONAL Y</t>
  </si>
  <si>
    <t>29400 - REFACCIONES Y ACCESORIOS MENORES DE EQUIPO DE CÓMPUTO Y TECNOLOGÍAS DE LA INFORMACIÓN</t>
  </si>
  <si>
    <t>29500 - REFACCIONES Y ACCESORIOS MENORES DE EQUIPO E INSTRUMENTAL MÉDICO Y DE LABORATORIO</t>
  </si>
  <si>
    <t>29600 - REFACCIONES Y ACCESORIOS MENORES DE EQUIPO DE TRANSPORTE</t>
  </si>
  <si>
    <t>29700 - REFACCIONES Y ACCESORIOS MENORES DE EQUIPO DE DEFENSA Y SEGURIDAD</t>
  </si>
  <si>
    <t>29800 - REFACCIONES Y ACCESORIOS MENORES DE MAQUINARIA Y OTROS EQUIPOS</t>
  </si>
  <si>
    <t>29900 - REFACCIONES Y ACCESORIOS MENORES OTROS BIENES MUEBLES</t>
  </si>
  <si>
    <t>31300 - AGUA</t>
  </si>
  <si>
    <t>31600 - SERVICIOS DE TELECOMUNICACIONES Y SATÉLITES</t>
  </si>
  <si>
    <t>31700 - SERVICIOS DE ACCESO DE INTERNET, REDES Y PROCESAMIENTO DE INFORMACIÓN</t>
  </si>
  <si>
    <t>31900 - SERVICIOS INTEGRALES Y OTROS SERVICIOS</t>
  </si>
  <si>
    <t>32100 - ARRENDAMIENTO DE TERRENOS</t>
  </si>
  <si>
    <t>32300 - ARRENDAMIENTO DE MOBILIARIO Y EQUIPO DE ADMINISTRACIÓN, EDUCACIONAL Y RECREATIVO</t>
  </si>
  <si>
    <t>32400 - ARRENDAMIENTO DE EQUIPO E INSTRUMENTAL MÉDICO Y DE LABORATORIO</t>
  </si>
  <si>
    <t>32700 - ARRENDAMIENTO DE ACTIVOS INTANGIBLES</t>
  </si>
  <si>
    <t>32800 - ARRENDAMIENTO FINANCIERO</t>
  </si>
  <si>
    <t>32900 - OTROS ARRENDAMIENTOS</t>
  </si>
  <si>
    <t>33000 - SERVICIOS PROFESIONALES, CIENTÍFICOS, TÉCNICOS Y OTROS SERVICIOS</t>
  </si>
  <si>
    <t>33200 - SERVICIOS DE DISEÑO, ARQUITECTURA, INGENIERÍA Y ACTIVIDADES RELACIONADAS</t>
  </si>
  <si>
    <t>33400 - SERVICIOS DE CAPACITACIÓN</t>
  </si>
  <si>
    <t>33500 - SERVICIOS DE INVESTIGACIÓN CIENTÍFICA Y DESARROLLO</t>
  </si>
  <si>
    <t>33700 - SERVICIOS DE PROTECCIÓN Y SEGURIDAD</t>
  </si>
  <si>
    <t>33800 - SERVICIOS DE VIGILANCIA</t>
  </si>
  <si>
    <t>33900 - SERVICIOS PROFESIONALES, CIENTÍFICOS Y TÉCNICOS INTEGRALES</t>
  </si>
  <si>
    <t>34000 - SERVICIOS FINANCIEROS, BANCARIOS Y COMERCIALES</t>
  </si>
  <si>
    <t>34100 - SERVICIOS FINANCIEROS Y BANCARIOS</t>
  </si>
  <si>
    <t>34200 - SERVICIOS DE COBRANZA, INVESTIGACIÓN CREDITICIA Y SIMILAR</t>
  </si>
  <si>
    <t>34300 - SERVICIOS DE RECAUDACIÓN, TRASLADO Y CUSTODIA DE VALORES</t>
  </si>
  <si>
    <t>34400 - SEGUROS DE RESPONSABILIDAD PATRIMONIAL Y FIANZAS</t>
  </si>
  <si>
    <t>34600 - ALMACENAJE, ENVASE Y EMBALAJE</t>
  </si>
  <si>
    <t>34800 - COMISIONES POR VENTAS</t>
  </si>
  <si>
    <t>34900 - SERVICIOS FINANCIEROS, BANCARIOS Y COMERCIALES INTEGRALES</t>
  </si>
  <si>
    <t>35400 - INSTALACIÓN, REPARACIÓN Y MANTENIMIENTO DE EQUIPO E INSTRUMENTAL MÉDICO Y DE LABORATORIO</t>
  </si>
  <si>
    <t>35500 - REPARACIÓN Y MANTENIMIENTO DE EQUIPO DE TRANSPORTE</t>
  </si>
  <si>
    <t>35600 - REPARACIÓN Y MANTENIMIENTO DE EQUIPO DE DEFENSA Y SEGURIDAD</t>
  </si>
  <si>
    <t>35800 - SERVICIOS DE LIMPIEZA Y MANEJO DE DESECHOS</t>
  </si>
  <si>
    <t>35900 - SERVICIOS DE JARDINERÍA Y FUMIGACIÓN</t>
  </si>
  <si>
    <t>36000 - SERVICIOS DE COMUNICACIÓN SOCIAL Y PUBLICIDAD</t>
  </si>
  <si>
    <t>36200 - DIFUSIÓN POR RADIO, TELEVISIÓN Y OTROS MEDIOS DE MENSAJES COMERCIALES PARA PROMOVER LA VENTA DE</t>
  </si>
  <si>
    <t>36300 - SERVICIOS DE CREATIVIDAD, PREPRODUCCIÓN Y PRODUCCIÓN DE PUBLICIDAD, EXCEPTO INTERNET</t>
  </si>
  <si>
    <t>36400 - SERVICIOS DE REVELADO DE FOTOGRAFÍAS</t>
  </si>
  <si>
    <t>36600 - SERVICIO DE CREACIÓN Y DIFUSIÓN DE CONTENIDO EXCLUSIVAMENTE A TRAVÉS DE INTERNET</t>
  </si>
  <si>
    <t>37100 - PASAJES AÉREOS</t>
  </si>
  <si>
    <t>37300 - PASAJES MARÍTIMOS, LACUSTRES Y FLUVIALES</t>
  </si>
  <si>
    <t>37400 - AUTOTRANSPORTE</t>
  </si>
  <si>
    <t>37600 - VIÁTICOS EN EL EXTRANJERO</t>
  </si>
  <si>
    <t>37700 - GASTOS DE INSTALACIÓN Y TRASLADO DE MENAJE</t>
  </si>
  <si>
    <t>37800 - SERVICIOS INTEGRALES DE TRASLADO Y VIÁTICOS</t>
  </si>
  <si>
    <t>37900 - OTROS SERVICIOS DE TRASLADO Y HOSPEDAJE</t>
  </si>
  <si>
    <t>38300 - CONGRESOS Y CONVENCIONES</t>
  </si>
  <si>
    <t>38400 - EXPOSICIONES</t>
  </si>
  <si>
    <t>38500 - GASTOS DE REPRESENTACIÓN</t>
  </si>
  <si>
    <t>39100 - SERVICIOS FUNERARIOS Y DE CEMENTERIOS</t>
  </si>
  <si>
    <t>39300 - IMPUESTOS Y DERECHOS DE IMPORTACIÓN</t>
  </si>
  <si>
    <t>39400 - SENTENCIAS Y RESOLUCIONES JUDICIALES</t>
  </si>
  <si>
    <t>39600 - OTROS GASTOS POR RESPONSABILIDADES</t>
  </si>
  <si>
    <t>39700 - DEPRECIACIONES Y AMORTIZACIONES ACUMULADAS</t>
  </si>
  <si>
    <t>39800 - IMPUESTO SOBRE NÓMINAS Y OTROS QUE SE DERIVEN DE UNA RELACIÓN LABORAL</t>
  </si>
  <si>
    <t>39900 - OTROS SERVICIOS GENERALES</t>
  </si>
  <si>
    <t>41100 - ASIGNACIONES PRESUPUESTARIAS AL PODER EJECUTIVO</t>
  </si>
  <si>
    <t>41200 - ASIGNACIONES PRESUPUESTARIAS AL PODER LEGISLATIVO</t>
  </si>
  <si>
    <t>41300 - ASIGNACIONES PRESUPUESTARIAS AL PODER JUDICIAL</t>
  </si>
  <si>
    <t>41400 - ASIGNACIONES PRESUPUESTARIAS A ÓRGANOS AUTÓNOMOS</t>
  </si>
  <si>
    <t>41500 - TRANSFERENCIAS INTERNAS OTORGADAS A ENTIDADES PARAESTATALES NO EMPRESARIALES Y NO FINANCIERAS</t>
  </si>
  <si>
    <t>41600 - TRANSFERENCIAS INTERNAS OTORGADAS A ENTIDADES PARAESTATALES EMPRESARIALES Y NO FINANCIERAS</t>
  </si>
  <si>
    <t>41700 - TRANSFERENCIAS INTERNAS OTORGADAS A FIDEICOMISOS PÚBLICOS EMPRESARIALES Y NO FINANCIEROS</t>
  </si>
  <si>
    <t>41800 - TRANSFERENCIAS INTERNAS OTORGADAS A INSTITUCIONES PARAESTATALES PÚBLICAS FINANCIERAS</t>
  </si>
  <si>
    <t>41900 - TRANSFERENCIAS INTERNAS OTORGADAS A FIDEICOMISOS PÚBLICOS FINANCIEROS</t>
  </si>
  <si>
    <t>42100 - TRANSFERENCIAS OTORGADAS A ORGANISMOS ENTIDADES PARAESTATALES NO EMPRESARIALES Y NO FINANCIERAS</t>
  </si>
  <si>
    <t>42200 - TRANSFERENCIAS OTORGADAS PARA ENTIDADES PARAESTATALES EMPRESARIALES Y NO FINANCIERAS</t>
  </si>
  <si>
    <t>42300 - TRANSFERENCIAS OTORGADAS PARA INSTITUCIONES PARAESTATALES PÚBLICAS FINANCIERAS</t>
  </si>
  <si>
    <t>42400 - TRANSFERENCIAS OTORGADAS A ENTIDADES FEDERATIVAS Y MUNICIPIOS</t>
  </si>
  <si>
    <t>42500 - TRANSFERENCIAS A FIDEICOMISOS DE ENTIDADES FEDERATIVAS Y MUNICIPIOS</t>
  </si>
  <si>
    <t>43100 - SUBSIDIOS A LA PRODUCCIÓN</t>
  </si>
  <si>
    <t>43200 - SUBSIDIOS A LA DISTRIBUCIÓN</t>
  </si>
  <si>
    <t>43400 - SUBSIDIOS A LA PRESTACIÓN DE SERVICIOS PÚBLICOS</t>
  </si>
  <si>
    <t>43500 - SUBSIDIOS PARA CUBRIR DIFERENCIALES DE TASAS DE INTERÉS</t>
  </si>
  <si>
    <t>43600 - SUBSIDIOS A LA VIVIENDA</t>
  </si>
  <si>
    <t>43700 - SUBVENCIONES AL CONSUMO</t>
  </si>
  <si>
    <t>44200 - BECAS Y OTRAS AYUDAS PARA PROGRAMAS DE CAPACITACIÓN</t>
  </si>
  <si>
    <t>44400 - AYUDAS SOCIALES A ACTIVIDADES CIENTÍFICAS O ACADÉMICAS</t>
  </si>
  <si>
    <t>44500 - AYUDAS SOCIALES A INSTITUCIONES SIN FINES DE LUCRO</t>
  </si>
  <si>
    <t>44600 - AYUDAS SOCIALES A COOPERATIVAS</t>
  </si>
  <si>
    <t>44700 - AYUDAS SOCIALES A ENTIDADES DE INTERÉS PÚBLICO</t>
  </si>
  <si>
    <t>44800 - AYUDAS POR DESASTRES NATURALES Y OTROS SINIESTROS</t>
  </si>
  <si>
    <t>45300 - SEGURIDAD SOCIAL DE PENSIONADOS Y JUBILADOS</t>
  </si>
  <si>
    <t>45900 - OTRAS PENSIONES Y JUBILACIONES</t>
  </si>
  <si>
    <t>46000 - TRANSFERENCIAS A FIDEICOMISOS, MANDATOS Y OTROS ANÁLOGOS</t>
  </si>
  <si>
    <t>46100 - TRANSFERENCIAS A FIDEICOMISOS DEL PODER EJECUTIVO</t>
  </si>
  <si>
    <t>46200 - TRANSFERENCIAS A FIDEICOMISOS DEL PODER LEGISLATIVO</t>
  </si>
  <si>
    <t>46300 - TRANSFERENCIAS A FIDEICOMISOS DEL PODER JUDICIAL</t>
  </si>
  <si>
    <t>46400 - TRANSFERENCIAS A FIDEICOMISOS PÚBLICOS DE ENTIDADES PARAESTATALES NO EMPRESARIALES Y NO</t>
  </si>
  <si>
    <t>46500 - TRANSFERENCIAS A FIDEICOMISOS PÚBLICOS DE ENTIDADES PARAESTATALES EMPRESARIALES Y NO FINANCIERAS</t>
  </si>
  <si>
    <t>46600 - TRANSFERENCIAS A FIDEICOMISOS DE INSTITUCIONES PÚBLICAS FINANCIERAS</t>
  </si>
  <si>
    <t>47000 - TRANSFERENCIAS A LA SEGURIDAD SOCIAL</t>
  </si>
  <si>
    <t>47100 - TRANSFERENCIAS POR OBLIGACION DE LEY</t>
  </si>
  <si>
    <t>48200 - DONATIVOS A ENTIDADES FEDERATIVAS Y MUNICIPIOS</t>
  </si>
  <si>
    <t>48300 - DONATIVOS A FIDEICOMISOS PRIVADOS</t>
  </si>
  <si>
    <t>48400 - DONATIVOS A FIDEICOMISOS ESTATALES</t>
  </si>
  <si>
    <t>48500 - DONATIVOS INTERNACIONALES</t>
  </si>
  <si>
    <t>49100 - TRANSFERENCIAS PARA GOBIERNOS EXTRANJEROS</t>
  </si>
  <si>
    <t>49200 - TRANSFERENCIAS PARA ORGANISMOS INTERNACIONALES</t>
  </si>
  <si>
    <t>49300 - TRANSFERENCIAS PARA EL SECTOR PRIVADO EXTERNO</t>
  </si>
  <si>
    <t>51200 - MUEBLES, EXCEPTO DE OFICINA Y ESTANTERÍA</t>
  </si>
  <si>
    <t>51300 - BIENES ARTÍSTICOS, CULTURALES Y CIENTÍFICOS</t>
  </si>
  <si>
    <t>51400 - OBJETOS DE VALOR</t>
  </si>
  <si>
    <t>52000 - MOBILIARIO Y EQUIPO EDUCACIONAL Y RECREATIVO</t>
  </si>
  <si>
    <t>52100 - EQUIPOS Y APARATOS AUDIOVISUALES</t>
  </si>
  <si>
    <t>52200 - APARATOS DEPORTIVOS</t>
  </si>
  <si>
    <t>52300 - CÁMARAS FOTOGRÁFICAS Y DE VIDEO</t>
  </si>
  <si>
    <t>52900 - OTRO MOBILIARIO Y EQUIPO EDUCACIONAL Y RECREATIVO</t>
  </si>
  <si>
    <t>53200 - INSTRUMENTAL MÉDICO Y DE LABORATORIO</t>
  </si>
  <si>
    <t>54200 - CARROCERÍAS Y REMOLQUES</t>
  </si>
  <si>
    <t>54300 - EQUIPO AEROESPACIAL</t>
  </si>
  <si>
    <t>54400 - EQUIPO FERROVIARIO</t>
  </si>
  <si>
    <t>54500 - EMBARCACIONES</t>
  </si>
  <si>
    <t>54900 - OTROS EQUIPOS DE TRANSPORTE</t>
  </si>
  <si>
    <t>56100 - MAQUINARIA Y EQUIPO AGROPECUARIO</t>
  </si>
  <si>
    <t>56300 - MAQUINARIA Y EQUIPO DE CONSTRUCCIÓN</t>
  </si>
  <si>
    <t>56400 - SISTEMAS DE AIRE ACONDICIONADO, CALEFACCIÓN Y DE REFRIGERACIÓN INDUSTRIAL Y COMERCIAL</t>
  </si>
  <si>
    <t>56900 - OTROS EQUIPOS</t>
  </si>
  <si>
    <t>57000 - ACTIVOS BIOLÓGICOS</t>
  </si>
  <si>
    <t>57100 - BOVINOS</t>
  </si>
  <si>
    <t>57200 - PORCINOS</t>
  </si>
  <si>
    <t>57300 - AVES</t>
  </si>
  <si>
    <t>57400 - OVINOS Y CAPRINOS</t>
  </si>
  <si>
    <t>57500 - PECES Y ACUICULTURA</t>
  </si>
  <si>
    <t>57600 - EQUINOS</t>
  </si>
  <si>
    <t>57700 - ESPECIES MENORES Y DE ZOOLÓGICO</t>
  </si>
  <si>
    <t>57800 - ÁRBOLES Y PLANTAS</t>
  </si>
  <si>
    <t>57900 - OTROS ACTIVOS BIOLÓGICOS</t>
  </si>
  <si>
    <t>58100 - TERRENOS</t>
  </si>
  <si>
    <t>58200 - VIVIENDAS</t>
  </si>
  <si>
    <t>58300 - EDIFICIOS NO RESIDENCIALES</t>
  </si>
  <si>
    <t>58900 - OTROS BIENES INMUEBLES</t>
  </si>
  <si>
    <t>59100 - SOFTWARE</t>
  </si>
  <si>
    <t>59200 - PATENTES</t>
  </si>
  <si>
    <t>59300 - MARCAS</t>
  </si>
  <si>
    <t>59400 - DERECHOS</t>
  </si>
  <si>
    <t>59500 - CONCESIONES</t>
  </si>
  <si>
    <t>59600 - FRANQUICIAS</t>
  </si>
  <si>
    <t>59700 - LICENCIAS INFORMÁTICAS E INTELECTUALES</t>
  </si>
  <si>
    <t>59800 - LICENCIAS INDUSTRIALES, COMERCIALES Y OTRAS</t>
  </si>
  <si>
    <t>59900 - OTROS ACTIVOS INTANGIBLES</t>
  </si>
  <si>
    <t>61100 - EDIFICACIÓN HABITACIONAL</t>
  </si>
  <si>
    <t>61300 - CONSTRUCCIÓN DE OBRAS PARA EL ABASTECIMIENTO DE AGUA, PETRÓLEO, GAS, ELECTRICIDAD Y</t>
  </si>
  <si>
    <t>61400 - DIVISIÓN DE TERRENOS Y CONSTRUCCIÓN DE OBRAS DE URBANIZACIÓN</t>
  </si>
  <si>
    <t>61500 - CONSTRUCCIÓN DE VÍAS DE COMUNICACIÓN</t>
  </si>
  <si>
    <t>61600 - OTRAS CONSTRUCCIONES DE INGENIERÍA CIVIL U OBRA PESADA</t>
  </si>
  <si>
    <t>61700 - INSTALACIONES Y EQUIPAMIENTO EN CONSTRUCCIONES</t>
  </si>
  <si>
    <t>61900 - TRABAJOS DE ACABADOS EN EDIFICACIONES Y OTROS TRABAJOS ESPECIALIZADOS</t>
  </si>
  <si>
    <t>62100 - EDIFICACIÓN HABITACIONAL</t>
  </si>
  <si>
    <t>62200 - EDIFICACIÓN NO HABITACIONAL</t>
  </si>
  <si>
    <t>62300 - CONSTRUCCIÓN DE OBRAS PARA EL ABASTECIMIENTO DE AGUA, PETRÓLEO, GAS, ELECTRICIDAD Y</t>
  </si>
  <si>
    <t>62400 - DIVISIÓN DE TERRENOS Y CONSTRUCCIÓN DE OBRAS DE URBANIZACIÓN</t>
  </si>
  <si>
    <t>62500 - CONSTRUCCIÓN DE VÍAS DE COMUNICACIÓN</t>
  </si>
  <si>
    <t>62600 - OTRAS CONSTRUCCIONES DE INGENIERÍA CIVIL U OBRA PESADA</t>
  </si>
  <si>
    <t>62700 - INSTALACIONES Y EQUIPAMIENTO EN CONSTRUCCIONES</t>
  </si>
  <si>
    <t>62900 - TRABAJOS DE ACABADOS EN EDIFICACIONES Y OTROS TRABAJOS ESPECIALIZADOS</t>
  </si>
  <si>
    <t>63100 - ESTUDIOS, FORMULACIÓN Y EVALUACIÓN DE PROYECTOS PRODUCTIVOS NO INCLUIDOS EN CONCEPTOS</t>
  </si>
  <si>
    <t>63200 - EJECUCIÓN DE PROYECTOS PRODUCTIVOS NO INCLUIDOS EN CONCEPTOS ANTERIORES DE ESTE CAPÍTULO</t>
  </si>
  <si>
    <t>71100 - CRÉDITOS OTORGADOS POR ENTIDADES FEDERATIVAS Y MUNICIPIOS AL SECTOR SOCIAL Y PRIVADO PARA EL</t>
  </si>
  <si>
    <t>71200 - CRÉDITOS OTORGADOS POR ENTIDADES FEDERATIVAS A MUNICIPIOS PARA EL FOMENTO DE ACTIVIDADES</t>
  </si>
  <si>
    <t>72100 - ACCIONES Y PARTICIPACIONES DE CAPITAL EN ENTIDADES PARAESTATALES NO EMPRESARIALES Y NO</t>
  </si>
  <si>
    <t>72200 - ACCIONES Y PARTICIPACIONES DE CAPITAL EN ENTIDADES PARAESTATALES EMPRESARIALES Y NO FINANCIERAS</t>
  </si>
  <si>
    <t>72300 - ACCIONES Y PARTICIPACIONES DE CAPITAL EN INSTITUCIONES PARAESTATALES PÚBLICAS FINANCIERAS CON FINES</t>
  </si>
  <si>
    <t>72400 - ACCIONES Y PARTICIPACIONES DE CAPITAL EN EL SECTOR PRIVADO CON FINES DE POLÍTICA ECONÓMICA</t>
  </si>
  <si>
    <t>72500 - ACCIONES Y PARTICIPACIONES DE CAPITAL EN ORGANISMOS INTERNACIONALES CON FINES DE POLÍTICA</t>
  </si>
  <si>
    <t>72600 - ACCIONES Y PARTICIPACIONES DE CAPITAL EN EL SECTOR EXTERNO CON FINES DE POLÍTICA ECONÓMICA</t>
  </si>
  <si>
    <t>72700 - ACCIONES Y PARTICIPACIONES DE CAPITAL EN EL SECTOR PÚBLICO CON FINES DE GESTIÓN DE LA LIQUIDEZ</t>
  </si>
  <si>
    <t>72800 - ACCIONES Y PARTICIPACIONES DE CAPITAL EN EL SECTOR PRIVADO CON FINES DE GESTIÓN DE LA LIQUIDEZ</t>
  </si>
  <si>
    <t>72900 - ACCIONES Y PARTICIPACIONES DE CAPITAL EN EL SECTOR EXTERNO CON FINES DE GESTIÓN DE LA LIQUIDEZ</t>
  </si>
  <si>
    <t>73100 - BONOS</t>
  </si>
  <si>
    <t>73200 - VALORES REPRESENTATIVOS DE DEUDA ADQUIRIDOS CON FINES DE POLÍTICA ECONÓMICA</t>
  </si>
  <si>
    <t>73300 - VALORES REPRESENTATIVOS DE DEUDA ADQUIRIDOS CON FINES DE GESTIÓN DE LIQUIDEZ</t>
  </si>
  <si>
    <t>73400 - OBLIGACIONES NEGOCIABLES ADQUIRIDAS CON FINES DE POLÍTICA ECONÓMICA</t>
  </si>
  <si>
    <t>73500 - OBLIGACIONES NEGOCIABLES ADQUIRIDAS CON FINES DE GESTIÓN DE LIQUIDEZ</t>
  </si>
  <si>
    <t>73900 - OTROS VALORES</t>
  </si>
  <si>
    <t>74100 - CONCESIÓN DE PRÉSTAMOS A ENTIDADES PARAESTATALES NO EMPRESARIALES Y NO FINANCIERAS CON FINES DE</t>
  </si>
  <si>
    <t>74200 - CONCESIÓN DE PRÉSTAMOS A ENTIDADES PARAESTATALES EMPRESARIALES Y NO FINANCIERAS CON FINES DE</t>
  </si>
  <si>
    <t>74300 - CONCESIÓN DE PRÉSTAMOS A INSTITUCIONES PARAESTATALES PÚBLICAS FINANCIERAS CON FINES DE POLÍTICA</t>
  </si>
  <si>
    <t>74400 - CONCESIÓN DE PRÉSTAMOS A ENTIDADES FEDERATIVAS Y MUNICIPIOS CON FINES DE POLÍTICA ECONÓMICA</t>
  </si>
  <si>
    <t>74500 - CONCESIÓN DE PRÉSTAMOS AL SECTOR PRIVADO CON FINES DE POLÍTICA ECONÓMICA</t>
  </si>
  <si>
    <t>74600 - CONCESIÓN DE PRÉSTAMOS AL SECTOR EXTERNO CON FINES DE POLÍTICA ECONÓMICA</t>
  </si>
  <si>
    <t>74700 - CONCESIÓN DE PRÉSTAMOS AL SECTOR PÚBLICO CON FINES DE GESTIÓN DE LIQUIDEZ</t>
  </si>
  <si>
    <t>74800 - CONCESIÓN DE PRÉSTAMOS AL SECTOR PRIVADO CON FINES DE GESTIÓN DE LIQUIDEZ</t>
  </si>
  <si>
    <t>74900 - CONCESIÓN DE PRÉSTAMOS AL SECTOR EXTERNO CON FINES DE GESTIÓN DE LIQUIDEZ</t>
  </si>
  <si>
    <t>75100 - INVERSIONES EN FIDEICOMISOS DEL PODER EJECUTIVO</t>
  </si>
  <si>
    <t>75200 - INVERSIONES EN FIDEICOMISOS DEL PODER LEGISLATIVO</t>
  </si>
  <si>
    <t>75300 - INVERSIONES EN FIDEICOMISOS DEL PODER JUDICIAL</t>
  </si>
  <si>
    <t>75400 - INVERSIONES EN FIDEICOMISOS PÚBLICOS NO EMPRESARIALES Y NO FINANCIEROS</t>
  </si>
  <si>
    <t>75500 - INVERSIONES EN FIDEICOMISOS PÚBLICOS EMPRESARIALES Y NO FINANCIEROS</t>
  </si>
  <si>
    <t>75600 - INVERSIONES EN FIDEICOMISOS PÚBLICOS FINANCIEROS</t>
  </si>
  <si>
    <t>75700 - INVERSIONES EN FIDEICOMISOS DE ENTIDADES FEDERATIVAS</t>
  </si>
  <si>
    <t>75800 - INVERSIONES EN FIDEICOMISOS DE MUNICIPIOS</t>
  </si>
  <si>
    <t>75900 - FIDEICOMISOS DE EMPRESAS PRIVADAS Y PARTICULARES</t>
  </si>
  <si>
    <t>76100 - DEPÓSITOS A LARGO PLAZO EN MONEDA NACIONAL</t>
  </si>
  <si>
    <t>76200 - DEPÓSITOS A LARGO PLAZO EN MONEDA EXTRANJERA</t>
  </si>
  <si>
    <t>79100 - CONTINGENCIAS POR FENÓMENOS NATURALES</t>
  </si>
  <si>
    <t>79200 - CONTINGENCIAS SOCIOECONÓMICAS</t>
  </si>
  <si>
    <t>79900 - OTRAS EROGACIONES ESPECIALES</t>
  </si>
  <si>
    <t>81100 - FONDO GENERAL DE PARTICIPACIONES</t>
  </si>
  <si>
    <t>81200 - FONDO DE FOMENTO MUNICIPAL</t>
  </si>
  <si>
    <t>81300 - PARTICIPACIONES DE LAS ENTIDADES FEDERATIVAS A LOS MUNICIPIOS</t>
  </si>
  <si>
    <t>81400 - OTROS CONCEPTOS PARTICIPABLES DE LA FEDERACIÓN A ENTIDADES FEDERATIVAS</t>
  </si>
  <si>
    <t>81500 - OTROS CONCEPTOS PARTICIPABLES DE LA FEDERACIÓN A MUNICIPIOS</t>
  </si>
  <si>
    <t>81600 - CONVENIOS DE COLABORACIÓN ADMINISTRATIVA</t>
  </si>
  <si>
    <t>83100 - APORTACIONES DE LA FEDERACIÓN A LAS ENTIDADES FEDERATIVAS</t>
  </si>
  <si>
    <t>83200 - APORTACIONES DE LA FEDERACIÓN A MUNICIPIOS</t>
  </si>
  <si>
    <t>83300 - APORTACIONES DE LAS ENTIDADES FEDERATIVAS A LOS MUNICIPIOS</t>
  </si>
  <si>
    <t>83400 - APORTACIONES PREVISTAS EN LEYES Y DECRETOS AL SISTEMA DE PROTECCIÓN SOCIAL</t>
  </si>
  <si>
    <t>83500 - APORTACIONES PREVISTAS EN LEYES Y DECRETOS COMPENSATORIAS A ENTIDADES FEDERATIVAS Y MUNICIPIOS</t>
  </si>
  <si>
    <t>85100 - CONVENIOS DE REASIGNACIÓN</t>
  </si>
  <si>
    <t>85200 - CONVENIOS DE DESCENTRALIZACIÓN</t>
  </si>
  <si>
    <t>85300 - OTROS CONVENIOS</t>
  </si>
  <si>
    <t>91200 - AMORTIZACIÓN DE LA DEUDA INTERNA POR EMISIÓN DE TÍTULOS Y VALORES</t>
  </si>
  <si>
    <t>91300 - AMORTIZACIÓN DE ARRENDAMIENTOS FINANCIEROS NACIONALES</t>
  </si>
  <si>
    <t>91400 - AMORTIZACIÓN DE LA DEUDA EXTERNA CON INSTITUCIONES DE CRÉDITO</t>
  </si>
  <si>
    <t>91500 - AMORTIZACIÓN DE DEUDA EXTERNA CON ORGANISMOS FINANCIEROS INTERNACIONALES</t>
  </si>
  <si>
    <t>91600 - AMORTIZACIÓN DE LA DEUDA BILATERAL</t>
  </si>
  <si>
    <t>91700 - AMORTIZACIÓN DE LA DEUDA EXTERNA POR EMISIÓN DE TÍTULOS Y VALORES</t>
  </si>
  <si>
    <t>91800 - AMORTIZACIÓN DE ARRENDAMIENTOS FINANCIEROS INTERNACIONALES</t>
  </si>
  <si>
    <t>92200 - INTERESES DERIVADOS DE LA COLOCACIÓN DE TÍTULOS Y VALORES</t>
  </si>
  <si>
    <t>92300 - INTERESES POR ARRENDAMIENTOS FINANCIEROS NACIONALES</t>
  </si>
  <si>
    <t>92400 - INTERESES DE LA DEUDA EXTERNA CON INSTITUCIONES DE CRÉDITO</t>
  </si>
  <si>
    <t>92500 - INTERESES DE LA DEUDA CON ORGANISMOS FINANCIEROS INTERNACIONALES</t>
  </si>
  <si>
    <t>92600 - INTERESES DE LA DEUDA BILATERAL</t>
  </si>
  <si>
    <t>92700 - INTERESES DERIVADOS DE LA COLOCACIÓN DE TÍTULOS Y VALORES EN EL EXTERIOR</t>
  </si>
  <si>
    <t>92800 - INTERESES POR ARRENDAMIENTOS FINANCIEROS INTERNACIONALES</t>
  </si>
  <si>
    <t>93000 - COMISIONES DE LA DEUDA PÚBLICA</t>
  </si>
  <si>
    <t>93100 - COMISIONES DE LA DEUDA PÚBLICA INTERNA</t>
  </si>
  <si>
    <t>93200 - COMISIONES DE LA DEUDA PÚBLICA EXTERNA</t>
  </si>
  <si>
    <t>94000 - GASTOS DE LA DEUDA PÚBLICA</t>
  </si>
  <si>
    <t>94100 - GASTOS DE LA DEUDA PÚBLICA INTERNA</t>
  </si>
  <si>
    <t>94200 - GASTOS DE LA DEUDA PÚBLICA EXTERNA</t>
  </si>
  <si>
    <t>95100 - COSTOS POR COBERTURA DE LA DEUDA PÚBLICA INTERNA</t>
  </si>
  <si>
    <t>95200 - COSTOS POR COBERTURA DE LA DEUDA PÚBLICA EXTERNA</t>
  </si>
  <si>
    <t>96200 - APOYOS A AHORRADORES Y DEUDORES DEL SISTEMA FINANCIERO NACIONAL</t>
  </si>
  <si>
    <t>Presupuesto aprobado</t>
  </si>
  <si>
    <t>TOTAL GENERAL</t>
  </si>
  <si>
    <t>CA/COG</t>
  </si>
  <si>
    <t>60000 - INVERSION PÚBLICA</t>
  </si>
  <si>
    <t>02-CABILDO</t>
  </si>
  <si>
    <t>05-SEGURIDAD PUBLICA</t>
  </si>
  <si>
    <t>08-ECOLOGIA</t>
  </si>
  <si>
    <t>09-OBRAS PUBLICAS</t>
  </si>
  <si>
    <t>10-DESARROLLO RURAL</t>
  </si>
  <si>
    <t>14-TESORERIA</t>
  </si>
  <si>
    <t>19-GASTOS GENERALES</t>
  </si>
  <si>
    <t>DEPA</t>
  </si>
  <si>
    <t>CABILDO</t>
  </si>
  <si>
    <t>DIF</t>
  </si>
  <si>
    <t>ECOLOGIA</t>
  </si>
  <si>
    <t>OBRAS</t>
  </si>
  <si>
    <t>RURAL</t>
  </si>
  <si>
    <t>SEDESOL</t>
  </si>
  <si>
    <t>SEGURIDAD</t>
  </si>
  <si>
    <t>SIMAS</t>
  </si>
  <si>
    <t>TESORERIA</t>
  </si>
  <si>
    <t>13-DESARROLLO SOCIAL</t>
  </si>
  <si>
    <t>21-PENSIONADOS Y JUBILADOS</t>
  </si>
  <si>
    <t>3.0.0.0.0 - SECTOR PÚBLICO MUNICIPAL</t>
  </si>
  <si>
    <t>3.1.0.0.0 - SECTOR PÚBLICO NO FINANCIERO</t>
  </si>
  <si>
    <t>3.1.1.0.0 - GOBIERNO GENERAL MUNICIPAL</t>
  </si>
  <si>
    <t>3.1.1.1.0 - Gobierno Municipal</t>
  </si>
  <si>
    <t>3.1.1.1.1 - Órgano Ejecutivo Municipal (Ayuntamiento)</t>
  </si>
  <si>
    <t>0201-CUERPO EDILICIO</t>
  </si>
  <si>
    <t>0501-SEGURIDAD PUBLICA</t>
  </si>
  <si>
    <t>0801-ECOLOGIA</t>
  </si>
  <si>
    <t>0901-OBRAS PUBLICAS</t>
  </si>
  <si>
    <t>1001-DESARROLLO RURAL</t>
  </si>
  <si>
    <t>1401-TESORERIA</t>
  </si>
  <si>
    <t>1901-D.I.F. MUNICIPAL</t>
  </si>
  <si>
    <t>1902-SIMAS</t>
  </si>
  <si>
    <t>1301-DESARROLLO SOCIAL</t>
  </si>
  <si>
    <t>2101-PENSIONADOS Y JUBILADOS</t>
  </si>
  <si>
    <t>CA 3.1.1.0.0 Gobierno General Municipal</t>
  </si>
  <si>
    <t>3.1.1.2.0 Entidades Paraestatales y Fideicomisos No Empresariales y No Financieros</t>
  </si>
  <si>
    <t>Total general</t>
  </si>
  <si>
    <t>CA 3.1.2.0.0 Entidades Paramunicipales Empresariales No Financieras con Participación Estatal Mayoritaria</t>
  </si>
  <si>
    <t>3.1.2.2.0 Fideicomisos Paramunicipales Empresariales No Financieros con Participación Estatal Mayoritaria</t>
  </si>
  <si>
    <t>CA 3.2.4.0.0 Fideicomisos Financieros Públicos con Participación Estatal Mayoritaria</t>
  </si>
  <si>
    <t>3.2.4.1.0 Fondos de Inversión fuera del Mercado de Dinero</t>
  </si>
  <si>
    <t>3.2.4.2.0 Otros Intermediarios Financieros, excepto Sociedades de Seguros y Fondos de Pensiones</t>
  </si>
  <si>
    <t>3.2.4.3.0 Auxiliares Financieros</t>
  </si>
  <si>
    <t>3.2.4.4.0 Instituciones Financieras Cautivas y Prestamistas de Dinero</t>
  </si>
  <si>
    <t>3.2.4.5.0 Sociedades de Seguros (SS) y Fondos de Pensiones (FP)</t>
  </si>
  <si>
    <t>Clasificación Programática</t>
  </si>
  <si>
    <t>Subsidios: Sector Social y Privado o Entidades Federativas y Municipios</t>
  </si>
  <si>
    <t>Sujetos a Reglas de Operación</t>
  </si>
  <si>
    <t>S</t>
  </si>
  <si>
    <t>Otros Subsidios</t>
  </si>
  <si>
    <t>U</t>
  </si>
  <si>
    <t>Desempeño de las Funciones</t>
  </si>
  <si>
    <t>Prestación de Servicios Públicos</t>
  </si>
  <si>
    <t>E</t>
  </si>
  <si>
    <t>Provisión de Bienes Públicos</t>
  </si>
  <si>
    <t>B</t>
  </si>
  <si>
    <t>Planeación, seguimiento y evaluación de políticas públicas</t>
  </si>
  <si>
    <t>P</t>
  </si>
  <si>
    <t>Promoción y fomento</t>
  </si>
  <si>
    <t>F</t>
  </si>
  <si>
    <t>Regulación y supervisión</t>
  </si>
  <si>
    <t>G</t>
  </si>
  <si>
    <t>Funciones de las Fuerzas Armadas (Únicamente Gobierno Federal)</t>
  </si>
  <si>
    <t>A</t>
  </si>
  <si>
    <t>Específicos</t>
  </si>
  <si>
    <t>R</t>
  </si>
  <si>
    <t>Proyectos de Inversión</t>
  </si>
  <si>
    <t>K</t>
  </si>
  <si>
    <t>Administrativos y de Apoyo</t>
  </si>
  <si>
    <t>Apoyo al proceso presupuestario y para mejorar la eficiencia institucional</t>
  </si>
  <si>
    <t>M</t>
  </si>
  <si>
    <t>Apoyo a la función pública y al mejoramiento de la gestión</t>
  </si>
  <si>
    <t>O</t>
  </si>
  <si>
    <t>Operaciones ajenas</t>
  </si>
  <si>
    <t>W</t>
  </si>
  <si>
    <t>Compromisos</t>
  </si>
  <si>
    <t>Obligaciones de cumplimiento de resolución jurisdiccional</t>
  </si>
  <si>
    <t>L</t>
  </si>
  <si>
    <t>Desastres Naturales</t>
  </si>
  <si>
    <t>N</t>
  </si>
  <si>
    <t>Obligaciones</t>
  </si>
  <si>
    <t>Pensiones y jubilaciones</t>
  </si>
  <si>
    <t>J</t>
  </si>
  <si>
    <t>Aportaciones a la seguridad social</t>
  </si>
  <si>
    <t>T</t>
  </si>
  <si>
    <t>Aportaciones a fondos de estabilización</t>
  </si>
  <si>
    <t>Y</t>
  </si>
  <si>
    <t>Aportaciones a fondos de inversión y reestructura de pensiones</t>
  </si>
  <si>
    <t>Z</t>
  </si>
  <si>
    <t>Programas de Gasto Federalizado</t>
  </si>
  <si>
    <t>Gasto Federalizado</t>
  </si>
  <si>
    <t>I</t>
  </si>
  <si>
    <t>Participaciones a entidades federativas y municipios</t>
  </si>
  <si>
    <t>C</t>
  </si>
  <si>
    <t>Costo financiero, deuda o apoyos a deudores y ahorradores de la banca</t>
  </si>
  <si>
    <t>D</t>
  </si>
  <si>
    <t>Adeudos de ejercicios fiscales anteriores</t>
  </si>
  <si>
    <t>H</t>
  </si>
  <si>
    <t>001-OPERACIÓN EFECTIVA Y EFICAZ DE LAS DEPENDENCIAS</t>
  </si>
  <si>
    <t>001-OPERACIÓN DE SEGURIDAD PUBLICA</t>
  </si>
  <si>
    <t>002-VILLA UNION ILUMINADO</t>
  </si>
  <si>
    <t>001-VILLA UNION LIMPIO</t>
  </si>
  <si>
    <t>001-SERVICIOS BASICOS DE CALIDAD</t>
  </si>
  <si>
    <t>001-COMBATE A POBREZA EXTREMA</t>
  </si>
  <si>
    <t>001-REGULARIZACION DE PADRONES</t>
  </si>
  <si>
    <t>001-DESARROLLO INTEGRAL DE LA FAMILIA</t>
  </si>
  <si>
    <t>001-AGUA POTABLE EN OPERACIÓN</t>
  </si>
  <si>
    <t>DEPARTAMENTO</t>
  </si>
  <si>
    <t>PLAZA TABULAR</t>
  </si>
  <si>
    <t>NO. DE PLAZAS</t>
  </si>
  <si>
    <t>CONFIANZA</t>
  </si>
  <si>
    <t>BASE</t>
  </si>
  <si>
    <t>HORARIO</t>
  </si>
  <si>
    <t>CUERPO EDILICIO</t>
  </si>
  <si>
    <t>AUXILIAR</t>
  </si>
  <si>
    <t>X</t>
  </si>
  <si>
    <t>9:00 AM - 3:00 PM</t>
  </si>
  <si>
    <t>CONTRALORA</t>
  </si>
  <si>
    <t>DIRECTOR</t>
  </si>
  <si>
    <t>INTENDENCIA</t>
  </si>
  <si>
    <t>PRESIDENTE MUNICIPAL</t>
  </si>
  <si>
    <t>24 HRS.</t>
  </si>
  <si>
    <t>REGIDOR</t>
  </si>
  <si>
    <t>SECRETARIA</t>
  </si>
  <si>
    <t>SECRETARIO DEL AYUNTAMIENTO</t>
  </si>
  <si>
    <t xml:space="preserve">SINDICO </t>
  </si>
  <si>
    <t>CHOFER</t>
  </si>
  <si>
    <t>JUEZ</t>
  </si>
  <si>
    <t>VELADOR</t>
  </si>
  <si>
    <t>TURNOS DE 12 HRS.</t>
  </si>
  <si>
    <t>D.I.F. MUNICIPAL</t>
  </si>
  <si>
    <t>AYUDANTE</t>
  </si>
  <si>
    <t>PRIMERA DAMA</t>
  </si>
  <si>
    <t>PSICOLOGO</t>
  </si>
  <si>
    <t>SUBDIRECTOR</t>
  </si>
  <si>
    <t>TRABAJADOR SOCIAL</t>
  </si>
  <si>
    <t>DESARROLLO RURAL</t>
  </si>
  <si>
    <t>DESARROLLO SOCIAL</t>
  </si>
  <si>
    <t>CHOFER SUPLENTE</t>
  </si>
  <si>
    <t>OBRAS PUBLICAS</t>
  </si>
  <si>
    <t>ALBAÑIL</t>
  </si>
  <si>
    <t>AUXILIAR MECANICO</t>
  </si>
  <si>
    <t>ELECTRICISTA</t>
  </si>
  <si>
    <t>OPERADOR MAQUINARIA PESADA</t>
  </si>
  <si>
    <t>PENSIONADOS</t>
  </si>
  <si>
    <t>PENSIONADO</t>
  </si>
  <si>
    <t>SEGURIDAD PUBLICA</t>
  </si>
  <si>
    <t>DIRECTOR PROTECCION CIVIL</t>
  </si>
  <si>
    <t>POLICIA</t>
  </si>
  <si>
    <t>COMANDANTE</t>
  </si>
  <si>
    <t>DIRECTOR DE SEGURIDAD PUBLICAS</t>
  </si>
  <si>
    <t>REPONSABLE DE TURNO</t>
  </si>
  <si>
    <t>PLOMERO</t>
  </si>
  <si>
    <t>CAJERA</t>
  </si>
  <si>
    <t>CONTADOR</t>
  </si>
  <si>
    <t>CONTADOR AUXILIAR</t>
  </si>
  <si>
    <t>TESORERO</t>
  </si>
  <si>
    <t>INFORMATICA</t>
  </si>
  <si>
    <t>TOTALES</t>
  </si>
  <si>
    <t>Plaza Tabular</t>
  </si>
  <si>
    <t>Remuneraciones Base</t>
  </si>
  <si>
    <t>Remuneraciones Adicionales</t>
  </si>
  <si>
    <t>Total Percepciones</t>
  </si>
  <si>
    <t>Sueldo Base</t>
  </si>
  <si>
    <t>Aguinaldo anual (30 días)</t>
  </si>
  <si>
    <t>Prima Vacacional</t>
  </si>
  <si>
    <t>Prestaciones Sindicales</t>
  </si>
  <si>
    <t>Otras Prestaciones</t>
  </si>
  <si>
    <t>De</t>
  </si>
  <si>
    <t>Hasta</t>
  </si>
  <si>
    <t>Presidente Municipal</t>
  </si>
  <si>
    <t> 50,000</t>
  </si>
  <si>
    <t> 75,001</t>
  </si>
  <si>
    <t>Síndico  Municipal</t>
  </si>
  <si>
    <t>Regidor</t>
  </si>
  <si>
    <t>Secretario del Ayuntamiento</t>
  </si>
  <si>
    <t>Tesorero Municipal</t>
  </si>
  <si>
    <t>Director</t>
  </si>
  <si>
    <t xml:space="preserve">Asesor </t>
  </si>
  <si>
    <t>Contralor</t>
  </si>
  <si>
    <t>Contador General</t>
  </si>
  <si>
    <t>Jefe de Departamento</t>
  </si>
  <si>
    <t> 4,501</t>
  </si>
  <si>
    <t>Total Remuneraciones</t>
  </si>
  <si>
    <t>Comandante</t>
  </si>
  <si>
    <t>BOMBEROS</t>
  </si>
  <si>
    <t>CFG</t>
  </si>
  <si>
    <t>1 – GOBIERNO</t>
  </si>
  <si>
    <t>1.3 - COORDINACION DE LA POLITICA DE GOBIERNO</t>
  </si>
  <si>
    <t>1.7 - ASUNTOS DE ORDEN PUBLICO Y DE SEGURIDAD INTERIOR</t>
  </si>
  <si>
    <t>1.7.1 – POLICIA</t>
  </si>
  <si>
    <t>2 - DESARROLLO SOCIAL</t>
  </si>
  <si>
    <t>2.1 - PROTECCION AMBIENTAL</t>
  </si>
  <si>
    <t>2.2 - VIVIENDA Y SERVICIOS A LA COMUNIDAD</t>
  </si>
  <si>
    <t>2.2.1 – URBANIZACION</t>
  </si>
  <si>
    <t>2.6 - PROTECCION SOCIAL</t>
  </si>
  <si>
    <t>2.6.8 - OTROS GRUPOS VULNERABLES</t>
  </si>
  <si>
    <t xml:space="preserve">1.3.1 - PRESIDENCIA/GOBERNATURA   </t>
  </si>
  <si>
    <t xml:space="preserve">1.7.3 - OTROS ASUNTOS DE ORDEN PUBLICO Y SEGURIDAD                </t>
  </si>
  <si>
    <t xml:space="preserve">2.1.2 - ADMINISTRACION DEL AGUA           </t>
  </si>
  <si>
    <t xml:space="preserve">2.1.6 - OTROS DE PROTECCION AMBIENTAL            </t>
  </si>
  <si>
    <t>2.6.9 - OTRAS DE SEGURIDAD SOCIAL Y ASISTENCIA SOCIAL</t>
  </si>
  <si>
    <t>Policía Municipal</t>
  </si>
  <si>
    <t>Oficial</t>
  </si>
  <si>
    <t>PRESUPUSTO APROBADO</t>
  </si>
  <si>
    <t xml:space="preserve">2 - GASTOS				</t>
  </si>
  <si>
    <t xml:space="preserve">2.1 - GASTOS CORRIENTES				</t>
  </si>
  <si>
    <t xml:space="preserve">2.1.1 - GASTOS DE CONSUMO DE LOS ENTES DEL GOBIERNO GENERAL/GASTOS DE EXPLOTACIÓN DE LAS ENTIDADES EMPRESARIALES				</t>
  </si>
  <si>
    <t xml:space="preserve">2.1.1.1 - REMUNERACIONES				</t>
  </si>
  <si>
    <t xml:space="preserve">2.1.1.1.1 - SUELDOS Y SALARIOS				</t>
  </si>
  <si>
    <t xml:space="preserve">2.1.1.1.2 - CONTRIBUCIONES SOCIALES				</t>
  </si>
  <si>
    <t xml:space="preserve">2.1.1.2 - COMPRA DE BIENES Y SERVICIOS				</t>
  </si>
  <si>
    <t xml:space="preserve">2.1.2 - PRESTACIONES DE LA SEGURIDAD SOCIAL  (MEFP 6.69)				</t>
  </si>
  <si>
    <t xml:space="preserve">2.1.5 - TRANSFERENCIAS, ASIGNACIONES Y DONATIVOS CORRIENTES OTORGADOS				</t>
  </si>
  <si>
    <t xml:space="preserve">2.1.5.1 - AL SECTOR PRIVADO				</t>
  </si>
  <si>
    <t xml:space="preserve">2.1.5.1.3 - AYUDA A INSTITUCIONES				</t>
  </si>
  <si>
    <t xml:space="preserve">2.1.5.1.7 - OTRAS				</t>
  </si>
  <si>
    <t xml:space="preserve">2.1.4 - SUBSIDIOS Y SUBVENCIONES A EMPRESAS (MEFP 6.61)				</t>
  </si>
  <si>
    <t xml:space="preserve">2.1.4.1 - A ENTIDADES EMPRESARIALES DEL SECTOR PRIVADO				</t>
  </si>
  <si>
    <t xml:space="preserve">2.1.4.1.1 - A ENTIDADES EMPRESARIALES NO FINANCIERAS				</t>
  </si>
  <si>
    <t xml:space="preserve">2.2 - GASTOS DE CAPITAL				</t>
  </si>
  <si>
    <t xml:space="preserve">2.2.1 - CONSTRUCCIONES EN PROCESO				</t>
  </si>
  <si>
    <t xml:space="preserve">2.2.2 - ACTIVOS FIJOS (FORMACIÓN BRUTA DE CAPITAL FIJO)				</t>
  </si>
  <si>
    <t xml:space="preserve">2.2.2.2 - MAQUINARIA Y EQUIPO				</t>
  </si>
  <si>
    <t xml:space="preserve">2.2.2.2.1 - EQUIPO DE TRANSPORTE				</t>
  </si>
  <si>
    <t xml:space="preserve">2.2.2.2.3 - OTRA MAQUINARIA Y EQUIPO				</t>
  </si>
  <si>
    <t xml:space="preserve">2.2.3 - INCREMENTO DE EXISTENCIAS				</t>
  </si>
  <si>
    <t xml:space="preserve">2.2.3.7 - EXISTENCIAS DE MATERIALES DE SEGURIDAD Y DEFENSA				</t>
  </si>
  <si>
    <t xml:space="preserve">2.2.6 - TRANSFERENCIAS Y ASIGNACIONES Y DONATIVOS DE CAPITAL OTORGADOS				</t>
  </si>
  <si>
    <t xml:space="preserve">2.2.6.1 - AL SECTOR PRIVADO				</t>
  </si>
  <si>
    <t xml:space="preserve">2.2.6.1.1 - AYUDA A PERSONAS				</t>
  </si>
  <si>
    <t xml:space="preserve">2.2.6.1.4 - DESASTRES NATURALES				</t>
  </si>
  <si>
    <t xml:space="preserve">2.2.6.1.2 - AYUDA A INSTITUCIONES				</t>
  </si>
  <si>
    <t xml:space="preserve">2.2.5 - ACTIVOS NO PRODUCIDOS				</t>
  </si>
  <si>
    <t xml:space="preserve">2.2.5.1 - ACTIVOS INTANGIBLES NO PRODUCIDOS DE ORIGEN NATURAL				</t>
  </si>
  <si>
    <t xml:space="preserve">2.2.5.1.1 - TIERRAS Y TERRENOS  (MEFP 7.70)				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</si>
</sst>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&quot;$&quot;#,##0.00;\-&quot;$&quot;#,##0.00"/>
    <numFmt numFmtId="44" formatCode="_-&quot;$&quot;* #,##0.00_-;\-&quot;$&quot;* #,##0.00_-;_-&quot;$&quot;* &quot;-&quot;??_-;_-@_-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b/>
      <sz val="10"/>
      <color rgb="FF000000"/>
      <name val="Arial"/>
      <family val="2"/>
    </font>
    <font>
      <b/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2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2A2A2A"/>
      <name val="Arial"/>
      <family val="2"/>
    </font>
    <font>
      <b/>
      <sz val="11"/>
      <color rgb="FF000000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7"/>
      <color rgb="FF000000"/>
      <name val="Arial"/>
      <family val="2"/>
    </font>
    <font>
      <b/>
      <sz val="6"/>
      <color rgb="FF000000"/>
      <name val="Arial"/>
      <family val="2"/>
    </font>
    <font>
      <b/>
      <sz val="9"/>
      <color theme="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A6A6A6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theme="0" tint="-0.34998626667073579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FFFFFF"/>
      </left>
      <right/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/>
      <top/>
      <bottom style="medium">
        <color rgb="FFFFFFFF"/>
      </bottom>
      <diagonal/>
    </border>
    <border>
      <left style="medium">
        <color rgb="FFFFFFFF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rgb="FF000000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10" fillId="0" borderId="0"/>
    <xf numFmtId="44" fontId="11" fillId="0" borderId="0" applyFont="0" applyFill="0" applyBorder="0" applyAlignment="0" applyProtection="0">
      <alignment vertical="top"/>
    </xf>
    <xf numFmtId="0" fontId="11" fillId="0" borderId="0">
      <alignment vertical="top"/>
    </xf>
    <xf numFmtId="0" fontId="10" fillId="0" borderId="0"/>
  </cellStyleXfs>
  <cellXfs count="181">
    <xf numFmtId="0" fontId="0" fillId="0" borderId="0" xfId="0"/>
    <xf numFmtId="0" fontId="3" fillId="0" borderId="1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0" fontId="5" fillId="0" borderId="1" xfId="0" applyFont="1" applyBorder="1" applyAlignment="1">
      <alignment horizontal="center" wrapText="1"/>
    </xf>
    <xf numFmtId="0" fontId="2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0" fillId="0" borderId="0" xfId="0" applyFill="1"/>
    <xf numFmtId="0" fontId="4" fillId="2" borderId="1" xfId="0" applyFont="1" applyFill="1" applyBorder="1" applyAlignment="1">
      <alignment wrapText="1"/>
    </xf>
    <xf numFmtId="0" fontId="6" fillId="5" borderId="4" xfId="0" applyFont="1" applyFill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justify" vertical="top" wrapText="1"/>
    </xf>
    <xf numFmtId="44" fontId="0" fillId="0" borderId="0" xfId="1" applyFont="1"/>
    <xf numFmtId="44" fontId="9" fillId="0" borderId="5" xfId="1" applyFont="1" applyBorder="1" applyAlignment="1">
      <alignment horizontal="left" vertical="top" wrapText="1"/>
    </xf>
    <xf numFmtId="0" fontId="6" fillId="6" borderId="1" xfId="0" applyFont="1" applyFill="1" applyBorder="1" applyAlignment="1">
      <alignment horizontal="center"/>
    </xf>
    <xf numFmtId="0" fontId="6" fillId="6" borderId="4" xfId="0" applyFont="1" applyFill="1" applyBorder="1" applyAlignment="1">
      <alignment horizontal="center"/>
    </xf>
    <xf numFmtId="0" fontId="3" fillId="6" borderId="3" xfId="0" applyFont="1" applyFill="1" applyBorder="1"/>
    <xf numFmtId="0" fontId="3" fillId="7" borderId="3" xfId="0" applyFont="1" applyFill="1" applyBorder="1" applyAlignment="1">
      <alignment horizontal="left" indent="1"/>
    </xf>
    <xf numFmtId="0" fontId="4" fillId="0" borderId="3" xfId="0" applyFont="1" applyBorder="1" applyAlignment="1">
      <alignment horizontal="left" indent="2"/>
    </xf>
    <xf numFmtId="0" fontId="5" fillId="0" borderId="3" xfId="0" applyFont="1" applyBorder="1" applyAlignment="1">
      <alignment wrapText="1"/>
    </xf>
    <xf numFmtId="44" fontId="4" fillId="0" borderId="5" xfId="1" applyFont="1" applyBorder="1"/>
    <xf numFmtId="44" fontId="0" fillId="0" borderId="0" xfId="0" applyNumberFormat="1"/>
    <xf numFmtId="44" fontId="6" fillId="5" borderId="5" xfId="0" applyNumberFormat="1" applyFont="1" applyFill="1" applyBorder="1" applyAlignment="1">
      <alignment horizontal="right" vertical="top" wrapText="1"/>
    </xf>
    <xf numFmtId="0" fontId="14" fillId="0" borderId="0" xfId="0" applyFont="1"/>
    <xf numFmtId="0" fontId="11" fillId="0" borderId="0" xfId="0" applyNumberFormat="1" applyFont="1" applyFill="1" applyAlignment="1">
      <alignment horizontal="center" vertical="center"/>
    </xf>
    <xf numFmtId="0" fontId="9" fillId="8" borderId="6" xfId="0" applyFont="1" applyFill="1" applyBorder="1" applyAlignment="1">
      <alignment wrapText="1"/>
    </xf>
    <xf numFmtId="0" fontId="9" fillId="9" borderId="7" xfId="0" applyFont="1" applyFill="1" applyBorder="1" applyAlignment="1">
      <alignment wrapText="1"/>
    </xf>
    <xf numFmtId="0" fontId="9" fillId="8" borderId="7" xfId="0" applyFont="1" applyFill="1" applyBorder="1" applyAlignment="1">
      <alignment wrapText="1"/>
    </xf>
    <xf numFmtId="0" fontId="11" fillId="0" borderId="0" xfId="0" applyFont="1" applyFill="1" applyAlignment="1">
      <alignment horizontal="center" vertical="center"/>
    </xf>
    <xf numFmtId="0" fontId="10" fillId="0" borderId="0" xfId="0" applyNumberFormat="1" applyFont="1" applyFill="1" applyAlignment="1">
      <alignment horizontal="center"/>
    </xf>
    <xf numFmtId="0" fontId="10" fillId="0" borderId="0" xfId="0" applyFont="1" applyFill="1" applyAlignment="1">
      <alignment horizontal="center"/>
    </xf>
    <xf numFmtId="0" fontId="15" fillId="9" borderId="7" xfId="0" applyFont="1" applyFill="1" applyBorder="1" applyAlignment="1">
      <alignment wrapText="1"/>
    </xf>
    <xf numFmtId="0" fontId="10" fillId="0" borderId="0" xfId="0" applyNumberFormat="1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3" fillId="8" borderId="7" xfId="0" applyFont="1" applyFill="1" applyBorder="1" applyAlignment="1">
      <alignment wrapText="1"/>
    </xf>
    <xf numFmtId="0" fontId="11" fillId="0" borderId="0" xfId="0" applyNumberFormat="1" applyFont="1" applyAlignment="1">
      <alignment horizontal="center" vertical="center"/>
    </xf>
    <xf numFmtId="0" fontId="15" fillId="8" borderId="7" xfId="0" applyFont="1" applyFill="1" applyBorder="1" applyAlignment="1">
      <alignment wrapText="1"/>
    </xf>
    <xf numFmtId="0" fontId="9" fillId="8" borderId="8" xfId="0" applyFont="1" applyFill="1" applyBorder="1" applyAlignment="1">
      <alignment wrapText="1"/>
    </xf>
    <xf numFmtId="2" fontId="0" fillId="0" borderId="0" xfId="0" applyNumberFormat="1"/>
    <xf numFmtId="0" fontId="0" fillId="0" borderId="0" xfId="0" applyNumberFormat="1"/>
    <xf numFmtId="49" fontId="0" fillId="0" borderId="0" xfId="0" applyNumberFormat="1"/>
    <xf numFmtId="49" fontId="0" fillId="0" borderId="0" xfId="0" applyNumberFormat="1" applyBorder="1"/>
    <xf numFmtId="0" fontId="0" fillId="0" borderId="0" xfId="0" applyNumberFormat="1" applyBorder="1"/>
    <xf numFmtId="44" fontId="0" fillId="0" borderId="0" xfId="1" applyNumberFormat="1" applyFont="1" applyBorder="1"/>
    <xf numFmtId="44" fontId="13" fillId="0" borderId="1" xfId="1" applyFont="1" applyBorder="1"/>
    <xf numFmtId="0" fontId="13" fillId="0" borderId="1" xfId="0" applyFont="1" applyBorder="1" applyAlignment="1">
      <alignment horizontal="left" indent="2"/>
    </xf>
    <xf numFmtId="0" fontId="13" fillId="4" borderId="1" xfId="0" applyFont="1" applyFill="1" applyBorder="1" applyAlignment="1">
      <alignment horizontal="left" indent="1"/>
    </xf>
    <xf numFmtId="44" fontId="13" fillId="4" borderId="1" xfId="1" applyFont="1" applyFill="1" applyBorder="1"/>
    <xf numFmtId="0" fontId="13" fillId="10" borderId="1" xfId="0" applyFont="1" applyFill="1" applyBorder="1"/>
    <xf numFmtId="44" fontId="13" fillId="10" borderId="1" xfId="1" applyFont="1" applyFill="1" applyBorder="1"/>
    <xf numFmtId="0" fontId="14" fillId="10" borderId="1" xfId="0" applyFont="1" applyFill="1" applyBorder="1" applyAlignment="1">
      <alignment horizontal="center"/>
    </xf>
    <xf numFmtId="44" fontId="14" fillId="10" borderId="1" xfId="1" applyFont="1" applyFill="1" applyBorder="1" applyAlignment="1">
      <alignment horizontal="center" wrapText="1"/>
    </xf>
    <xf numFmtId="0" fontId="13" fillId="10" borderId="1" xfId="0" applyFont="1" applyFill="1" applyBorder="1" applyAlignment="1">
      <alignment wrapText="1"/>
    </xf>
    <xf numFmtId="0" fontId="13" fillId="4" borderId="1" xfId="0" applyFont="1" applyFill="1" applyBorder="1" applyAlignment="1">
      <alignment horizontal="left" wrapText="1"/>
    </xf>
    <xf numFmtId="0" fontId="13" fillId="0" borderId="1" xfId="0" applyFont="1" applyBorder="1" applyAlignment="1">
      <alignment horizontal="left" wrapText="1"/>
    </xf>
    <xf numFmtId="0" fontId="14" fillId="10" borderId="1" xfId="0" applyFont="1" applyFill="1" applyBorder="1" applyAlignment="1">
      <alignment horizontal="right" wrapText="1"/>
    </xf>
    <xf numFmtId="44" fontId="2" fillId="10" borderId="1" xfId="1" applyFont="1" applyFill="1" applyBorder="1"/>
    <xf numFmtId="0" fontId="4" fillId="0" borderId="3" xfId="0" applyFont="1" applyBorder="1" applyAlignment="1">
      <alignment horizontal="left" indent="1"/>
    </xf>
    <xf numFmtId="0" fontId="0" fillId="0" borderId="0" xfId="0" applyBorder="1"/>
    <xf numFmtId="44" fontId="0" fillId="0" borderId="0" xfId="1" applyFont="1" applyBorder="1"/>
    <xf numFmtId="2" fontId="0" fillId="0" borderId="0" xfId="0" applyNumberFormat="1" applyBorder="1"/>
    <xf numFmtId="44" fontId="3" fillId="6" borderId="5" xfId="0" applyNumberFormat="1" applyFont="1" applyFill="1" applyBorder="1"/>
    <xf numFmtId="44" fontId="5" fillId="0" borderId="5" xfId="0" applyNumberFormat="1" applyFont="1" applyBorder="1"/>
    <xf numFmtId="44" fontId="3" fillId="6" borderId="5" xfId="1" applyFont="1" applyFill="1" applyBorder="1"/>
    <xf numFmtId="0" fontId="3" fillId="6" borderId="1" xfId="0" applyFont="1" applyFill="1" applyBorder="1" applyAlignment="1">
      <alignment vertical="center"/>
    </xf>
    <xf numFmtId="0" fontId="3" fillId="7" borderId="3" xfId="0" applyFont="1" applyFill="1" applyBorder="1" applyAlignment="1">
      <alignment horizontal="left" vertical="center" indent="1"/>
    </xf>
    <xf numFmtId="0" fontId="4" fillId="0" borderId="3" xfId="0" applyFont="1" applyBorder="1" applyAlignment="1">
      <alignment horizontal="left" vertical="center" indent="2"/>
    </xf>
    <xf numFmtId="0" fontId="4" fillId="0" borderId="5" xfId="0" applyFont="1" applyBorder="1" applyAlignment="1">
      <alignment vertical="center"/>
    </xf>
    <xf numFmtId="0" fontId="3" fillId="7" borderId="3" xfId="0" applyFont="1" applyFill="1" applyBorder="1" applyAlignment="1">
      <alignment horizontal="left" vertical="center" indent="3"/>
    </xf>
    <xf numFmtId="0" fontId="4" fillId="0" borderId="3" xfId="0" applyFont="1" applyBorder="1" applyAlignment="1">
      <alignment horizontal="left" vertical="center" indent="4"/>
    </xf>
    <xf numFmtId="0" fontId="3" fillId="7" borderId="3" xfId="0" applyFont="1" applyFill="1" applyBorder="1" applyAlignment="1">
      <alignment horizontal="left" vertical="center" indent="5"/>
    </xf>
    <xf numFmtId="0" fontId="4" fillId="0" borderId="3" xfId="0" applyFont="1" applyBorder="1" applyAlignment="1">
      <alignment horizontal="left" vertical="center" indent="6"/>
    </xf>
    <xf numFmtId="0" fontId="5" fillId="0" borderId="3" xfId="0" applyFont="1" applyBorder="1" applyAlignment="1">
      <alignment vertical="center" wrapText="1"/>
    </xf>
    <xf numFmtId="44" fontId="4" fillId="0" borderId="5" xfId="0" applyNumberFormat="1" applyFont="1" applyBorder="1" applyAlignment="1">
      <alignment vertical="center"/>
    </xf>
    <xf numFmtId="44" fontId="4" fillId="0" borderId="5" xfId="1" applyFont="1" applyBorder="1" applyAlignment="1">
      <alignment vertical="center"/>
    </xf>
    <xf numFmtId="44" fontId="3" fillId="7" borderId="5" xfId="0" applyNumberFormat="1" applyFont="1" applyFill="1" applyBorder="1" applyAlignment="1">
      <alignment vertical="center"/>
    </xf>
    <xf numFmtId="44" fontId="5" fillId="0" borderId="5" xfId="0" applyNumberFormat="1" applyFont="1" applyBorder="1" applyAlignment="1">
      <alignment vertical="center"/>
    </xf>
    <xf numFmtId="44" fontId="3" fillId="6" borderId="4" xfId="0" applyNumberFormat="1" applyFont="1" applyFill="1" applyBorder="1" applyAlignment="1">
      <alignment vertical="center"/>
    </xf>
    <xf numFmtId="0" fontId="6" fillId="5" borderId="1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vertical="center" wrapText="1"/>
    </xf>
    <xf numFmtId="44" fontId="6" fillId="5" borderId="4" xfId="1" applyFont="1" applyFill="1" applyBorder="1" applyAlignment="1">
      <alignment horizontal="center" vertical="center"/>
    </xf>
    <xf numFmtId="44" fontId="6" fillId="5" borderId="5" xfId="1" applyFont="1" applyFill="1" applyBorder="1" applyAlignment="1">
      <alignment horizontal="right" vertical="center"/>
    </xf>
    <xf numFmtId="44" fontId="6" fillId="5" borderId="5" xfId="1" applyFont="1" applyFill="1" applyBorder="1" applyAlignment="1">
      <alignment horizontal="center" vertical="center"/>
    </xf>
    <xf numFmtId="44" fontId="9" fillId="0" borderId="5" xfId="1" applyFont="1" applyBorder="1" applyAlignment="1">
      <alignment horizontal="right" vertical="center"/>
    </xf>
    <xf numFmtId="44" fontId="6" fillId="0" borderId="5" xfId="1" applyFont="1" applyBorder="1" applyAlignment="1">
      <alignment horizontal="right" vertical="center"/>
    </xf>
    <xf numFmtId="0" fontId="6" fillId="6" borderId="4" xfId="0" applyFont="1" applyFill="1" applyBorder="1" applyAlignment="1">
      <alignment horizontal="center" vertical="center" wrapText="1"/>
    </xf>
    <xf numFmtId="0" fontId="9" fillId="7" borderId="3" xfId="0" applyFont="1" applyFill="1" applyBorder="1" applyAlignment="1">
      <alignment vertical="center"/>
    </xf>
    <xf numFmtId="0" fontId="9" fillId="7" borderId="5" xfId="0" applyFont="1" applyFill="1" applyBorder="1" applyAlignment="1">
      <alignment horizontal="center" vertical="center"/>
    </xf>
    <xf numFmtId="0" fontId="9" fillId="0" borderId="3" xfId="0" applyFont="1" applyBorder="1" applyAlignment="1">
      <alignment vertical="center"/>
    </xf>
    <xf numFmtId="44" fontId="9" fillId="0" borderId="5" xfId="1" applyFont="1" applyBorder="1" applyAlignment="1">
      <alignment vertical="center"/>
    </xf>
    <xf numFmtId="44" fontId="9" fillId="0" borderId="5" xfId="0" applyNumberFormat="1" applyFont="1" applyBorder="1" applyAlignment="1">
      <alignment vertical="center"/>
    </xf>
    <xf numFmtId="44" fontId="9" fillId="6" borderId="5" xfId="1" applyFont="1" applyFill="1" applyBorder="1" applyAlignment="1">
      <alignment vertical="center"/>
    </xf>
    <xf numFmtId="44" fontId="9" fillId="7" borderId="5" xfId="1" applyFont="1" applyFill="1" applyBorder="1" applyAlignment="1">
      <alignment vertical="center"/>
    </xf>
    <xf numFmtId="0" fontId="5" fillId="5" borderId="1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5" fillId="5" borderId="5" xfId="0" applyFont="1" applyFill="1" applyBorder="1" applyAlignment="1">
      <alignment vertical="center"/>
    </xf>
    <xf numFmtId="0" fontId="16" fillId="5" borderId="5" xfId="0" applyFont="1" applyFill="1" applyBorder="1" applyAlignment="1">
      <alignment vertical="center"/>
    </xf>
    <xf numFmtId="0" fontId="17" fillId="5" borderId="5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4" fontId="3" fillId="0" borderId="1" xfId="1" applyFont="1" applyFill="1" applyBorder="1"/>
    <xf numFmtId="0" fontId="4" fillId="0" borderId="1" xfId="0" applyFont="1" applyBorder="1" applyAlignment="1">
      <alignment wrapText="1"/>
    </xf>
    <xf numFmtId="44" fontId="3" fillId="7" borderId="5" xfId="0" applyNumberFormat="1" applyFont="1" applyFill="1" applyBorder="1"/>
    <xf numFmtId="44" fontId="18" fillId="0" borderId="5" xfId="1" applyFont="1" applyBorder="1" applyAlignment="1">
      <alignment horizontal="right" vertical="center" wrapText="1"/>
    </xf>
    <xf numFmtId="44" fontId="18" fillId="0" borderId="5" xfId="1" applyFont="1" applyBorder="1" applyAlignment="1">
      <alignment horizontal="right" vertical="center"/>
    </xf>
    <xf numFmtId="44" fontId="18" fillId="0" borderId="5" xfId="1" applyFont="1" applyFill="1" applyBorder="1" applyAlignment="1">
      <alignment horizontal="right" vertical="center" wrapText="1"/>
    </xf>
    <xf numFmtId="7" fontId="18" fillId="0" borderId="5" xfId="1" applyNumberFormat="1" applyFont="1" applyBorder="1" applyAlignment="1">
      <alignment horizontal="right" vertical="center" wrapText="1"/>
    </xf>
    <xf numFmtId="0" fontId="19" fillId="5" borderId="5" xfId="0" applyFont="1" applyFill="1" applyBorder="1" applyAlignment="1">
      <alignment horizontal="center" wrapText="1"/>
    </xf>
    <xf numFmtId="0" fontId="21" fillId="0" borderId="3" xfId="0" applyFont="1" applyBorder="1" applyAlignment="1">
      <alignment horizontal="justify" wrapText="1"/>
    </xf>
    <xf numFmtId="44" fontId="20" fillId="0" borderId="5" xfId="1" applyFont="1" applyBorder="1" applyAlignment="1">
      <alignment horizontal="center" wrapText="1"/>
    </xf>
    <xf numFmtId="44" fontId="20" fillId="0" borderId="5" xfId="1" applyFont="1" applyBorder="1"/>
    <xf numFmtId="7" fontId="20" fillId="0" borderId="5" xfId="1" applyNumberFormat="1" applyFont="1" applyBorder="1" applyAlignment="1">
      <alignment horizontal="center" wrapText="1"/>
    </xf>
    <xf numFmtId="0" fontId="23" fillId="10" borderId="1" xfId="0" applyFont="1" applyFill="1" applyBorder="1" applyAlignment="1">
      <alignment horizontal="center"/>
    </xf>
    <xf numFmtId="0" fontId="3" fillId="10" borderId="1" xfId="0" applyFont="1" applyFill="1" applyBorder="1" applyAlignment="1">
      <alignment horizontal="left"/>
    </xf>
    <xf numFmtId="44" fontId="3" fillId="10" borderId="1" xfId="1" applyFont="1" applyFill="1" applyBorder="1"/>
    <xf numFmtId="0" fontId="3" fillId="4" borderId="1" xfId="0" applyFont="1" applyFill="1" applyBorder="1" applyAlignment="1">
      <alignment horizontal="left" indent="1"/>
    </xf>
    <xf numFmtId="44" fontId="3" fillId="4" borderId="1" xfId="1" applyFont="1" applyFill="1" applyBorder="1"/>
    <xf numFmtId="0" fontId="3" fillId="4" borderId="1" xfId="0" applyFont="1" applyFill="1" applyBorder="1" applyAlignment="1">
      <alignment horizontal="left" indent="2"/>
    </xf>
    <xf numFmtId="0" fontId="3" fillId="0" borderId="1" xfId="0" applyFont="1" applyFill="1" applyBorder="1" applyAlignment="1">
      <alignment horizontal="left" indent="3"/>
    </xf>
    <xf numFmtId="0" fontId="3" fillId="0" borderId="1" xfId="0" applyFont="1" applyBorder="1" applyAlignment="1">
      <alignment horizontal="left" indent="4"/>
    </xf>
    <xf numFmtId="44" fontId="3" fillId="0" borderId="1" xfId="1" applyFont="1" applyBorder="1"/>
    <xf numFmtId="0" fontId="3" fillId="0" borderId="1" xfId="0" applyFont="1" applyBorder="1" applyAlignment="1">
      <alignment horizontal="left" indent="5"/>
    </xf>
    <xf numFmtId="0" fontId="3" fillId="0" borderId="1" xfId="0" applyFont="1" applyBorder="1" applyAlignment="1">
      <alignment horizontal="left" indent="6"/>
    </xf>
    <xf numFmtId="0" fontId="3" fillId="0" borderId="1" xfId="0" applyFont="1" applyBorder="1" applyAlignment="1">
      <alignment horizontal="left" indent="3"/>
    </xf>
    <xf numFmtId="0" fontId="3" fillId="0" borderId="1" xfId="0" applyFont="1" applyBorder="1" applyAlignment="1">
      <alignment horizontal="left" indent="2"/>
    </xf>
    <xf numFmtId="7" fontId="5" fillId="0" borderId="1" xfId="0" applyNumberFormat="1" applyFont="1" applyBorder="1"/>
    <xf numFmtId="7" fontId="3" fillId="2" borderId="1" xfId="1" applyNumberFormat="1" applyFont="1" applyFill="1" applyBorder="1"/>
    <xf numFmtId="7" fontId="3" fillId="0" borderId="1" xfId="1" applyNumberFormat="1" applyFont="1" applyFill="1" applyBorder="1" applyAlignment="1"/>
    <xf numFmtId="7" fontId="3" fillId="0" borderId="1" xfId="0" applyNumberFormat="1" applyFont="1" applyFill="1" applyBorder="1"/>
    <xf numFmtId="7" fontId="3" fillId="0" borderId="1" xfId="1" applyNumberFormat="1" applyFont="1" applyFill="1" applyBorder="1"/>
    <xf numFmtId="7" fontId="4" fillId="0" borderId="1" xfId="1" applyNumberFormat="1" applyFont="1" applyFill="1" applyBorder="1"/>
    <xf numFmtId="7" fontId="3" fillId="2" borderId="1" xfId="1" applyNumberFormat="1" applyFont="1" applyFill="1" applyBorder="1" applyAlignment="1"/>
    <xf numFmtId="7" fontId="4" fillId="2" borderId="1" xfId="1" applyNumberFormat="1" applyFont="1" applyFill="1" applyBorder="1"/>
    <xf numFmtId="7" fontId="3" fillId="2" borderId="1" xfId="0" applyNumberFormat="1" applyFont="1" applyFill="1" applyBorder="1"/>
    <xf numFmtId="0" fontId="8" fillId="3" borderId="1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6" fillId="5" borderId="2" xfId="0" applyFont="1" applyFill="1" applyBorder="1" applyAlignment="1">
      <alignment horizontal="center" vertical="top" wrapText="1"/>
    </xf>
    <xf numFmtId="0" fontId="6" fillId="5" borderId="4" xfId="0" applyFont="1" applyFill="1" applyBorder="1" applyAlignment="1">
      <alignment horizontal="center" vertical="top" wrapText="1"/>
    </xf>
    <xf numFmtId="0" fontId="9" fillId="0" borderId="10" xfId="0" applyFont="1" applyBorder="1" applyAlignment="1">
      <alignment vertical="center"/>
    </xf>
    <xf numFmtId="0" fontId="9" fillId="0" borderId="3" xfId="0" applyFont="1" applyBorder="1" applyAlignment="1">
      <alignment vertical="center"/>
    </xf>
    <xf numFmtId="44" fontId="9" fillId="0" borderId="10" xfId="1" applyFont="1" applyBorder="1" applyAlignment="1">
      <alignment horizontal="right" vertical="center"/>
    </xf>
    <xf numFmtId="44" fontId="9" fillId="0" borderId="3" xfId="1" applyFont="1" applyBorder="1" applyAlignment="1">
      <alignment horizontal="right" vertical="center"/>
    </xf>
    <xf numFmtId="0" fontId="10" fillId="0" borderId="2" xfId="0" applyFont="1" applyBorder="1" applyAlignment="1">
      <alignment vertical="center"/>
    </xf>
    <xf numFmtId="0" fontId="10" fillId="0" borderId="11" xfId="0" applyFont="1" applyBorder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6" borderId="2" xfId="0" applyFont="1" applyFill="1" applyBorder="1" applyAlignment="1">
      <alignment horizontal="center" vertical="center"/>
    </xf>
    <xf numFmtId="0" fontId="6" fillId="6" borderId="4" xfId="0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  <xf numFmtId="0" fontId="4" fillId="0" borderId="10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5" fillId="5" borderId="2" xfId="0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 wrapText="1"/>
    </xf>
    <xf numFmtId="0" fontId="4" fillId="0" borderId="12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17" fillId="5" borderId="10" xfId="0" applyFont="1" applyFill="1" applyBorder="1" applyAlignment="1">
      <alignment horizontal="center" vertical="center" wrapText="1"/>
    </xf>
    <xf numFmtId="0" fontId="17" fillId="5" borderId="9" xfId="0" applyFont="1" applyFill="1" applyBorder="1" applyAlignment="1">
      <alignment horizontal="center" vertical="center" wrapText="1"/>
    </xf>
    <xf numFmtId="0" fontId="17" fillId="5" borderId="12" xfId="0" applyFont="1" applyFill="1" applyBorder="1" applyAlignment="1">
      <alignment horizontal="center" vertical="center" wrapText="1"/>
    </xf>
    <xf numFmtId="0" fontId="17" fillId="5" borderId="2" xfId="0" applyFont="1" applyFill="1" applyBorder="1" applyAlignment="1">
      <alignment horizontal="center" vertical="center" wrapText="1"/>
    </xf>
    <xf numFmtId="0" fontId="17" fillId="5" borderId="14" xfId="0" applyFont="1" applyFill="1" applyBorder="1" applyAlignment="1">
      <alignment horizontal="center" vertical="center" wrapText="1"/>
    </xf>
    <xf numFmtId="0" fontId="17" fillId="5" borderId="4" xfId="0" applyFont="1" applyFill="1" applyBorder="1" applyAlignment="1">
      <alignment horizontal="center" vertical="center" wrapText="1"/>
    </xf>
    <xf numFmtId="0" fontId="17" fillId="5" borderId="17" xfId="0" applyFont="1" applyFill="1" applyBorder="1" applyAlignment="1">
      <alignment horizontal="center" vertical="center" wrapText="1"/>
    </xf>
    <xf numFmtId="0" fontId="17" fillId="5" borderId="15" xfId="0" applyFont="1" applyFill="1" applyBorder="1" applyAlignment="1">
      <alignment horizontal="center" vertical="center" wrapText="1"/>
    </xf>
    <xf numFmtId="0" fontId="17" fillId="5" borderId="18" xfId="0" applyFont="1" applyFill="1" applyBorder="1" applyAlignment="1">
      <alignment horizontal="center" vertical="center" wrapText="1"/>
    </xf>
    <xf numFmtId="0" fontId="17" fillId="5" borderId="16" xfId="0" applyFont="1" applyFill="1" applyBorder="1" applyAlignment="1">
      <alignment horizontal="center" vertical="center" wrapText="1"/>
    </xf>
    <xf numFmtId="0" fontId="19" fillId="5" borderId="10" xfId="0" applyFont="1" applyFill="1" applyBorder="1" applyAlignment="1">
      <alignment horizontal="center" wrapText="1"/>
    </xf>
    <xf numFmtId="0" fontId="19" fillId="5" borderId="9" xfId="0" applyFont="1" applyFill="1" applyBorder="1" applyAlignment="1">
      <alignment horizontal="center" wrapText="1"/>
    </xf>
    <xf numFmtId="0" fontId="19" fillId="5" borderId="12" xfId="0" applyFont="1" applyFill="1" applyBorder="1" applyAlignment="1">
      <alignment horizontal="center" wrapText="1"/>
    </xf>
    <xf numFmtId="0" fontId="19" fillId="5" borderId="2" xfId="0" applyFont="1" applyFill="1" applyBorder="1" applyAlignment="1">
      <alignment horizontal="center" wrapText="1"/>
    </xf>
    <xf numFmtId="0" fontId="19" fillId="5" borderId="14" xfId="0" applyFont="1" applyFill="1" applyBorder="1" applyAlignment="1">
      <alignment horizontal="center" wrapText="1"/>
    </xf>
    <xf numFmtId="0" fontId="19" fillId="5" borderId="4" xfId="0" applyFont="1" applyFill="1" applyBorder="1" applyAlignment="1">
      <alignment horizontal="center" wrapText="1"/>
    </xf>
    <xf numFmtId="0" fontId="19" fillId="5" borderId="17" xfId="0" applyFont="1" applyFill="1" applyBorder="1" applyAlignment="1">
      <alignment horizontal="center" wrapText="1"/>
    </xf>
    <xf numFmtId="0" fontId="19" fillId="5" borderId="15" xfId="0" applyFont="1" applyFill="1" applyBorder="1" applyAlignment="1">
      <alignment horizontal="center" wrapText="1"/>
    </xf>
    <xf numFmtId="0" fontId="19" fillId="5" borderId="18" xfId="0" applyFont="1" applyFill="1" applyBorder="1" applyAlignment="1">
      <alignment horizontal="center" wrapText="1"/>
    </xf>
    <xf numFmtId="0" fontId="19" fillId="5" borderId="16" xfId="0" applyFont="1" applyFill="1" applyBorder="1" applyAlignment="1">
      <alignment horizontal="center" wrapText="1"/>
    </xf>
    <xf numFmtId="0" fontId="22" fillId="5" borderId="2" xfId="0" applyFont="1" applyFill="1" applyBorder="1" applyAlignment="1">
      <alignment horizontal="center" wrapText="1"/>
    </xf>
    <xf numFmtId="0" fontId="22" fillId="5" borderId="4" xfId="0" applyFont="1" applyFill="1" applyBorder="1" applyAlignment="1">
      <alignment horizontal="center" wrapText="1"/>
    </xf>
    <xf numFmtId="0" fontId="22" fillId="5" borderId="2" xfId="0" applyFont="1" applyFill="1" applyBorder="1" applyAlignment="1">
      <alignment horizontal="center" vertical="center" wrapText="1"/>
    </xf>
    <xf numFmtId="0" fontId="22" fillId="5" borderId="4" xfId="0" applyFont="1" applyFill="1" applyBorder="1" applyAlignment="1">
      <alignment horizontal="center" vertical="center" wrapText="1"/>
    </xf>
  </cellXfs>
  <cellStyles count="6">
    <cellStyle name="Moneda" xfId="1" builtinId="4"/>
    <cellStyle name="Moneda 2" xfId="3"/>
    <cellStyle name="Normal" xfId="0" builtinId="0"/>
    <cellStyle name="Normal 2" xfId="2"/>
    <cellStyle name="Normal 2 2" xfId="5"/>
    <cellStyle name="Normal 3" xfId="4"/>
  </cellStyles>
  <dxfs count="2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4" formatCode="_-&quot;$&quot;* #,##0.00_-;\-&quot;$&quot;* #,##0.00_-;_-&quot;$&quot;* &quot;-&quot;??_-;_-@_-"/>
      <border diagonalUp="0" diagonalDown="0" outline="0">
        <left/>
        <right/>
        <top/>
        <bottom/>
      </border>
    </dxf>
    <dxf>
      <numFmt numFmtId="34" formatCode="_-&quot;$&quot;* #,##0.00_-;\-&quot;$&quot;* #,##0.00_-;_-&quot;$&quot;* &quot;-&quot;??_-;_-@_-"/>
    </dxf>
    <dxf>
      <numFmt numFmtId="0" formatCode="General"/>
      <border diagonalUp="0" diagonalDown="0" outline="0">
        <left/>
        <right/>
        <top/>
        <bottom/>
      </border>
    </dxf>
    <dxf>
      <numFmt numFmtId="0" formatCode="General"/>
    </dxf>
    <dxf>
      <numFmt numFmtId="0" formatCode="General"/>
      <border diagonalUp="0" diagonalDown="0" outline="0">
        <left/>
        <right/>
        <top/>
        <bottom/>
      </border>
    </dxf>
    <dxf>
      <numFmt numFmtId="0" formatCode="General"/>
    </dxf>
    <dxf>
      <numFmt numFmtId="0" formatCode="General"/>
      <border diagonalUp="0" diagonalDown="0" outline="0">
        <left/>
        <right/>
        <top/>
        <bottom/>
      </border>
    </dxf>
    <dxf>
      <numFmt numFmtId="0" formatCode="General"/>
    </dxf>
    <dxf>
      <numFmt numFmtId="0" formatCode="General"/>
      <border diagonalUp="0" diagonalDown="0" outline="0">
        <left/>
        <right/>
        <top/>
        <bottom/>
      </border>
    </dxf>
    <dxf>
      <numFmt numFmtId="0" formatCode="General"/>
    </dxf>
    <dxf>
      <numFmt numFmtId="30" formatCode="@"/>
      <border diagonalUp="0" diagonalDown="0" outline="0">
        <left/>
        <right/>
        <top/>
        <bottom/>
      </border>
    </dxf>
    <dxf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numFmt numFmtId="2" formatCode="0.00"/>
      <border diagonalUp="0" diagonalDown="0" outline="0">
        <left/>
        <right/>
        <top/>
        <bottom/>
      </border>
    </dxf>
    <dxf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ables/table1.xml><?xml version="1.0" encoding="utf-8"?>
<table xmlns="http://schemas.openxmlformats.org/spreadsheetml/2006/main" id="4" name="Tabla1" displayName="Tabla1" ref="A1:C1082" totalsRowShown="0" headerRowDxfId="23" dataDxfId="22">
  <autoFilter ref="A1:C1082"/>
  <tableColumns count="3">
    <tableColumn id="3" name="COG" dataDxfId="21">
      <calculatedColumnFormula>LEFT(Tabla1[[#This Row],[ObjGasto]],3)</calculatedColumnFormula>
    </tableColumn>
    <tableColumn id="1" name="ObjGasto" dataDxfId="20"/>
    <tableColumn id="2" name="Descripción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id="5" name="Tabla5" displayName="Tabla5" ref="A1:C112" totalsRowCount="1">
  <autoFilter ref="A1:C111"/>
  <tableColumns count="3">
    <tableColumn id="1" name="COG" dataDxfId="19" totalsRowDxfId="18"/>
    <tableColumn id="2" name="DESCRIPCION" totalsRowDxfId="17"/>
    <tableColumn id="3" name="MONTO" totalsRowFunction="sum" totalsRowDxfId="16" dataCellStyle="Moneda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6" name="Tabla6" displayName="Tabla6" ref="A1:F432" totalsRowCount="1">
  <autoFilter ref="A1:F431"/>
  <tableColumns count="6">
    <tableColumn id="1" name="COG" dataDxfId="15" totalsRowDxfId="14"/>
    <tableColumn id="3" name="PARTIDA" dataDxfId="13" totalsRowDxfId="12">
      <calculatedColumnFormula>CONCATENATE(Tabla6[[#This Row],[COG]])</calculatedColumnFormula>
    </tableColumn>
    <tableColumn id="5" name="Columna1" dataDxfId="11" totalsRowDxfId="10">
      <calculatedColumnFormula>CONCATENATE(Tabla6[[#This Row],[PARTIDA]],"00")</calculatedColumnFormula>
    </tableColumn>
    <tableColumn id="2" name="DESCRIPCION" dataDxfId="9" totalsRowDxfId="8">
      <calculatedColumnFormula>VLOOKUP(Tabla6[[#This Row],[PARTIDA]],Tabla1[#All],3,FALSE)</calculatedColumnFormula>
    </tableColumn>
    <tableColumn id="6" name="Columna2" dataDxfId="7" totalsRowDxfId="6">
      <calculatedColumnFormula>CONCATENATE(Tabla6[[#This Row],[Columna1]]," - ",Tabla6[[#This Row],[DESCRIPCION]])</calculatedColumnFormula>
    </tableColumn>
    <tableColumn id="4" name="PRESUPUESTO APROBADO" totalsRowFunction="sum" dataDxfId="5" totalsRowDxfId="4" dataCellStyle="Moneda">
      <calculatedColumnFormula>IFERROR( VLOOKUP(Tabla6[[#This Row],[PARTIDA]],Tabla5[#All],3,FALSE),0)</calculatedColumnFormula>
    </tableColumn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1" name="Tabla2" displayName="Tabla2" ref="A1:D354" totalsRowCount="1">
  <autoFilter ref="A1:D353">
    <filterColumn colId="0">
      <filters>
        <filter val="SIMAS"/>
      </filters>
    </filterColumn>
  </autoFilter>
  <tableColumns count="4">
    <tableColumn id="1" name="DEPA" totalsRowDxfId="3"/>
    <tableColumn id="2" name="COG" totalsRowDxfId="2"/>
    <tableColumn id="3" name="DESCRIPCION" totalsRowDxfId="1"/>
    <tableColumn id="4" name="MONTO" totalsRowFunction="sum" totalsRowDxfId="0" dataCellStyle="Moneda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N73"/>
  <sheetViews>
    <sheetView view="pageBreakPreview" zoomScale="60" zoomScaleNormal="70" workbookViewId="0">
      <selection activeCell="A15" sqref="A15"/>
    </sheetView>
  </sheetViews>
  <sheetFormatPr baseColWidth="10" defaultRowHeight="14.4" x14ac:dyDescent="0.3"/>
  <cols>
    <col min="1" max="1" width="79.6640625" customWidth="1"/>
    <col min="2" max="2" width="22" bestFit="1" customWidth="1"/>
    <col min="3" max="14" width="16.109375" bestFit="1" customWidth="1"/>
  </cols>
  <sheetData>
    <row r="1" spans="1:14" ht="26.4" thickBot="1" x14ac:dyDescent="0.55000000000000004">
      <c r="A1" s="135" t="s">
        <v>61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</row>
    <row r="2" spans="1:14" ht="16.2" thickBot="1" x14ac:dyDescent="0.35">
      <c r="A2" s="136" t="s">
        <v>63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</row>
    <row r="3" spans="1:14" ht="15" thickBot="1" x14ac:dyDescent="0.35">
      <c r="A3" s="6" t="s">
        <v>60</v>
      </c>
      <c r="B3" s="6" t="s">
        <v>59</v>
      </c>
      <c r="C3" s="5" t="s">
        <v>58</v>
      </c>
      <c r="D3" s="5" t="s">
        <v>57</v>
      </c>
      <c r="E3" s="5" t="s">
        <v>56</v>
      </c>
      <c r="F3" s="5" t="s">
        <v>55</v>
      </c>
      <c r="G3" s="5" t="s">
        <v>54</v>
      </c>
      <c r="H3" s="5" t="s">
        <v>53</v>
      </c>
      <c r="I3" s="5" t="s">
        <v>52</v>
      </c>
      <c r="J3" s="5" t="s">
        <v>51</v>
      </c>
      <c r="K3" s="5" t="s">
        <v>50</v>
      </c>
      <c r="L3" s="5" t="s">
        <v>49</v>
      </c>
      <c r="M3" s="5" t="s">
        <v>48</v>
      </c>
      <c r="N3" s="5" t="s">
        <v>47</v>
      </c>
    </row>
    <row r="4" spans="1:14" ht="15" thickBot="1" x14ac:dyDescent="0.35">
      <c r="A4" s="4" t="s">
        <v>46</v>
      </c>
      <c r="B4" s="126">
        <f t="shared" ref="B4:N4" si="0">B5+B13+B23+B33+B41+B50+B66</f>
        <v>27600628</v>
      </c>
      <c r="C4" s="126">
        <f t="shared" si="0"/>
        <v>2300052.3333333335</v>
      </c>
      <c r="D4" s="126">
        <f t="shared" si="0"/>
        <v>2300052.3333333335</v>
      </c>
      <c r="E4" s="126">
        <f t="shared" si="0"/>
        <v>2300052.3333333335</v>
      </c>
      <c r="F4" s="126">
        <f t="shared" si="0"/>
        <v>2300052.3333333335</v>
      </c>
      <c r="G4" s="126">
        <f t="shared" si="0"/>
        <v>2300052.3333333335</v>
      </c>
      <c r="H4" s="126">
        <f t="shared" si="0"/>
        <v>2300052.3333333335</v>
      </c>
      <c r="I4" s="126">
        <f t="shared" si="0"/>
        <v>2300052.3333333335</v>
      </c>
      <c r="J4" s="126">
        <f t="shared" si="0"/>
        <v>2300052.3333333335</v>
      </c>
      <c r="K4" s="126">
        <f t="shared" si="0"/>
        <v>2300052.3333333335</v>
      </c>
      <c r="L4" s="126">
        <f t="shared" si="0"/>
        <v>2300052.3333333335</v>
      </c>
      <c r="M4" s="126">
        <f t="shared" si="0"/>
        <v>2300052.3333333335</v>
      </c>
      <c r="N4" s="126">
        <f t="shared" si="0"/>
        <v>2300052.3333333335</v>
      </c>
    </row>
    <row r="5" spans="1:14" ht="15" thickBot="1" x14ac:dyDescent="0.35">
      <c r="A5" s="3" t="s">
        <v>45</v>
      </c>
      <c r="B5" s="127">
        <f>SUM(B6:B12)</f>
        <v>14298444</v>
      </c>
      <c r="C5" s="127">
        <f t="shared" ref="C5:N5" si="1">SUM(C6:C12)</f>
        <v>1191537</v>
      </c>
      <c r="D5" s="127">
        <f t="shared" si="1"/>
        <v>1191537</v>
      </c>
      <c r="E5" s="127">
        <f t="shared" si="1"/>
        <v>1191537</v>
      </c>
      <c r="F5" s="127">
        <f t="shared" si="1"/>
        <v>1191537</v>
      </c>
      <c r="G5" s="127">
        <f t="shared" si="1"/>
        <v>1191537</v>
      </c>
      <c r="H5" s="127">
        <f t="shared" si="1"/>
        <v>1191537</v>
      </c>
      <c r="I5" s="127">
        <f t="shared" si="1"/>
        <v>1191537</v>
      </c>
      <c r="J5" s="127">
        <f t="shared" si="1"/>
        <v>1191537</v>
      </c>
      <c r="K5" s="127">
        <f t="shared" si="1"/>
        <v>1191537</v>
      </c>
      <c r="L5" s="127">
        <f t="shared" si="1"/>
        <v>1191537</v>
      </c>
      <c r="M5" s="127">
        <f t="shared" si="1"/>
        <v>1191537</v>
      </c>
      <c r="N5" s="127">
        <f t="shared" si="1"/>
        <v>1191537</v>
      </c>
    </row>
    <row r="6" spans="1:14" ht="15" thickBot="1" x14ac:dyDescent="0.35">
      <c r="A6" s="1" t="s">
        <v>44</v>
      </c>
      <c r="B6" s="128">
        <v>11099500</v>
      </c>
      <c r="C6" s="129">
        <f t="shared" ref="C6:N18" si="2">$B6/12</f>
        <v>924958.33333333337</v>
      </c>
      <c r="D6" s="129">
        <f t="shared" si="2"/>
        <v>924958.33333333337</v>
      </c>
      <c r="E6" s="129">
        <f t="shared" si="2"/>
        <v>924958.33333333337</v>
      </c>
      <c r="F6" s="129">
        <f t="shared" si="2"/>
        <v>924958.33333333337</v>
      </c>
      <c r="G6" s="129">
        <f t="shared" si="2"/>
        <v>924958.33333333337</v>
      </c>
      <c r="H6" s="129">
        <f t="shared" si="2"/>
        <v>924958.33333333337</v>
      </c>
      <c r="I6" s="129">
        <f t="shared" si="2"/>
        <v>924958.33333333337</v>
      </c>
      <c r="J6" s="129">
        <f t="shared" si="2"/>
        <v>924958.33333333337</v>
      </c>
      <c r="K6" s="129">
        <f t="shared" si="2"/>
        <v>924958.33333333337</v>
      </c>
      <c r="L6" s="129">
        <f t="shared" si="2"/>
        <v>924958.33333333337</v>
      </c>
      <c r="M6" s="129">
        <f t="shared" si="2"/>
        <v>924958.33333333337</v>
      </c>
      <c r="N6" s="129">
        <f t="shared" si="2"/>
        <v>924958.33333333337</v>
      </c>
    </row>
    <row r="7" spans="1:14" ht="15" thickBot="1" x14ac:dyDescent="0.35">
      <c r="A7" s="1" t="s">
        <v>64</v>
      </c>
      <c r="B7" s="128">
        <v>0</v>
      </c>
      <c r="C7" s="128">
        <v>0</v>
      </c>
      <c r="D7" s="129">
        <f t="shared" si="2"/>
        <v>0</v>
      </c>
      <c r="E7" s="129">
        <f t="shared" si="2"/>
        <v>0</v>
      </c>
      <c r="F7" s="129">
        <f t="shared" si="2"/>
        <v>0</v>
      </c>
      <c r="G7" s="129">
        <f t="shared" si="2"/>
        <v>0</v>
      </c>
      <c r="H7" s="129">
        <f t="shared" si="2"/>
        <v>0</v>
      </c>
      <c r="I7" s="129">
        <f t="shared" si="2"/>
        <v>0</v>
      </c>
      <c r="J7" s="129">
        <f t="shared" si="2"/>
        <v>0</v>
      </c>
      <c r="K7" s="129">
        <f t="shared" si="2"/>
        <v>0</v>
      </c>
      <c r="L7" s="129">
        <f t="shared" si="2"/>
        <v>0</v>
      </c>
      <c r="M7" s="129">
        <f t="shared" si="2"/>
        <v>0</v>
      </c>
      <c r="N7" s="129">
        <f t="shared" si="2"/>
        <v>0</v>
      </c>
    </row>
    <row r="8" spans="1:14" ht="15" thickBot="1" x14ac:dyDescent="0.35">
      <c r="A8" s="1" t="s">
        <v>43</v>
      </c>
      <c r="B8" s="130">
        <v>1812944</v>
      </c>
      <c r="C8" s="129">
        <f t="shared" si="2"/>
        <v>151078.66666666666</v>
      </c>
      <c r="D8" s="129">
        <f t="shared" si="2"/>
        <v>151078.66666666666</v>
      </c>
      <c r="E8" s="129">
        <f t="shared" si="2"/>
        <v>151078.66666666666</v>
      </c>
      <c r="F8" s="129">
        <f t="shared" si="2"/>
        <v>151078.66666666666</v>
      </c>
      <c r="G8" s="129">
        <f t="shared" si="2"/>
        <v>151078.66666666666</v>
      </c>
      <c r="H8" s="129">
        <f t="shared" si="2"/>
        <v>151078.66666666666</v>
      </c>
      <c r="I8" s="129">
        <f t="shared" si="2"/>
        <v>151078.66666666666</v>
      </c>
      <c r="J8" s="129">
        <f t="shared" si="2"/>
        <v>151078.66666666666</v>
      </c>
      <c r="K8" s="129">
        <f t="shared" si="2"/>
        <v>151078.66666666666</v>
      </c>
      <c r="L8" s="129">
        <f t="shared" si="2"/>
        <v>151078.66666666666</v>
      </c>
      <c r="M8" s="129">
        <f t="shared" si="2"/>
        <v>151078.66666666666</v>
      </c>
      <c r="N8" s="129">
        <f t="shared" si="2"/>
        <v>151078.66666666666</v>
      </c>
    </row>
    <row r="9" spans="1:14" ht="15" thickBot="1" x14ac:dyDescent="0.35">
      <c r="A9" s="1" t="s">
        <v>42</v>
      </c>
      <c r="B9" s="131">
        <v>1325000</v>
      </c>
      <c r="C9" s="129">
        <f t="shared" si="2"/>
        <v>110416.66666666667</v>
      </c>
      <c r="D9" s="129">
        <f t="shared" si="2"/>
        <v>110416.66666666667</v>
      </c>
      <c r="E9" s="129">
        <f t="shared" si="2"/>
        <v>110416.66666666667</v>
      </c>
      <c r="F9" s="129">
        <f t="shared" si="2"/>
        <v>110416.66666666667</v>
      </c>
      <c r="G9" s="129">
        <f t="shared" si="2"/>
        <v>110416.66666666667</v>
      </c>
      <c r="H9" s="129">
        <f t="shared" si="2"/>
        <v>110416.66666666667</v>
      </c>
      <c r="I9" s="129">
        <f t="shared" si="2"/>
        <v>110416.66666666667</v>
      </c>
      <c r="J9" s="129">
        <f t="shared" si="2"/>
        <v>110416.66666666667</v>
      </c>
      <c r="K9" s="129">
        <f t="shared" si="2"/>
        <v>110416.66666666667</v>
      </c>
      <c r="L9" s="129">
        <f t="shared" si="2"/>
        <v>110416.66666666667</v>
      </c>
      <c r="M9" s="129">
        <f t="shared" si="2"/>
        <v>110416.66666666667</v>
      </c>
      <c r="N9" s="129">
        <f t="shared" si="2"/>
        <v>110416.66666666667</v>
      </c>
    </row>
    <row r="10" spans="1:14" ht="15" thickBot="1" x14ac:dyDescent="0.35">
      <c r="A10" s="1" t="s">
        <v>41</v>
      </c>
      <c r="B10" s="131">
        <v>61000</v>
      </c>
      <c r="C10" s="129">
        <f t="shared" si="2"/>
        <v>5083.333333333333</v>
      </c>
      <c r="D10" s="129">
        <f t="shared" si="2"/>
        <v>5083.333333333333</v>
      </c>
      <c r="E10" s="129">
        <f t="shared" si="2"/>
        <v>5083.333333333333</v>
      </c>
      <c r="F10" s="129">
        <f t="shared" si="2"/>
        <v>5083.333333333333</v>
      </c>
      <c r="G10" s="129">
        <f t="shared" si="2"/>
        <v>5083.333333333333</v>
      </c>
      <c r="H10" s="129">
        <f t="shared" si="2"/>
        <v>5083.333333333333</v>
      </c>
      <c r="I10" s="129">
        <f t="shared" si="2"/>
        <v>5083.333333333333</v>
      </c>
      <c r="J10" s="129">
        <f t="shared" si="2"/>
        <v>5083.333333333333</v>
      </c>
      <c r="K10" s="129">
        <f t="shared" si="2"/>
        <v>5083.333333333333</v>
      </c>
      <c r="L10" s="129">
        <f t="shared" si="2"/>
        <v>5083.333333333333</v>
      </c>
      <c r="M10" s="129">
        <f t="shared" si="2"/>
        <v>5083.333333333333</v>
      </c>
      <c r="N10" s="129">
        <f t="shared" si="2"/>
        <v>5083.333333333333</v>
      </c>
    </row>
    <row r="11" spans="1:14" ht="15" thickBot="1" x14ac:dyDescent="0.35">
      <c r="A11" s="1" t="s">
        <v>65</v>
      </c>
      <c r="B11" s="131">
        <v>0</v>
      </c>
      <c r="C11" s="129">
        <f t="shared" si="2"/>
        <v>0</v>
      </c>
      <c r="D11" s="129">
        <f t="shared" si="2"/>
        <v>0</v>
      </c>
      <c r="E11" s="129">
        <f t="shared" si="2"/>
        <v>0</v>
      </c>
      <c r="F11" s="129">
        <f t="shared" si="2"/>
        <v>0</v>
      </c>
      <c r="G11" s="129">
        <f t="shared" si="2"/>
        <v>0</v>
      </c>
      <c r="H11" s="129">
        <f t="shared" si="2"/>
        <v>0</v>
      </c>
      <c r="I11" s="129">
        <f t="shared" si="2"/>
        <v>0</v>
      </c>
      <c r="J11" s="129">
        <f t="shared" si="2"/>
        <v>0</v>
      </c>
      <c r="K11" s="129">
        <f t="shared" si="2"/>
        <v>0</v>
      </c>
      <c r="L11" s="129">
        <f t="shared" si="2"/>
        <v>0</v>
      </c>
      <c r="M11" s="129">
        <f t="shared" si="2"/>
        <v>0</v>
      </c>
      <c r="N11" s="129">
        <f t="shared" si="2"/>
        <v>0</v>
      </c>
    </row>
    <row r="12" spans="1:14" ht="15" thickBot="1" x14ac:dyDescent="0.35">
      <c r="A12" s="1" t="s">
        <v>66</v>
      </c>
      <c r="B12" s="131">
        <v>0</v>
      </c>
      <c r="C12" s="129">
        <f t="shared" si="2"/>
        <v>0</v>
      </c>
      <c r="D12" s="129">
        <f t="shared" si="2"/>
        <v>0</v>
      </c>
      <c r="E12" s="129">
        <f t="shared" si="2"/>
        <v>0</v>
      </c>
      <c r="F12" s="129">
        <f t="shared" si="2"/>
        <v>0</v>
      </c>
      <c r="G12" s="129">
        <f t="shared" si="2"/>
        <v>0</v>
      </c>
      <c r="H12" s="129">
        <f t="shared" si="2"/>
        <v>0</v>
      </c>
      <c r="I12" s="129">
        <f t="shared" si="2"/>
        <v>0</v>
      </c>
      <c r="J12" s="129">
        <f t="shared" si="2"/>
        <v>0</v>
      </c>
      <c r="K12" s="129">
        <f t="shared" si="2"/>
        <v>0</v>
      </c>
      <c r="L12" s="129">
        <f t="shared" si="2"/>
        <v>0</v>
      </c>
      <c r="M12" s="129">
        <f t="shared" si="2"/>
        <v>0</v>
      </c>
      <c r="N12" s="129">
        <f t="shared" si="2"/>
        <v>0</v>
      </c>
    </row>
    <row r="13" spans="1:14" ht="15" thickBot="1" x14ac:dyDescent="0.35">
      <c r="A13" s="3" t="s">
        <v>40</v>
      </c>
      <c r="B13" s="127">
        <f>SUM(B14:B22)</f>
        <v>3932884.36</v>
      </c>
      <c r="C13" s="127">
        <f t="shared" ref="C13:N13" si="3">SUM(C14:C22)</f>
        <v>327740.36333333334</v>
      </c>
      <c r="D13" s="127">
        <f t="shared" si="3"/>
        <v>327740.36333333334</v>
      </c>
      <c r="E13" s="127">
        <f t="shared" si="3"/>
        <v>327740.36333333334</v>
      </c>
      <c r="F13" s="127">
        <f t="shared" si="3"/>
        <v>327740.36333333334</v>
      </c>
      <c r="G13" s="127">
        <f t="shared" si="3"/>
        <v>327740.36333333334</v>
      </c>
      <c r="H13" s="127">
        <f t="shared" si="3"/>
        <v>327740.36333333334</v>
      </c>
      <c r="I13" s="127">
        <f t="shared" si="3"/>
        <v>327740.36333333334</v>
      </c>
      <c r="J13" s="127">
        <f t="shared" si="3"/>
        <v>327740.36333333334</v>
      </c>
      <c r="K13" s="127">
        <f t="shared" si="3"/>
        <v>327740.36333333334</v>
      </c>
      <c r="L13" s="127">
        <f t="shared" si="3"/>
        <v>327740.36333333334</v>
      </c>
      <c r="M13" s="127">
        <f t="shared" si="3"/>
        <v>327740.36333333334</v>
      </c>
      <c r="N13" s="127">
        <f t="shared" si="3"/>
        <v>327740.36333333334</v>
      </c>
    </row>
    <row r="14" spans="1:14" ht="15" thickBot="1" x14ac:dyDescent="0.35">
      <c r="A14" s="1" t="s">
        <v>39</v>
      </c>
      <c r="B14" s="128">
        <v>368500</v>
      </c>
      <c r="C14" s="129">
        <f t="shared" si="2"/>
        <v>30708.333333333332</v>
      </c>
      <c r="D14" s="129">
        <f t="shared" si="2"/>
        <v>30708.333333333332</v>
      </c>
      <c r="E14" s="129">
        <f t="shared" si="2"/>
        <v>30708.333333333332</v>
      </c>
      <c r="F14" s="129">
        <f t="shared" si="2"/>
        <v>30708.333333333332</v>
      </c>
      <c r="G14" s="129">
        <f t="shared" si="2"/>
        <v>30708.333333333332</v>
      </c>
      <c r="H14" s="129">
        <f t="shared" si="2"/>
        <v>30708.333333333332</v>
      </c>
      <c r="I14" s="129">
        <f t="shared" si="2"/>
        <v>30708.333333333332</v>
      </c>
      <c r="J14" s="129">
        <f t="shared" si="2"/>
        <v>30708.333333333332</v>
      </c>
      <c r="K14" s="129">
        <f t="shared" si="2"/>
        <v>30708.333333333332</v>
      </c>
      <c r="L14" s="129">
        <f t="shared" si="2"/>
        <v>30708.333333333332</v>
      </c>
      <c r="M14" s="129">
        <f t="shared" si="2"/>
        <v>30708.333333333332</v>
      </c>
      <c r="N14" s="129">
        <f t="shared" si="2"/>
        <v>30708.333333333332</v>
      </c>
    </row>
    <row r="15" spans="1:14" ht="15" thickBot="1" x14ac:dyDescent="0.35">
      <c r="A15" s="1" t="s">
        <v>38</v>
      </c>
      <c r="B15" s="130">
        <v>200000</v>
      </c>
      <c r="C15" s="129">
        <f t="shared" si="2"/>
        <v>16666.666666666668</v>
      </c>
      <c r="D15" s="129">
        <f t="shared" si="2"/>
        <v>16666.666666666668</v>
      </c>
      <c r="E15" s="129">
        <f t="shared" si="2"/>
        <v>16666.666666666668</v>
      </c>
      <c r="F15" s="129">
        <f t="shared" si="2"/>
        <v>16666.666666666668</v>
      </c>
      <c r="G15" s="129">
        <f t="shared" si="2"/>
        <v>16666.666666666668</v>
      </c>
      <c r="H15" s="129">
        <f t="shared" si="2"/>
        <v>16666.666666666668</v>
      </c>
      <c r="I15" s="129">
        <f t="shared" si="2"/>
        <v>16666.666666666668</v>
      </c>
      <c r="J15" s="129">
        <f t="shared" si="2"/>
        <v>16666.666666666668</v>
      </c>
      <c r="K15" s="129">
        <f t="shared" si="2"/>
        <v>16666.666666666668</v>
      </c>
      <c r="L15" s="129">
        <f t="shared" si="2"/>
        <v>16666.666666666668</v>
      </c>
      <c r="M15" s="129">
        <f t="shared" si="2"/>
        <v>16666.666666666668</v>
      </c>
      <c r="N15" s="129">
        <f t="shared" si="2"/>
        <v>16666.666666666668</v>
      </c>
    </row>
    <row r="16" spans="1:14" ht="15" thickBot="1" x14ac:dyDescent="0.35">
      <c r="A16" s="1" t="s">
        <v>62</v>
      </c>
      <c r="B16" s="130">
        <v>1000</v>
      </c>
      <c r="C16" s="129">
        <f t="shared" si="2"/>
        <v>83.333333333333329</v>
      </c>
      <c r="D16" s="129">
        <f t="shared" si="2"/>
        <v>83.333333333333329</v>
      </c>
      <c r="E16" s="129">
        <f t="shared" si="2"/>
        <v>83.333333333333329</v>
      </c>
      <c r="F16" s="129">
        <f t="shared" si="2"/>
        <v>83.333333333333329</v>
      </c>
      <c r="G16" s="129">
        <f t="shared" si="2"/>
        <v>83.333333333333329</v>
      </c>
      <c r="H16" s="129">
        <f t="shared" si="2"/>
        <v>83.333333333333329</v>
      </c>
      <c r="I16" s="129">
        <f t="shared" si="2"/>
        <v>83.333333333333329</v>
      </c>
      <c r="J16" s="129">
        <f t="shared" si="2"/>
        <v>83.333333333333329</v>
      </c>
      <c r="K16" s="129">
        <f t="shared" si="2"/>
        <v>83.333333333333329</v>
      </c>
      <c r="L16" s="129">
        <f t="shared" si="2"/>
        <v>83.333333333333329</v>
      </c>
      <c r="M16" s="129">
        <f t="shared" si="2"/>
        <v>83.333333333333329</v>
      </c>
      <c r="N16" s="129">
        <f t="shared" si="2"/>
        <v>83.333333333333329</v>
      </c>
    </row>
    <row r="17" spans="1:14" ht="15" thickBot="1" x14ac:dyDescent="0.35">
      <c r="A17" s="1" t="s">
        <v>37</v>
      </c>
      <c r="B17" s="128">
        <v>440700</v>
      </c>
      <c r="C17" s="129">
        <f t="shared" si="2"/>
        <v>36725</v>
      </c>
      <c r="D17" s="129">
        <f t="shared" si="2"/>
        <v>36725</v>
      </c>
      <c r="E17" s="129">
        <f t="shared" si="2"/>
        <v>36725</v>
      </c>
      <c r="F17" s="129">
        <f t="shared" si="2"/>
        <v>36725</v>
      </c>
      <c r="G17" s="129">
        <f t="shared" si="2"/>
        <v>36725</v>
      </c>
      <c r="H17" s="129">
        <f t="shared" si="2"/>
        <v>36725</v>
      </c>
      <c r="I17" s="129">
        <f t="shared" si="2"/>
        <v>36725</v>
      </c>
      <c r="J17" s="129">
        <f t="shared" si="2"/>
        <v>36725</v>
      </c>
      <c r="K17" s="129">
        <f t="shared" si="2"/>
        <v>36725</v>
      </c>
      <c r="L17" s="129">
        <f t="shared" si="2"/>
        <v>36725</v>
      </c>
      <c r="M17" s="129">
        <f t="shared" si="2"/>
        <v>36725</v>
      </c>
      <c r="N17" s="129">
        <f t="shared" si="2"/>
        <v>36725</v>
      </c>
    </row>
    <row r="18" spans="1:14" ht="15" thickBot="1" x14ac:dyDescent="0.35">
      <c r="A18" s="1" t="s">
        <v>36</v>
      </c>
      <c r="B18" s="128">
        <v>254584.36</v>
      </c>
      <c r="C18" s="129">
        <f t="shared" si="2"/>
        <v>21215.363333333331</v>
      </c>
      <c r="D18" s="129">
        <f t="shared" si="2"/>
        <v>21215.363333333331</v>
      </c>
      <c r="E18" s="129">
        <f t="shared" si="2"/>
        <v>21215.363333333331</v>
      </c>
      <c r="F18" s="129">
        <f t="shared" si="2"/>
        <v>21215.363333333331</v>
      </c>
      <c r="G18" s="129">
        <f t="shared" si="2"/>
        <v>21215.363333333331</v>
      </c>
      <c r="H18" s="129">
        <f t="shared" si="2"/>
        <v>21215.363333333331</v>
      </c>
      <c r="I18" s="129">
        <f t="shared" si="2"/>
        <v>21215.363333333331</v>
      </c>
      <c r="J18" s="129">
        <f t="shared" si="2"/>
        <v>21215.363333333331</v>
      </c>
      <c r="K18" s="129">
        <f t="shared" si="2"/>
        <v>21215.363333333331</v>
      </c>
      <c r="L18" s="129">
        <f t="shared" si="2"/>
        <v>21215.363333333331</v>
      </c>
      <c r="M18" s="129">
        <f t="shared" si="2"/>
        <v>21215.363333333331</v>
      </c>
      <c r="N18" s="129">
        <f t="shared" si="2"/>
        <v>21215.363333333331</v>
      </c>
    </row>
    <row r="19" spans="1:14" ht="15" thickBot="1" x14ac:dyDescent="0.35">
      <c r="A19" s="1" t="s">
        <v>35</v>
      </c>
      <c r="B19" s="131">
        <v>1824000</v>
      </c>
      <c r="C19" s="129">
        <f t="shared" ref="C19:N28" si="4">$B19/12</f>
        <v>152000</v>
      </c>
      <c r="D19" s="129">
        <f t="shared" si="4"/>
        <v>152000</v>
      </c>
      <c r="E19" s="129">
        <f t="shared" si="4"/>
        <v>152000</v>
      </c>
      <c r="F19" s="129">
        <f t="shared" si="4"/>
        <v>152000</v>
      </c>
      <c r="G19" s="129">
        <f t="shared" si="4"/>
        <v>152000</v>
      </c>
      <c r="H19" s="129">
        <f t="shared" si="4"/>
        <v>152000</v>
      </c>
      <c r="I19" s="129">
        <f t="shared" si="4"/>
        <v>152000</v>
      </c>
      <c r="J19" s="129">
        <f t="shared" si="4"/>
        <v>152000</v>
      </c>
      <c r="K19" s="129">
        <f t="shared" si="4"/>
        <v>152000</v>
      </c>
      <c r="L19" s="129">
        <f t="shared" si="4"/>
        <v>152000</v>
      </c>
      <c r="M19" s="129">
        <f t="shared" si="4"/>
        <v>152000</v>
      </c>
      <c r="N19" s="129">
        <f t="shared" si="4"/>
        <v>152000</v>
      </c>
    </row>
    <row r="20" spans="1:14" ht="15" thickBot="1" x14ac:dyDescent="0.35">
      <c r="A20" s="1" t="s">
        <v>34</v>
      </c>
      <c r="B20" s="128">
        <v>227000</v>
      </c>
      <c r="C20" s="129">
        <f t="shared" si="4"/>
        <v>18916.666666666668</v>
      </c>
      <c r="D20" s="129">
        <f t="shared" si="4"/>
        <v>18916.666666666668</v>
      </c>
      <c r="E20" s="129">
        <f t="shared" si="4"/>
        <v>18916.666666666668</v>
      </c>
      <c r="F20" s="129">
        <f t="shared" si="4"/>
        <v>18916.666666666668</v>
      </c>
      <c r="G20" s="129">
        <f t="shared" si="4"/>
        <v>18916.666666666668</v>
      </c>
      <c r="H20" s="129">
        <f t="shared" si="4"/>
        <v>18916.666666666668</v>
      </c>
      <c r="I20" s="129">
        <f t="shared" si="4"/>
        <v>18916.666666666668</v>
      </c>
      <c r="J20" s="129">
        <f t="shared" si="4"/>
        <v>18916.666666666668</v>
      </c>
      <c r="K20" s="129">
        <f t="shared" si="4"/>
        <v>18916.666666666668</v>
      </c>
      <c r="L20" s="129">
        <f t="shared" si="4"/>
        <v>18916.666666666668</v>
      </c>
      <c r="M20" s="129">
        <f t="shared" si="4"/>
        <v>18916.666666666668</v>
      </c>
      <c r="N20" s="129">
        <f t="shared" si="4"/>
        <v>18916.666666666668</v>
      </c>
    </row>
    <row r="21" spans="1:14" ht="15" thickBot="1" x14ac:dyDescent="0.35">
      <c r="A21" s="1" t="s">
        <v>33</v>
      </c>
      <c r="B21" s="131">
        <v>9000</v>
      </c>
      <c r="C21" s="129">
        <f t="shared" si="4"/>
        <v>750</v>
      </c>
      <c r="D21" s="129">
        <f t="shared" si="4"/>
        <v>750</v>
      </c>
      <c r="E21" s="129">
        <f t="shared" si="4"/>
        <v>750</v>
      </c>
      <c r="F21" s="129">
        <f t="shared" si="4"/>
        <v>750</v>
      </c>
      <c r="G21" s="129">
        <f t="shared" si="4"/>
        <v>750</v>
      </c>
      <c r="H21" s="129">
        <f t="shared" si="4"/>
        <v>750</v>
      </c>
      <c r="I21" s="129">
        <f t="shared" si="4"/>
        <v>750</v>
      </c>
      <c r="J21" s="129">
        <f t="shared" si="4"/>
        <v>750</v>
      </c>
      <c r="K21" s="129">
        <f t="shared" si="4"/>
        <v>750</v>
      </c>
      <c r="L21" s="129">
        <f t="shared" si="4"/>
        <v>750</v>
      </c>
      <c r="M21" s="129">
        <f t="shared" si="4"/>
        <v>750</v>
      </c>
      <c r="N21" s="129">
        <f t="shared" si="4"/>
        <v>750</v>
      </c>
    </row>
    <row r="22" spans="1:14" ht="15" thickBot="1" x14ac:dyDescent="0.35">
      <c r="A22" s="1" t="s">
        <v>32</v>
      </c>
      <c r="B22" s="128">
        <v>608100</v>
      </c>
      <c r="C22" s="129">
        <f t="shared" si="4"/>
        <v>50675</v>
      </c>
      <c r="D22" s="129">
        <f t="shared" si="4"/>
        <v>50675</v>
      </c>
      <c r="E22" s="129">
        <f t="shared" si="4"/>
        <v>50675</v>
      </c>
      <c r="F22" s="129">
        <f t="shared" si="4"/>
        <v>50675</v>
      </c>
      <c r="G22" s="129">
        <f t="shared" si="4"/>
        <v>50675</v>
      </c>
      <c r="H22" s="129">
        <f t="shared" si="4"/>
        <v>50675</v>
      </c>
      <c r="I22" s="129">
        <f t="shared" si="4"/>
        <v>50675</v>
      </c>
      <c r="J22" s="129">
        <f t="shared" si="4"/>
        <v>50675</v>
      </c>
      <c r="K22" s="129">
        <f t="shared" si="4"/>
        <v>50675</v>
      </c>
      <c r="L22" s="129">
        <f t="shared" si="4"/>
        <v>50675</v>
      </c>
      <c r="M22" s="129">
        <f t="shared" si="4"/>
        <v>50675</v>
      </c>
      <c r="N22" s="129">
        <f t="shared" si="4"/>
        <v>50675</v>
      </c>
    </row>
    <row r="23" spans="1:14" ht="15" thickBot="1" x14ac:dyDescent="0.35">
      <c r="A23" s="3" t="s">
        <v>31</v>
      </c>
      <c r="B23" s="127">
        <f>SUM(B24:B32)</f>
        <v>4549597</v>
      </c>
      <c r="C23" s="127">
        <f t="shared" ref="C23:N23" si="5">SUM(C24:C32)</f>
        <v>379133.08333333331</v>
      </c>
      <c r="D23" s="127">
        <f t="shared" si="5"/>
        <v>379133.08333333331</v>
      </c>
      <c r="E23" s="127">
        <f t="shared" si="5"/>
        <v>379133.08333333331</v>
      </c>
      <c r="F23" s="127">
        <f t="shared" si="5"/>
        <v>379133.08333333331</v>
      </c>
      <c r="G23" s="127">
        <f t="shared" si="5"/>
        <v>379133.08333333331</v>
      </c>
      <c r="H23" s="127">
        <f t="shared" si="5"/>
        <v>379133.08333333331</v>
      </c>
      <c r="I23" s="127">
        <f t="shared" si="5"/>
        <v>379133.08333333331</v>
      </c>
      <c r="J23" s="127">
        <f t="shared" si="5"/>
        <v>379133.08333333331</v>
      </c>
      <c r="K23" s="127">
        <f t="shared" si="5"/>
        <v>379133.08333333331</v>
      </c>
      <c r="L23" s="127">
        <f t="shared" si="5"/>
        <v>379133.08333333331</v>
      </c>
      <c r="M23" s="127">
        <f t="shared" si="5"/>
        <v>379133.08333333331</v>
      </c>
      <c r="N23" s="127">
        <f t="shared" si="5"/>
        <v>379133.08333333331</v>
      </c>
    </row>
    <row r="24" spans="1:14" ht="15" thickBot="1" x14ac:dyDescent="0.35">
      <c r="A24" s="1" t="s">
        <v>30</v>
      </c>
      <c r="B24" s="130">
        <v>2169300</v>
      </c>
      <c r="C24" s="129">
        <f t="shared" si="4"/>
        <v>180775</v>
      </c>
      <c r="D24" s="129">
        <f t="shared" si="4"/>
        <v>180775</v>
      </c>
      <c r="E24" s="129">
        <f t="shared" si="4"/>
        <v>180775</v>
      </c>
      <c r="F24" s="129">
        <f t="shared" si="4"/>
        <v>180775</v>
      </c>
      <c r="G24" s="129">
        <f t="shared" si="4"/>
        <v>180775</v>
      </c>
      <c r="H24" s="129">
        <f t="shared" si="4"/>
        <v>180775</v>
      </c>
      <c r="I24" s="129">
        <f t="shared" si="4"/>
        <v>180775</v>
      </c>
      <c r="J24" s="129">
        <f t="shared" si="4"/>
        <v>180775</v>
      </c>
      <c r="K24" s="129">
        <f t="shared" si="4"/>
        <v>180775</v>
      </c>
      <c r="L24" s="129">
        <f t="shared" si="4"/>
        <v>180775</v>
      </c>
      <c r="M24" s="129">
        <f t="shared" si="4"/>
        <v>180775</v>
      </c>
      <c r="N24" s="129">
        <f t="shared" si="4"/>
        <v>180775</v>
      </c>
    </row>
    <row r="25" spans="1:14" ht="15" thickBot="1" x14ac:dyDescent="0.35">
      <c r="A25" s="1" t="s">
        <v>29</v>
      </c>
      <c r="B25" s="130">
        <v>13000</v>
      </c>
      <c r="C25" s="129">
        <f t="shared" si="4"/>
        <v>1083.3333333333333</v>
      </c>
      <c r="D25" s="129">
        <f t="shared" si="4"/>
        <v>1083.3333333333333</v>
      </c>
      <c r="E25" s="129">
        <f t="shared" si="4"/>
        <v>1083.3333333333333</v>
      </c>
      <c r="F25" s="129">
        <f t="shared" si="4"/>
        <v>1083.3333333333333</v>
      </c>
      <c r="G25" s="129">
        <f t="shared" si="4"/>
        <v>1083.3333333333333</v>
      </c>
      <c r="H25" s="129">
        <f t="shared" si="4"/>
        <v>1083.3333333333333</v>
      </c>
      <c r="I25" s="129">
        <f t="shared" si="4"/>
        <v>1083.3333333333333</v>
      </c>
      <c r="J25" s="129">
        <f t="shared" si="4"/>
        <v>1083.3333333333333</v>
      </c>
      <c r="K25" s="129">
        <f t="shared" si="4"/>
        <v>1083.3333333333333</v>
      </c>
      <c r="L25" s="129">
        <f t="shared" si="4"/>
        <v>1083.3333333333333</v>
      </c>
      <c r="M25" s="129">
        <f t="shared" si="4"/>
        <v>1083.3333333333333</v>
      </c>
      <c r="N25" s="129">
        <f t="shared" si="4"/>
        <v>1083.3333333333333</v>
      </c>
    </row>
    <row r="26" spans="1:14" ht="15" thickBot="1" x14ac:dyDescent="0.35">
      <c r="A26" s="1" t="s">
        <v>28</v>
      </c>
      <c r="B26" s="128">
        <v>370000</v>
      </c>
      <c r="C26" s="129">
        <f t="shared" si="4"/>
        <v>30833.333333333332</v>
      </c>
      <c r="D26" s="129">
        <f t="shared" si="4"/>
        <v>30833.333333333332</v>
      </c>
      <c r="E26" s="129">
        <f t="shared" si="4"/>
        <v>30833.333333333332</v>
      </c>
      <c r="F26" s="129">
        <f t="shared" si="4"/>
        <v>30833.333333333332</v>
      </c>
      <c r="G26" s="129">
        <f t="shared" si="4"/>
        <v>30833.333333333332</v>
      </c>
      <c r="H26" s="129">
        <f t="shared" si="4"/>
        <v>30833.333333333332</v>
      </c>
      <c r="I26" s="129">
        <f t="shared" si="4"/>
        <v>30833.333333333332</v>
      </c>
      <c r="J26" s="129">
        <f t="shared" si="4"/>
        <v>30833.333333333332</v>
      </c>
      <c r="K26" s="129">
        <f t="shared" si="4"/>
        <v>30833.333333333332</v>
      </c>
      <c r="L26" s="129">
        <f t="shared" si="4"/>
        <v>30833.333333333332</v>
      </c>
      <c r="M26" s="129">
        <f t="shared" si="4"/>
        <v>30833.333333333332</v>
      </c>
      <c r="N26" s="129">
        <f t="shared" si="4"/>
        <v>30833.333333333332</v>
      </c>
    </row>
    <row r="27" spans="1:14" ht="15" thickBot="1" x14ac:dyDescent="0.35">
      <c r="A27" s="1" t="s">
        <v>27</v>
      </c>
      <c r="B27" s="128">
        <v>58000</v>
      </c>
      <c r="C27" s="129">
        <f t="shared" si="4"/>
        <v>4833.333333333333</v>
      </c>
      <c r="D27" s="129">
        <f t="shared" si="4"/>
        <v>4833.333333333333</v>
      </c>
      <c r="E27" s="129">
        <f t="shared" si="4"/>
        <v>4833.333333333333</v>
      </c>
      <c r="F27" s="129">
        <f t="shared" si="4"/>
        <v>4833.333333333333</v>
      </c>
      <c r="G27" s="129">
        <f t="shared" si="4"/>
        <v>4833.333333333333</v>
      </c>
      <c r="H27" s="129">
        <f t="shared" si="4"/>
        <v>4833.333333333333</v>
      </c>
      <c r="I27" s="129">
        <f t="shared" si="4"/>
        <v>4833.333333333333</v>
      </c>
      <c r="J27" s="129">
        <f t="shared" si="4"/>
        <v>4833.333333333333</v>
      </c>
      <c r="K27" s="129">
        <f t="shared" si="4"/>
        <v>4833.333333333333</v>
      </c>
      <c r="L27" s="129">
        <f t="shared" si="4"/>
        <v>4833.333333333333</v>
      </c>
      <c r="M27" s="129">
        <f t="shared" si="4"/>
        <v>4833.333333333333</v>
      </c>
      <c r="N27" s="129">
        <f t="shared" si="4"/>
        <v>4833.333333333333</v>
      </c>
    </row>
    <row r="28" spans="1:14" ht="15" thickBot="1" x14ac:dyDescent="0.35">
      <c r="A28" s="1" t="s">
        <v>26</v>
      </c>
      <c r="B28" s="128">
        <v>364300</v>
      </c>
      <c r="C28" s="129">
        <f t="shared" si="4"/>
        <v>30358.333333333332</v>
      </c>
      <c r="D28" s="129">
        <f t="shared" si="4"/>
        <v>30358.333333333332</v>
      </c>
      <c r="E28" s="129">
        <f t="shared" si="4"/>
        <v>30358.333333333332</v>
      </c>
      <c r="F28" s="129">
        <f t="shared" si="4"/>
        <v>30358.333333333332</v>
      </c>
      <c r="G28" s="129">
        <f t="shared" si="4"/>
        <v>30358.333333333332</v>
      </c>
      <c r="H28" s="129">
        <f t="shared" si="4"/>
        <v>30358.333333333332</v>
      </c>
      <c r="I28" s="129">
        <f t="shared" si="4"/>
        <v>30358.333333333332</v>
      </c>
      <c r="J28" s="129">
        <f t="shared" si="4"/>
        <v>30358.333333333332</v>
      </c>
      <c r="K28" s="129">
        <f t="shared" si="4"/>
        <v>30358.333333333332</v>
      </c>
      <c r="L28" s="129">
        <f t="shared" si="4"/>
        <v>30358.333333333332</v>
      </c>
      <c r="M28" s="129">
        <f t="shared" si="4"/>
        <v>30358.333333333332</v>
      </c>
      <c r="N28" s="129">
        <f t="shared" si="4"/>
        <v>30358.333333333332</v>
      </c>
    </row>
    <row r="29" spans="1:14" ht="15" thickBot="1" x14ac:dyDescent="0.35">
      <c r="A29" s="1" t="s">
        <v>25</v>
      </c>
      <c r="B29" s="128">
        <v>95000</v>
      </c>
      <c r="C29" s="129">
        <f t="shared" ref="C29:N40" si="6">$B29/12</f>
        <v>7916.666666666667</v>
      </c>
      <c r="D29" s="129">
        <f t="shared" si="6"/>
        <v>7916.666666666667</v>
      </c>
      <c r="E29" s="129">
        <f t="shared" si="6"/>
        <v>7916.666666666667</v>
      </c>
      <c r="F29" s="129">
        <f t="shared" si="6"/>
        <v>7916.666666666667</v>
      </c>
      <c r="G29" s="129">
        <f t="shared" si="6"/>
        <v>7916.666666666667</v>
      </c>
      <c r="H29" s="129">
        <f t="shared" si="6"/>
        <v>7916.666666666667</v>
      </c>
      <c r="I29" s="129">
        <f t="shared" si="6"/>
        <v>7916.666666666667</v>
      </c>
      <c r="J29" s="129">
        <f t="shared" si="6"/>
        <v>7916.666666666667</v>
      </c>
      <c r="K29" s="129">
        <f t="shared" si="6"/>
        <v>7916.666666666667</v>
      </c>
      <c r="L29" s="129">
        <f t="shared" si="6"/>
        <v>7916.666666666667</v>
      </c>
      <c r="M29" s="129">
        <f t="shared" si="6"/>
        <v>7916.666666666667</v>
      </c>
      <c r="N29" s="129">
        <f t="shared" si="6"/>
        <v>7916.666666666667</v>
      </c>
    </row>
    <row r="30" spans="1:14" ht="15" thickBot="1" x14ac:dyDescent="0.35">
      <c r="A30" s="1" t="s">
        <v>24</v>
      </c>
      <c r="B30" s="130">
        <v>330000</v>
      </c>
      <c r="C30" s="129">
        <f t="shared" si="6"/>
        <v>27500</v>
      </c>
      <c r="D30" s="129">
        <f t="shared" si="6"/>
        <v>27500</v>
      </c>
      <c r="E30" s="129">
        <f t="shared" si="6"/>
        <v>27500</v>
      </c>
      <c r="F30" s="129">
        <f t="shared" si="6"/>
        <v>27500</v>
      </c>
      <c r="G30" s="129">
        <f t="shared" si="6"/>
        <v>27500</v>
      </c>
      <c r="H30" s="129">
        <f t="shared" si="6"/>
        <v>27500</v>
      </c>
      <c r="I30" s="129">
        <f t="shared" si="6"/>
        <v>27500</v>
      </c>
      <c r="J30" s="129">
        <f t="shared" si="6"/>
        <v>27500</v>
      </c>
      <c r="K30" s="129">
        <f t="shared" si="6"/>
        <v>27500</v>
      </c>
      <c r="L30" s="129">
        <f t="shared" si="6"/>
        <v>27500</v>
      </c>
      <c r="M30" s="129">
        <f t="shared" si="6"/>
        <v>27500</v>
      </c>
      <c r="N30" s="129">
        <f t="shared" si="6"/>
        <v>27500</v>
      </c>
    </row>
    <row r="31" spans="1:14" ht="15" thickBot="1" x14ac:dyDescent="0.35">
      <c r="A31" s="1" t="s">
        <v>23</v>
      </c>
      <c r="B31" s="130">
        <v>690000</v>
      </c>
      <c r="C31" s="129">
        <f t="shared" si="6"/>
        <v>57500</v>
      </c>
      <c r="D31" s="129">
        <f t="shared" si="6"/>
        <v>57500</v>
      </c>
      <c r="E31" s="129">
        <f t="shared" si="6"/>
        <v>57500</v>
      </c>
      <c r="F31" s="129">
        <f t="shared" si="6"/>
        <v>57500</v>
      </c>
      <c r="G31" s="129">
        <f t="shared" si="6"/>
        <v>57500</v>
      </c>
      <c r="H31" s="129">
        <f t="shared" si="6"/>
        <v>57500</v>
      </c>
      <c r="I31" s="129">
        <f t="shared" si="6"/>
        <v>57500</v>
      </c>
      <c r="J31" s="129">
        <f t="shared" si="6"/>
        <v>57500</v>
      </c>
      <c r="K31" s="129">
        <f t="shared" si="6"/>
        <v>57500</v>
      </c>
      <c r="L31" s="129">
        <f t="shared" si="6"/>
        <v>57500</v>
      </c>
      <c r="M31" s="129">
        <f t="shared" si="6"/>
        <v>57500</v>
      </c>
      <c r="N31" s="129">
        <f t="shared" si="6"/>
        <v>57500</v>
      </c>
    </row>
    <row r="32" spans="1:14" ht="15" thickBot="1" x14ac:dyDescent="0.35">
      <c r="A32" s="1" t="s">
        <v>22</v>
      </c>
      <c r="B32" s="130">
        <v>459997</v>
      </c>
      <c r="C32" s="129">
        <f t="shared" si="6"/>
        <v>38333.083333333336</v>
      </c>
      <c r="D32" s="129">
        <f t="shared" si="6"/>
        <v>38333.083333333336</v>
      </c>
      <c r="E32" s="129">
        <f t="shared" si="6"/>
        <v>38333.083333333336</v>
      </c>
      <c r="F32" s="129">
        <f t="shared" si="6"/>
        <v>38333.083333333336</v>
      </c>
      <c r="G32" s="129">
        <f t="shared" si="6"/>
        <v>38333.083333333336</v>
      </c>
      <c r="H32" s="129">
        <f t="shared" si="6"/>
        <v>38333.083333333336</v>
      </c>
      <c r="I32" s="129">
        <f t="shared" si="6"/>
        <v>38333.083333333336</v>
      </c>
      <c r="J32" s="129">
        <f t="shared" si="6"/>
        <v>38333.083333333336</v>
      </c>
      <c r="K32" s="129">
        <f t="shared" si="6"/>
        <v>38333.083333333336</v>
      </c>
      <c r="L32" s="129">
        <f t="shared" si="6"/>
        <v>38333.083333333336</v>
      </c>
      <c r="M32" s="129">
        <f t="shared" si="6"/>
        <v>38333.083333333336</v>
      </c>
      <c r="N32" s="129">
        <f t="shared" si="6"/>
        <v>38333.083333333336</v>
      </c>
    </row>
    <row r="33" spans="1:14" ht="15" thickBot="1" x14ac:dyDescent="0.35">
      <c r="A33" s="3" t="s">
        <v>21</v>
      </c>
      <c r="B33" s="132">
        <f>SUM(B34:B40)</f>
        <v>1760003</v>
      </c>
      <c r="C33" s="132">
        <f t="shared" ref="C33:N33" si="7">SUM(C34:C40)</f>
        <v>146666.91666666666</v>
      </c>
      <c r="D33" s="132">
        <f t="shared" si="7"/>
        <v>146666.91666666666</v>
      </c>
      <c r="E33" s="132">
        <f t="shared" si="7"/>
        <v>146666.91666666666</v>
      </c>
      <c r="F33" s="132">
        <f t="shared" si="7"/>
        <v>146666.91666666666</v>
      </c>
      <c r="G33" s="132">
        <f t="shared" si="7"/>
        <v>146666.91666666666</v>
      </c>
      <c r="H33" s="132">
        <f t="shared" si="7"/>
        <v>146666.91666666666</v>
      </c>
      <c r="I33" s="132">
        <f t="shared" si="7"/>
        <v>146666.91666666666</v>
      </c>
      <c r="J33" s="132">
        <f t="shared" si="7"/>
        <v>146666.91666666666</v>
      </c>
      <c r="K33" s="132">
        <f t="shared" si="7"/>
        <v>146666.91666666666</v>
      </c>
      <c r="L33" s="132">
        <f t="shared" si="7"/>
        <v>146666.91666666666</v>
      </c>
      <c r="M33" s="132">
        <f t="shared" si="7"/>
        <v>146666.91666666666</v>
      </c>
      <c r="N33" s="132">
        <f t="shared" si="7"/>
        <v>146666.91666666666</v>
      </c>
    </row>
    <row r="34" spans="1:14" s="7" customFormat="1" ht="15" thickBot="1" x14ac:dyDescent="0.35">
      <c r="A34" s="1" t="s">
        <v>67</v>
      </c>
      <c r="B34" s="128">
        <v>0</v>
      </c>
      <c r="C34" s="129">
        <f t="shared" si="6"/>
        <v>0</v>
      </c>
      <c r="D34" s="129">
        <f t="shared" si="6"/>
        <v>0</v>
      </c>
      <c r="E34" s="129">
        <f t="shared" si="6"/>
        <v>0</v>
      </c>
      <c r="F34" s="129">
        <f t="shared" si="6"/>
        <v>0</v>
      </c>
      <c r="G34" s="129">
        <f t="shared" si="6"/>
        <v>0</v>
      </c>
      <c r="H34" s="129">
        <f t="shared" si="6"/>
        <v>0</v>
      </c>
      <c r="I34" s="129">
        <f t="shared" si="6"/>
        <v>0</v>
      </c>
      <c r="J34" s="129">
        <f t="shared" si="6"/>
        <v>0</v>
      </c>
      <c r="K34" s="129">
        <f t="shared" si="6"/>
        <v>0</v>
      </c>
      <c r="L34" s="129">
        <f t="shared" si="6"/>
        <v>0</v>
      </c>
      <c r="M34" s="129">
        <f t="shared" si="6"/>
        <v>0</v>
      </c>
      <c r="N34" s="129">
        <f t="shared" si="6"/>
        <v>0</v>
      </c>
    </row>
    <row r="35" spans="1:14" s="7" customFormat="1" ht="15" thickBot="1" x14ac:dyDescent="0.35">
      <c r="A35" s="1" t="s">
        <v>68</v>
      </c>
      <c r="B35" s="128">
        <v>0</v>
      </c>
      <c r="C35" s="129">
        <f t="shared" si="6"/>
        <v>0</v>
      </c>
      <c r="D35" s="129">
        <f t="shared" si="6"/>
        <v>0</v>
      </c>
      <c r="E35" s="129">
        <f t="shared" si="6"/>
        <v>0</v>
      </c>
      <c r="F35" s="129">
        <f t="shared" si="6"/>
        <v>0</v>
      </c>
      <c r="G35" s="129">
        <f t="shared" si="6"/>
        <v>0</v>
      </c>
      <c r="H35" s="129">
        <f t="shared" si="6"/>
        <v>0</v>
      </c>
      <c r="I35" s="129">
        <f t="shared" si="6"/>
        <v>0</v>
      </c>
      <c r="J35" s="129">
        <f t="shared" si="6"/>
        <v>0</v>
      </c>
      <c r="K35" s="129">
        <f t="shared" si="6"/>
        <v>0</v>
      </c>
      <c r="L35" s="129">
        <f t="shared" si="6"/>
        <v>0</v>
      </c>
      <c r="M35" s="129">
        <f t="shared" si="6"/>
        <v>0</v>
      </c>
      <c r="N35" s="129">
        <f t="shared" si="6"/>
        <v>0</v>
      </c>
    </row>
    <row r="36" spans="1:14" ht="15" thickBot="1" x14ac:dyDescent="0.35">
      <c r="A36" s="1" t="s">
        <v>20</v>
      </c>
      <c r="B36" s="130">
        <v>615000</v>
      </c>
      <c r="C36" s="129">
        <f t="shared" si="6"/>
        <v>51250</v>
      </c>
      <c r="D36" s="129">
        <f t="shared" si="6"/>
        <v>51250</v>
      </c>
      <c r="E36" s="129">
        <f t="shared" si="6"/>
        <v>51250</v>
      </c>
      <c r="F36" s="129">
        <f t="shared" si="6"/>
        <v>51250</v>
      </c>
      <c r="G36" s="129">
        <f t="shared" si="6"/>
        <v>51250</v>
      </c>
      <c r="H36" s="129">
        <f t="shared" si="6"/>
        <v>51250</v>
      </c>
      <c r="I36" s="129">
        <f t="shared" si="6"/>
        <v>51250</v>
      </c>
      <c r="J36" s="129">
        <f t="shared" si="6"/>
        <v>51250</v>
      </c>
      <c r="K36" s="129">
        <f t="shared" si="6"/>
        <v>51250</v>
      </c>
      <c r="L36" s="129">
        <f t="shared" si="6"/>
        <v>51250</v>
      </c>
      <c r="M36" s="129">
        <f t="shared" si="6"/>
        <v>51250</v>
      </c>
      <c r="N36" s="129">
        <f t="shared" si="6"/>
        <v>51250</v>
      </c>
    </row>
    <row r="37" spans="1:14" ht="15" thickBot="1" x14ac:dyDescent="0.35">
      <c r="A37" s="1" t="s">
        <v>19</v>
      </c>
      <c r="B37" s="130">
        <v>910003</v>
      </c>
      <c r="C37" s="129">
        <f t="shared" si="6"/>
        <v>75833.583333333328</v>
      </c>
      <c r="D37" s="129">
        <f t="shared" si="6"/>
        <v>75833.583333333328</v>
      </c>
      <c r="E37" s="129">
        <f t="shared" si="6"/>
        <v>75833.583333333328</v>
      </c>
      <c r="F37" s="129">
        <f t="shared" si="6"/>
        <v>75833.583333333328</v>
      </c>
      <c r="G37" s="129">
        <f t="shared" si="6"/>
        <v>75833.583333333328</v>
      </c>
      <c r="H37" s="129">
        <f t="shared" si="6"/>
        <v>75833.583333333328</v>
      </c>
      <c r="I37" s="129">
        <f t="shared" si="6"/>
        <v>75833.583333333328</v>
      </c>
      <c r="J37" s="129">
        <f t="shared" si="6"/>
        <v>75833.583333333328</v>
      </c>
      <c r="K37" s="129">
        <f t="shared" si="6"/>
        <v>75833.583333333328</v>
      </c>
      <c r="L37" s="129">
        <f t="shared" si="6"/>
        <v>75833.583333333328</v>
      </c>
      <c r="M37" s="129">
        <f t="shared" si="6"/>
        <v>75833.583333333328</v>
      </c>
      <c r="N37" s="129">
        <f t="shared" si="6"/>
        <v>75833.583333333328</v>
      </c>
    </row>
    <row r="38" spans="1:14" ht="15" thickBot="1" x14ac:dyDescent="0.35">
      <c r="A38" s="1" t="s">
        <v>18</v>
      </c>
      <c r="B38" s="131">
        <v>225000</v>
      </c>
      <c r="C38" s="129">
        <f t="shared" si="6"/>
        <v>18750</v>
      </c>
      <c r="D38" s="129">
        <f t="shared" si="6"/>
        <v>18750</v>
      </c>
      <c r="E38" s="129">
        <f t="shared" si="6"/>
        <v>18750</v>
      </c>
      <c r="F38" s="129">
        <f t="shared" si="6"/>
        <v>18750</v>
      </c>
      <c r="G38" s="129">
        <f t="shared" si="6"/>
        <v>18750</v>
      </c>
      <c r="H38" s="129">
        <f t="shared" si="6"/>
        <v>18750</v>
      </c>
      <c r="I38" s="129">
        <f t="shared" si="6"/>
        <v>18750</v>
      </c>
      <c r="J38" s="129">
        <f t="shared" si="6"/>
        <v>18750</v>
      </c>
      <c r="K38" s="129">
        <f t="shared" si="6"/>
        <v>18750</v>
      </c>
      <c r="L38" s="129">
        <f t="shared" si="6"/>
        <v>18750</v>
      </c>
      <c r="M38" s="129">
        <f t="shared" si="6"/>
        <v>18750</v>
      </c>
      <c r="N38" s="129">
        <f t="shared" si="6"/>
        <v>18750</v>
      </c>
    </row>
    <row r="39" spans="1:14" ht="15" thickBot="1" x14ac:dyDescent="0.35">
      <c r="A39" s="1" t="s">
        <v>17</v>
      </c>
      <c r="B39" s="131">
        <v>10000</v>
      </c>
      <c r="C39" s="129">
        <f t="shared" si="6"/>
        <v>833.33333333333337</v>
      </c>
      <c r="D39" s="129">
        <f t="shared" si="6"/>
        <v>833.33333333333337</v>
      </c>
      <c r="E39" s="129">
        <f t="shared" si="6"/>
        <v>833.33333333333337</v>
      </c>
      <c r="F39" s="129">
        <f t="shared" si="6"/>
        <v>833.33333333333337</v>
      </c>
      <c r="G39" s="129">
        <f t="shared" si="6"/>
        <v>833.33333333333337</v>
      </c>
      <c r="H39" s="129">
        <f t="shared" si="6"/>
        <v>833.33333333333337</v>
      </c>
      <c r="I39" s="129">
        <f t="shared" si="6"/>
        <v>833.33333333333337</v>
      </c>
      <c r="J39" s="129">
        <f t="shared" si="6"/>
        <v>833.33333333333337</v>
      </c>
      <c r="K39" s="129">
        <f t="shared" si="6"/>
        <v>833.33333333333337</v>
      </c>
      <c r="L39" s="129">
        <f t="shared" si="6"/>
        <v>833.33333333333337</v>
      </c>
      <c r="M39" s="129">
        <f t="shared" si="6"/>
        <v>833.33333333333337</v>
      </c>
      <c r="N39" s="129">
        <f t="shared" si="6"/>
        <v>833.33333333333337</v>
      </c>
    </row>
    <row r="40" spans="1:14" ht="15" thickBot="1" x14ac:dyDescent="0.35">
      <c r="A40" s="1" t="s">
        <v>69</v>
      </c>
      <c r="B40" s="131">
        <v>0</v>
      </c>
      <c r="C40" s="129">
        <f t="shared" si="6"/>
        <v>0</v>
      </c>
      <c r="D40" s="129">
        <f t="shared" si="6"/>
        <v>0</v>
      </c>
      <c r="E40" s="129">
        <f t="shared" si="6"/>
        <v>0</v>
      </c>
      <c r="F40" s="129">
        <f t="shared" si="6"/>
        <v>0</v>
      </c>
      <c r="G40" s="129">
        <f t="shared" si="6"/>
        <v>0</v>
      </c>
      <c r="H40" s="129">
        <f t="shared" si="6"/>
        <v>0</v>
      </c>
      <c r="I40" s="129">
        <f t="shared" si="6"/>
        <v>0</v>
      </c>
      <c r="J40" s="129">
        <f t="shared" si="6"/>
        <v>0</v>
      </c>
      <c r="K40" s="129">
        <f t="shared" si="6"/>
        <v>0</v>
      </c>
      <c r="L40" s="129">
        <f t="shared" si="6"/>
        <v>0</v>
      </c>
      <c r="M40" s="129">
        <f t="shared" si="6"/>
        <v>0</v>
      </c>
      <c r="N40" s="129">
        <f t="shared" si="6"/>
        <v>0</v>
      </c>
    </row>
    <row r="41" spans="1:14" ht="15" thickBot="1" x14ac:dyDescent="0.35">
      <c r="A41" s="3" t="s">
        <v>16</v>
      </c>
      <c r="B41" s="127">
        <f>SUM(B42:B49)</f>
        <v>986100</v>
      </c>
      <c r="C41" s="127">
        <f t="shared" ref="C41:M41" si="8">SUM(C42:C49)</f>
        <v>82175</v>
      </c>
      <c r="D41" s="127">
        <f t="shared" si="8"/>
        <v>82175</v>
      </c>
      <c r="E41" s="127">
        <f t="shared" si="8"/>
        <v>82175</v>
      </c>
      <c r="F41" s="127">
        <f t="shared" si="8"/>
        <v>82175</v>
      </c>
      <c r="G41" s="127">
        <f t="shared" si="8"/>
        <v>82175</v>
      </c>
      <c r="H41" s="127">
        <f t="shared" si="8"/>
        <v>82175</v>
      </c>
      <c r="I41" s="127">
        <f t="shared" si="8"/>
        <v>82175</v>
      </c>
      <c r="J41" s="127">
        <f t="shared" si="8"/>
        <v>82175</v>
      </c>
      <c r="K41" s="127">
        <f t="shared" si="8"/>
        <v>82175</v>
      </c>
      <c r="L41" s="127">
        <f t="shared" si="8"/>
        <v>82175</v>
      </c>
      <c r="M41" s="127">
        <f t="shared" si="8"/>
        <v>82175</v>
      </c>
      <c r="N41" s="127">
        <f>SUM(N42:N49)</f>
        <v>82175</v>
      </c>
    </row>
    <row r="42" spans="1:14" ht="15" thickBot="1" x14ac:dyDescent="0.35">
      <c r="A42" s="1" t="s">
        <v>15</v>
      </c>
      <c r="B42" s="130">
        <v>230500</v>
      </c>
      <c r="C42" s="129">
        <f t="shared" ref="C42:N49" si="9">$B42/12</f>
        <v>19208.333333333332</v>
      </c>
      <c r="D42" s="129">
        <f t="shared" si="9"/>
        <v>19208.333333333332</v>
      </c>
      <c r="E42" s="129">
        <f t="shared" si="9"/>
        <v>19208.333333333332</v>
      </c>
      <c r="F42" s="129">
        <f t="shared" si="9"/>
        <v>19208.333333333332</v>
      </c>
      <c r="G42" s="129">
        <f t="shared" si="9"/>
        <v>19208.333333333332</v>
      </c>
      <c r="H42" s="129">
        <f t="shared" si="9"/>
        <v>19208.333333333332</v>
      </c>
      <c r="I42" s="129">
        <f t="shared" si="9"/>
        <v>19208.333333333332</v>
      </c>
      <c r="J42" s="129">
        <f t="shared" si="9"/>
        <v>19208.333333333332</v>
      </c>
      <c r="K42" s="129">
        <f t="shared" si="9"/>
        <v>19208.333333333332</v>
      </c>
      <c r="L42" s="129">
        <f t="shared" si="9"/>
        <v>19208.333333333332</v>
      </c>
      <c r="M42" s="129">
        <f t="shared" si="9"/>
        <v>19208.333333333332</v>
      </c>
      <c r="N42" s="129">
        <f t="shared" si="9"/>
        <v>19208.333333333332</v>
      </c>
    </row>
    <row r="43" spans="1:14" ht="15" thickBot="1" x14ac:dyDescent="0.35">
      <c r="A43" s="1" t="s">
        <v>14</v>
      </c>
      <c r="B43" s="128">
        <v>17100</v>
      </c>
      <c r="C43" s="129">
        <f t="shared" si="9"/>
        <v>1425</v>
      </c>
      <c r="D43" s="129">
        <f t="shared" si="9"/>
        <v>1425</v>
      </c>
      <c r="E43" s="129">
        <f t="shared" si="9"/>
        <v>1425</v>
      </c>
      <c r="F43" s="129">
        <f t="shared" si="9"/>
        <v>1425</v>
      </c>
      <c r="G43" s="129">
        <f t="shared" si="9"/>
        <v>1425</v>
      </c>
      <c r="H43" s="129">
        <f t="shared" si="9"/>
        <v>1425</v>
      </c>
      <c r="I43" s="129">
        <f t="shared" si="9"/>
        <v>1425</v>
      </c>
      <c r="J43" s="129">
        <f t="shared" si="9"/>
        <v>1425</v>
      </c>
      <c r="K43" s="129">
        <f t="shared" si="9"/>
        <v>1425</v>
      </c>
      <c r="L43" s="129">
        <f t="shared" si="9"/>
        <v>1425</v>
      </c>
      <c r="M43" s="129">
        <f t="shared" si="9"/>
        <v>1425</v>
      </c>
      <c r="N43" s="129">
        <f t="shared" si="9"/>
        <v>1425</v>
      </c>
    </row>
    <row r="44" spans="1:14" ht="15" thickBot="1" x14ac:dyDescent="0.35">
      <c r="A44" s="1" t="s">
        <v>70</v>
      </c>
      <c r="B44" s="128">
        <v>0</v>
      </c>
      <c r="C44" s="129">
        <f t="shared" si="9"/>
        <v>0</v>
      </c>
      <c r="D44" s="129">
        <f t="shared" si="9"/>
        <v>0</v>
      </c>
      <c r="E44" s="129">
        <f t="shared" si="9"/>
        <v>0</v>
      </c>
      <c r="F44" s="129">
        <f t="shared" si="9"/>
        <v>0</v>
      </c>
      <c r="G44" s="129">
        <f t="shared" si="9"/>
        <v>0</v>
      </c>
      <c r="H44" s="129">
        <f t="shared" si="9"/>
        <v>0</v>
      </c>
      <c r="I44" s="129">
        <f t="shared" si="9"/>
        <v>0</v>
      </c>
      <c r="J44" s="129">
        <f t="shared" si="9"/>
        <v>0</v>
      </c>
      <c r="K44" s="129">
        <f t="shared" si="9"/>
        <v>0</v>
      </c>
      <c r="L44" s="129">
        <f t="shared" si="9"/>
        <v>0</v>
      </c>
      <c r="M44" s="129">
        <f t="shared" si="9"/>
        <v>0</v>
      </c>
      <c r="N44" s="129">
        <f t="shared" si="9"/>
        <v>0</v>
      </c>
    </row>
    <row r="45" spans="1:14" ht="15" thickBot="1" x14ac:dyDescent="0.35">
      <c r="A45" s="1" t="s">
        <v>13</v>
      </c>
      <c r="B45" s="130">
        <v>428500</v>
      </c>
      <c r="C45" s="129">
        <f t="shared" si="9"/>
        <v>35708.333333333336</v>
      </c>
      <c r="D45" s="129">
        <f t="shared" si="9"/>
        <v>35708.333333333336</v>
      </c>
      <c r="E45" s="129">
        <f t="shared" si="9"/>
        <v>35708.333333333336</v>
      </c>
      <c r="F45" s="129">
        <f t="shared" si="9"/>
        <v>35708.333333333336</v>
      </c>
      <c r="G45" s="129">
        <f t="shared" si="9"/>
        <v>35708.333333333336</v>
      </c>
      <c r="H45" s="129">
        <f t="shared" si="9"/>
        <v>35708.333333333336</v>
      </c>
      <c r="I45" s="129">
        <f t="shared" si="9"/>
        <v>35708.333333333336</v>
      </c>
      <c r="J45" s="129">
        <f t="shared" si="9"/>
        <v>35708.333333333336</v>
      </c>
      <c r="K45" s="129">
        <f t="shared" si="9"/>
        <v>35708.333333333336</v>
      </c>
      <c r="L45" s="129">
        <f t="shared" si="9"/>
        <v>35708.333333333336</v>
      </c>
      <c r="M45" s="129">
        <f t="shared" si="9"/>
        <v>35708.333333333336</v>
      </c>
      <c r="N45" s="129">
        <f t="shared" si="9"/>
        <v>35708.333333333336</v>
      </c>
    </row>
    <row r="46" spans="1:14" ht="15" thickBot="1" x14ac:dyDescent="0.35">
      <c r="A46" s="1" t="s">
        <v>12</v>
      </c>
      <c r="B46" s="130">
        <v>309000</v>
      </c>
      <c r="C46" s="129">
        <f t="shared" si="9"/>
        <v>25750</v>
      </c>
      <c r="D46" s="129">
        <f t="shared" si="9"/>
        <v>25750</v>
      </c>
      <c r="E46" s="129">
        <f t="shared" si="9"/>
        <v>25750</v>
      </c>
      <c r="F46" s="129">
        <f t="shared" si="9"/>
        <v>25750</v>
      </c>
      <c r="G46" s="129">
        <f t="shared" si="9"/>
        <v>25750</v>
      </c>
      <c r="H46" s="129">
        <f t="shared" si="9"/>
        <v>25750</v>
      </c>
      <c r="I46" s="129">
        <f t="shared" si="9"/>
        <v>25750</v>
      </c>
      <c r="J46" s="129">
        <f t="shared" si="9"/>
        <v>25750</v>
      </c>
      <c r="K46" s="129">
        <f t="shared" si="9"/>
        <v>25750</v>
      </c>
      <c r="L46" s="129">
        <f t="shared" si="9"/>
        <v>25750</v>
      </c>
      <c r="M46" s="129">
        <f t="shared" si="9"/>
        <v>25750</v>
      </c>
      <c r="N46" s="129">
        <f t="shared" si="9"/>
        <v>25750</v>
      </c>
    </row>
    <row r="47" spans="1:14" ht="15" thickBot="1" x14ac:dyDescent="0.35">
      <c r="A47" s="1" t="s">
        <v>71</v>
      </c>
      <c r="B47" s="130">
        <v>0</v>
      </c>
      <c r="C47" s="129">
        <f t="shared" si="9"/>
        <v>0</v>
      </c>
      <c r="D47" s="129">
        <f t="shared" si="9"/>
        <v>0</v>
      </c>
      <c r="E47" s="129">
        <f t="shared" si="9"/>
        <v>0</v>
      </c>
      <c r="F47" s="129">
        <f t="shared" si="9"/>
        <v>0</v>
      </c>
      <c r="G47" s="129">
        <f t="shared" si="9"/>
        <v>0</v>
      </c>
      <c r="H47" s="129">
        <f t="shared" si="9"/>
        <v>0</v>
      </c>
      <c r="I47" s="129">
        <f t="shared" si="9"/>
        <v>0</v>
      </c>
      <c r="J47" s="129">
        <f t="shared" si="9"/>
        <v>0</v>
      </c>
      <c r="K47" s="129">
        <f t="shared" si="9"/>
        <v>0</v>
      </c>
      <c r="L47" s="129">
        <f t="shared" si="9"/>
        <v>0</v>
      </c>
      <c r="M47" s="129">
        <f t="shared" si="9"/>
        <v>0</v>
      </c>
      <c r="N47" s="129">
        <f t="shared" si="9"/>
        <v>0</v>
      </c>
    </row>
    <row r="48" spans="1:14" ht="15" thickBot="1" x14ac:dyDescent="0.35">
      <c r="A48" s="1" t="s">
        <v>11</v>
      </c>
      <c r="B48" s="130">
        <v>1000</v>
      </c>
      <c r="C48" s="129">
        <f t="shared" si="9"/>
        <v>83.333333333333329</v>
      </c>
      <c r="D48" s="129">
        <f t="shared" si="9"/>
        <v>83.333333333333329</v>
      </c>
      <c r="E48" s="129">
        <f t="shared" si="9"/>
        <v>83.333333333333329</v>
      </c>
      <c r="F48" s="129">
        <f t="shared" si="9"/>
        <v>83.333333333333329</v>
      </c>
      <c r="G48" s="129">
        <f t="shared" si="9"/>
        <v>83.333333333333329</v>
      </c>
      <c r="H48" s="129">
        <f t="shared" si="9"/>
        <v>83.333333333333329</v>
      </c>
      <c r="I48" s="129">
        <f t="shared" si="9"/>
        <v>83.333333333333329</v>
      </c>
      <c r="J48" s="129">
        <f t="shared" si="9"/>
        <v>83.333333333333329</v>
      </c>
      <c r="K48" s="129">
        <f t="shared" si="9"/>
        <v>83.333333333333329</v>
      </c>
      <c r="L48" s="129">
        <f t="shared" si="9"/>
        <v>83.333333333333329</v>
      </c>
      <c r="M48" s="129">
        <f t="shared" si="9"/>
        <v>83.333333333333329</v>
      </c>
      <c r="N48" s="129">
        <f t="shared" si="9"/>
        <v>83.333333333333329</v>
      </c>
    </row>
    <row r="49" spans="1:14" ht="15" thickBot="1" x14ac:dyDescent="0.35">
      <c r="A49" s="1" t="s">
        <v>72</v>
      </c>
      <c r="B49" s="130">
        <v>0</v>
      </c>
      <c r="C49" s="129">
        <f t="shared" si="9"/>
        <v>0</v>
      </c>
      <c r="D49" s="129">
        <f t="shared" si="9"/>
        <v>0</v>
      </c>
      <c r="E49" s="129">
        <f t="shared" si="9"/>
        <v>0</v>
      </c>
      <c r="F49" s="129">
        <f t="shared" si="9"/>
        <v>0</v>
      </c>
      <c r="G49" s="129">
        <f t="shared" si="9"/>
        <v>0</v>
      </c>
      <c r="H49" s="129">
        <f t="shared" si="9"/>
        <v>0</v>
      </c>
      <c r="I49" s="129">
        <f t="shared" si="9"/>
        <v>0</v>
      </c>
      <c r="J49" s="129">
        <f t="shared" si="9"/>
        <v>0</v>
      </c>
      <c r="K49" s="129">
        <f t="shared" si="9"/>
        <v>0</v>
      </c>
      <c r="L49" s="129">
        <f t="shared" si="9"/>
        <v>0</v>
      </c>
      <c r="M49" s="129">
        <f t="shared" si="9"/>
        <v>0</v>
      </c>
      <c r="N49" s="129">
        <f t="shared" si="9"/>
        <v>0</v>
      </c>
    </row>
    <row r="50" spans="1:14" ht="15" thickBot="1" x14ac:dyDescent="0.35">
      <c r="A50" s="3" t="s">
        <v>10</v>
      </c>
      <c r="B50" s="127">
        <f>SUM(B51:B53)</f>
        <v>1973599.6400000001</v>
      </c>
      <c r="C50" s="127">
        <f t="shared" ref="C50:N50" si="10">SUM(C51:C53)</f>
        <v>164466.63666666669</v>
      </c>
      <c r="D50" s="127">
        <f t="shared" si="10"/>
        <v>164466.63666666669</v>
      </c>
      <c r="E50" s="127">
        <f t="shared" si="10"/>
        <v>164466.63666666669</v>
      </c>
      <c r="F50" s="127">
        <f t="shared" si="10"/>
        <v>164466.63666666669</v>
      </c>
      <c r="G50" s="127">
        <f t="shared" si="10"/>
        <v>164466.63666666669</v>
      </c>
      <c r="H50" s="127">
        <f t="shared" si="10"/>
        <v>164466.63666666669</v>
      </c>
      <c r="I50" s="127">
        <f t="shared" si="10"/>
        <v>164466.63666666669</v>
      </c>
      <c r="J50" s="127">
        <f t="shared" si="10"/>
        <v>164466.63666666669</v>
      </c>
      <c r="K50" s="127">
        <f t="shared" si="10"/>
        <v>164466.63666666669</v>
      </c>
      <c r="L50" s="127">
        <f t="shared" si="10"/>
        <v>164466.63666666669</v>
      </c>
      <c r="M50" s="127">
        <f t="shared" si="10"/>
        <v>164466.63666666669</v>
      </c>
      <c r="N50" s="127">
        <f t="shared" si="10"/>
        <v>164466.63666666669</v>
      </c>
    </row>
    <row r="51" spans="1:14" ht="15" thickBot="1" x14ac:dyDescent="0.35">
      <c r="A51" s="1" t="s">
        <v>9</v>
      </c>
      <c r="B51" s="131">
        <v>1600000</v>
      </c>
      <c r="C51" s="129">
        <f t="shared" ref="C51:N53" si="11">$B51/12</f>
        <v>133333.33333333334</v>
      </c>
      <c r="D51" s="129">
        <f t="shared" si="11"/>
        <v>133333.33333333334</v>
      </c>
      <c r="E51" s="129">
        <f t="shared" si="11"/>
        <v>133333.33333333334</v>
      </c>
      <c r="F51" s="129">
        <f t="shared" si="11"/>
        <v>133333.33333333334</v>
      </c>
      <c r="G51" s="129">
        <f t="shared" si="11"/>
        <v>133333.33333333334</v>
      </c>
      <c r="H51" s="129">
        <f t="shared" si="11"/>
        <v>133333.33333333334</v>
      </c>
      <c r="I51" s="129">
        <f t="shared" si="11"/>
        <v>133333.33333333334</v>
      </c>
      <c r="J51" s="129">
        <f t="shared" si="11"/>
        <v>133333.33333333334</v>
      </c>
      <c r="K51" s="129">
        <f t="shared" si="11"/>
        <v>133333.33333333334</v>
      </c>
      <c r="L51" s="129">
        <f t="shared" si="11"/>
        <v>133333.33333333334</v>
      </c>
      <c r="M51" s="129">
        <f t="shared" si="11"/>
        <v>133333.33333333334</v>
      </c>
      <c r="N51" s="129">
        <f t="shared" si="11"/>
        <v>133333.33333333334</v>
      </c>
    </row>
    <row r="52" spans="1:14" ht="15" thickBot="1" x14ac:dyDescent="0.35">
      <c r="A52" s="1" t="s">
        <v>8</v>
      </c>
      <c r="B52" s="131">
        <v>373599.64</v>
      </c>
      <c r="C52" s="129">
        <f t="shared" si="11"/>
        <v>31133.303333333333</v>
      </c>
      <c r="D52" s="129">
        <f t="shared" si="11"/>
        <v>31133.303333333333</v>
      </c>
      <c r="E52" s="129">
        <f t="shared" si="11"/>
        <v>31133.303333333333</v>
      </c>
      <c r="F52" s="129">
        <f t="shared" si="11"/>
        <v>31133.303333333333</v>
      </c>
      <c r="G52" s="129">
        <f t="shared" si="11"/>
        <v>31133.303333333333</v>
      </c>
      <c r="H52" s="129">
        <f t="shared" si="11"/>
        <v>31133.303333333333</v>
      </c>
      <c r="I52" s="129">
        <f t="shared" si="11"/>
        <v>31133.303333333333</v>
      </c>
      <c r="J52" s="129">
        <f t="shared" si="11"/>
        <v>31133.303333333333</v>
      </c>
      <c r="K52" s="129">
        <f t="shared" si="11"/>
        <v>31133.303333333333</v>
      </c>
      <c r="L52" s="129">
        <f t="shared" si="11"/>
        <v>31133.303333333333</v>
      </c>
      <c r="M52" s="129">
        <f t="shared" si="11"/>
        <v>31133.303333333333</v>
      </c>
      <c r="N52" s="129">
        <f t="shared" si="11"/>
        <v>31133.303333333333</v>
      </c>
    </row>
    <row r="53" spans="1:14" ht="15" thickBot="1" x14ac:dyDescent="0.35">
      <c r="A53" s="1" t="s">
        <v>73</v>
      </c>
      <c r="B53" s="131">
        <v>0</v>
      </c>
      <c r="C53" s="129">
        <f t="shared" si="11"/>
        <v>0</v>
      </c>
      <c r="D53" s="129">
        <f t="shared" si="11"/>
        <v>0</v>
      </c>
      <c r="E53" s="129">
        <f t="shared" si="11"/>
        <v>0</v>
      </c>
      <c r="F53" s="129">
        <f t="shared" si="11"/>
        <v>0</v>
      </c>
      <c r="G53" s="129">
        <f t="shared" si="11"/>
        <v>0</v>
      </c>
      <c r="H53" s="129">
        <f t="shared" si="11"/>
        <v>0</v>
      </c>
      <c r="I53" s="129">
        <f t="shared" si="11"/>
        <v>0</v>
      </c>
      <c r="J53" s="129">
        <f t="shared" si="11"/>
        <v>0</v>
      </c>
      <c r="K53" s="129">
        <f t="shared" si="11"/>
        <v>0</v>
      </c>
      <c r="L53" s="129">
        <f t="shared" si="11"/>
        <v>0</v>
      </c>
      <c r="M53" s="129">
        <f t="shared" si="11"/>
        <v>0</v>
      </c>
      <c r="N53" s="129">
        <f t="shared" si="11"/>
        <v>0</v>
      </c>
    </row>
    <row r="54" spans="1:14" ht="15" thickBot="1" x14ac:dyDescent="0.35">
      <c r="A54" s="8" t="s">
        <v>82</v>
      </c>
      <c r="B54" s="133">
        <f>SUM(B55:B61)</f>
        <v>0</v>
      </c>
      <c r="C54" s="133">
        <f t="shared" ref="C54:N54" si="12">SUM(C55:C61)</f>
        <v>0</v>
      </c>
      <c r="D54" s="133">
        <f t="shared" si="12"/>
        <v>0</v>
      </c>
      <c r="E54" s="133">
        <f t="shared" si="12"/>
        <v>0</v>
      </c>
      <c r="F54" s="133">
        <f t="shared" si="12"/>
        <v>0</v>
      </c>
      <c r="G54" s="133">
        <f t="shared" si="12"/>
        <v>0</v>
      </c>
      <c r="H54" s="133">
        <f t="shared" si="12"/>
        <v>0</v>
      </c>
      <c r="I54" s="133">
        <f t="shared" si="12"/>
        <v>0</v>
      </c>
      <c r="J54" s="133">
        <f t="shared" si="12"/>
        <v>0</v>
      </c>
      <c r="K54" s="133">
        <f t="shared" si="12"/>
        <v>0</v>
      </c>
      <c r="L54" s="133">
        <f t="shared" si="12"/>
        <v>0</v>
      </c>
      <c r="M54" s="133">
        <f t="shared" si="12"/>
        <v>0</v>
      </c>
      <c r="N54" s="133">
        <f t="shared" si="12"/>
        <v>0</v>
      </c>
    </row>
    <row r="55" spans="1:14" ht="15" thickBot="1" x14ac:dyDescent="0.35">
      <c r="A55" s="102" t="s">
        <v>83</v>
      </c>
      <c r="B55" s="131">
        <v>0</v>
      </c>
      <c r="C55" s="129">
        <f>$B55/12</f>
        <v>0</v>
      </c>
      <c r="D55" s="129">
        <f t="shared" ref="D55:N55" si="13">$B55/12</f>
        <v>0</v>
      </c>
      <c r="E55" s="129">
        <f t="shared" si="13"/>
        <v>0</v>
      </c>
      <c r="F55" s="129">
        <f t="shared" si="13"/>
        <v>0</v>
      </c>
      <c r="G55" s="129">
        <f t="shared" si="13"/>
        <v>0</v>
      </c>
      <c r="H55" s="129">
        <f t="shared" si="13"/>
        <v>0</v>
      </c>
      <c r="I55" s="129">
        <f t="shared" si="13"/>
        <v>0</v>
      </c>
      <c r="J55" s="129">
        <f t="shared" si="13"/>
        <v>0</v>
      </c>
      <c r="K55" s="129">
        <f t="shared" si="13"/>
        <v>0</v>
      </c>
      <c r="L55" s="129">
        <f t="shared" si="13"/>
        <v>0</v>
      </c>
      <c r="M55" s="129">
        <f t="shared" si="13"/>
        <v>0</v>
      </c>
      <c r="N55" s="129">
        <f t="shared" si="13"/>
        <v>0</v>
      </c>
    </row>
    <row r="56" spans="1:14" ht="15" thickBot="1" x14ac:dyDescent="0.35">
      <c r="A56" s="102" t="s">
        <v>84</v>
      </c>
      <c r="B56" s="131">
        <v>0</v>
      </c>
      <c r="C56" s="129">
        <f t="shared" ref="C56:N61" si="14">$B56/12</f>
        <v>0</v>
      </c>
      <c r="D56" s="129">
        <f t="shared" si="14"/>
        <v>0</v>
      </c>
      <c r="E56" s="129">
        <f t="shared" si="14"/>
        <v>0</v>
      </c>
      <c r="F56" s="129">
        <f t="shared" si="14"/>
        <v>0</v>
      </c>
      <c r="G56" s="129">
        <f t="shared" si="14"/>
        <v>0</v>
      </c>
      <c r="H56" s="129">
        <f t="shared" si="14"/>
        <v>0</v>
      </c>
      <c r="I56" s="129">
        <f t="shared" si="14"/>
        <v>0</v>
      </c>
      <c r="J56" s="129">
        <f t="shared" si="14"/>
        <v>0</v>
      </c>
      <c r="K56" s="129">
        <f t="shared" si="14"/>
        <v>0</v>
      </c>
      <c r="L56" s="129">
        <f t="shared" si="14"/>
        <v>0</v>
      </c>
      <c r="M56" s="129">
        <f t="shared" si="14"/>
        <v>0</v>
      </c>
      <c r="N56" s="129">
        <f t="shared" si="14"/>
        <v>0</v>
      </c>
    </row>
    <row r="57" spans="1:14" ht="15" thickBot="1" x14ac:dyDescent="0.35">
      <c r="A57" s="102" t="s">
        <v>85</v>
      </c>
      <c r="B57" s="131">
        <v>0</v>
      </c>
      <c r="C57" s="129">
        <f t="shared" si="14"/>
        <v>0</v>
      </c>
      <c r="D57" s="129">
        <f t="shared" si="14"/>
        <v>0</v>
      </c>
      <c r="E57" s="129">
        <f t="shared" si="14"/>
        <v>0</v>
      </c>
      <c r="F57" s="129">
        <f t="shared" si="14"/>
        <v>0</v>
      </c>
      <c r="G57" s="129">
        <f t="shared" si="14"/>
        <v>0</v>
      </c>
      <c r="H57" s="129">
        <f t="shared" si="14"/>
        <v>0</v>
      </c>
      <c r="I57" s="129">
        <f t="shared" si="14"/>
        <v>0</v>
      </c>
      <c r="J57" s="129">
        <f t="shared" si="14"/>
        <v>0</v>
      </c>
      <c r="K57" s="129">
        <f t="shared" si="14"/>
        <v>0</v>
      </c>
      <c r="L57" s="129">
        <f t="shared" si="14"/>
        <v>0</v>
      </c>
      <c r="M57" s="129">
        <f t="shared" si="14"/>
        <v>0</v>
      </c>
      <c r="N57" s="129">
        <f t="shared" si="14"/>
        <v>0</v>
      </c>
    </row>
    <row r="58" spans="1:14" ht="15" thickBot="1" x14ac:dyDescent="0.35">
      <c r="A58" s="102" t="s">
        <v>86</v>
      </c>
      <c r="B58" s="131">
        <v>0</v>
      </c>
      <c r="C58" s="129">
        <f t="shared" si="14"/>
        <v>0</v>
      </c>
      <c r="D58" s="129">
        <f t="shared" si="14"/>
        <v>0</v>
      </c>
      <c r="E58" s="129">
        <f t="shared" si="14"/>
        <v>0</v>
      </c>
      <c r="F58" s="129">
        <f t="shared" si="14"/>
        <v>0</v>
      </c>
      <c r="G58" s="129">
        <f t="shared" si="14"/>
        <v>0</v>
      </c>
      <c r="H58" s="129">
        <f t="shared" si="14"/>
        <v>0</v>
      </c>
      <c r="I58" s="129">
        <f t="shared" si="14"/>
        <v>0</v>
      </c>
      <c r="J58" s="129">
        <f t="shared" si="14"/>
        <v>0</v>
      </c>
      <c r="K58" s="129">
        <f t="shared" si="14"/>
        <v>0</v>
      </c>
      <c r="L58" s="129">
        <f t="shared" si="14"/>
        <v>0</v>
      </c>
      <c r="M58" s="129">
        <f t="shared" si="14"/>
        <v>0</v>
      </c>
      <c r="N58" s="129">
        <f t="shared" si="14"/>
        <v>0</v>
      </c>
    </row>
    <row r="59" spans="1:14" ht="15" thickBot="1" x14ac:dyDescent="0.35">
      <c r="A59" s="102" t="s">
        <v>87</v>
      </c>
      <c r="B59" s="131">
        <v>0</v>
      </c>
      <c r="C59" s="129">
        <f t="shared" si="14"/>
        <v>0</v>
      </c>
      <c r="D59" s="129">
        <f t="shared" si="14"/>
        <v>0</v>
      </c>
      <c r="E59" s="129">
        <f t="shared" si="14"/>
        <v>0</v>
      </c>
      <c r="F59" s="129">
        <f t="shared" si="14"/>
        <v>0</v>
      </c>
      <c r="G59" s="129">
        <f t="shared" si="14"/>
        <v>0</v>
      </c>
      <c r="H59" s="129">
        <f t="shared" si="14"/>
        <v>0</v>
      </c>
      <c r="I59" s="129">
        <f t="shared" si="14"/>
        <v>0</v>
      </c>
      <c r="J59" s="129">
        <f t="shared" si="14"/>
        <v>0</v>
      </c>
      <c r="K59" s="129">
        <f t="shared" si="14"/>
        <v>0</v>
      </c>
      <c r="L59" s="129">
        <f t="shared" si="14"/>
        <v>0</v>
      </c>
      <c r="M59" s="129">
        <f t="shared" si="14"/>
        <v>0</v>
      </c>
      <c r="N59" s="129">
        <f t="shared" si="14"/>
        <v>0</v>
      </c>
    </row>
    <row r="60" spans="1:14" ht="15" thickBot="1" x14ac:dyDescent="0.35">
      <c r="A60" s="102" t="s">
        <v>88</v>
      </c>
      <c r="B60" s="131">
        <v>0</v>
      </c>
      <c r="C60" s="129">
        <f t="shared" si="14"/>
        <v>0</v>
      </c>
      <c r="D60" s="129">
        <f t="shared" si="14"/>
        <v>0</v>
      </c>
      <c r="E60" s="129">
        <f t="shared" si="14"/>
        <v>0</v>
      </c>
      <c r="F60" s="129">
        <f t="shared" si="14"/>
        <v>0</v>
      </c>
      <c r="G60" s="129">
        <f t="shared" si="14"/>
        <v>0</v>
      </c>
      <c r="H60" s="129">
        <f t="shared" si="14"/>
        <v>0</v>
      </c>
      <c r="I60" s="129">
        <f t="shared" si="14"/>
        <v>0</v>
      </c>
      <c r="J60" s="129">
        <f t="shared" si="14"/>
        <v>0</v>
      </c>
      <c r="K60" s="129">
        <f t="shared" si="14"/>
        <v>0</v>
      </c>
      <c r="L60" s="129">
        <f t="shared" si="14"/>
        <v>0</v>
      </c>
      <c r="M60" s="129">
        <f t="shared" si="14"/>
        <v>0</v>
      </c>
      <c r="N60" s="129">
        <f t="shared" si="14"/>
        <v>0</v>
      </c>
    </row>
    <row r="61" spans="1:14" ht="15" thickBot="1" x14ac:dyDescent="0.35">
      <c r="A61" s="102" t="s">
        <v>89</v>
      </c>
      <c r="B61" s="131">
        <v>0</v>
      </c>
      <c r="C61" s="129">
        <f t="shared" si="14"/>
        <v>0</v>
      </c>
      <c r="D61" s="129">
        <f t="shared" si="14"/>
        <v>0</v>
      </c>
      <c r="E61" s="129">
        <f t="shared" si="14"/>
        <v>0</v>
      </c>
      <c r="F61" s="129">
        <f t="shared" si="14"/>
        <v>0</v>
      </c>
      <c r="G61" s="129">
        <f t="shared" si="14"/>
        <v>0</v>
      </c>
      <c r="H61" s="129">
        <f t="shared" si="14"/>
        <v>0</v>
      </c>
      <c r="I61" s="129">
        <f t="shared" si="14"/>
        <v>0</v>
      </c>
      <c r="J61" s="129">
        <f t="shared" si="14"/>
        <v>0</v>
      </c>
      <c r="K61" s="129">
        <f t="shared" si="14"/>
        <v>0</v>
      </c>
      <c r="L61" s="129">
        <f t="shared" si="14"/>
        <v>0</v>
      </c>
      <c r="M61" s="129">
        <f t="shared" si="14"/>
        <v>0</v>
      </c>
      <c r="N61" s="129">
        <f t="shared" si="14"/>
        <v>0</v>
      </c>
    </row>
    <row r="62" spans="1:14" ht="15" thickBot="1" x14ac:dyDescent="0.35">
      <c r="A62" s="8" t="s">
        <v>97</v>
      </c>
      <c r="B62" s="133">
        <f>SUM(B63:B65)</f>
        <v>0</v>
      </c>
      <c r="C62" s="134"/>
      <c r="D62" s="134"/>
      <c r="E62" s="134"/>
      <c r="F62" s="134"/>
      <c r="G62" s="134"/>
      <c r="H62" s="134"/>
      <c r="I62" s="134"/>
      <c r="J62" s="134"/>
      <c r="K62" s="134"/>
      <c r="L62" s="134"/>
      <c r="M62" s="134"/>
      <c r="N62" s="134"/>
    </row>
    <row r="63" spans="1:14" ht="15" thickBot="1" x14ac:dyDescent="0.35">
      <c r="A63" s="102" t="s">
        <v>94</v>
      </c>
      <c r="B63" s="131">
        <v>0</v>
      </c>
      <c r="C63" s="129">
        <f>$B63/12</f>
        <v>0</v>
      </c>
      <c r="D63" s="129">
        <f t="shared" ref="D63:N63" si="15">$B63/12</f>
        <v>0</v>
      </c>
      <c r="E63" s="129">
        <f t="shared" si="15"/>
        <v>0</v>
      </c>
      <c r="F63" s="129">
        <f t="shared" si="15"/>
        <v>0</v>
      </c>
      <c r="G63" s="129">
        <f t="shared" si="15"/>
        <v>0</v>
      </c>
      <c r="H63" s="129">
        <f t="shared" si="15"/>
        <v>0</v>
      </c>
      <c r="I63" s="129">
        <f t="shared" si="15"/>
        <v>0</v>
      </c>
      <c r="J63" s="129">
        <f t="shared" si="15"/>
        <v>0</v>
      </c>
      <c r="K63" s="129">
        <f t="shared" si="15"/>
        <v>0</v>
      </c>
      <c r="L63" s="129">
        <f t="shared" si="15"/>
        <v>0</v>
      </c>
      <c r="M63" s="129">
        <f t="shared" si="15"/>
        <v>0</v>
      </c>
      <c r="N63" s="129">
        <f t="shared" si="15"/>
        <v>0</v>
      </c>
    </row>
    <row r="64" spans="1:14" ht="15" thickBot="1" x14ac:dyDescent="0.35">
      <c r="A64" s="102" t="s">
        <v>95</v>
      </c>
      <c r="B64" s="131">
        <v>0</v>
      </c>
      <c r="C64" s="129">
        <f t="shared" ref="C64:N65" si="16">$B64/12</f>
        <v>0</v>
      </c>
      <c r="D64" s="129">
        <f t="shared" si="16"/>
        <v>0</v>
      </c>
      <c r="E64" s="129">
        <f t="shared" si="16"/>
        <v>0</v>
      </c>
      <c r="F64" s="129">
        <f t="shared" si="16"/>
        <v>0</v>
      </c>
      <c r="G64" s="129">
        <f t="shared" si="16"/>
        <v>0</v>
      </c>
      <c r="H64" s="129">
        <f t="shared" si="16"/>
        <v>0</v>
      </c>
      <c r="I64" s="129">
        <f t="shared" si="16"/>
        <v>0</v>
      </c>
      <c r="J64" s="129">
        <f t="shared" si="16"/>
        <v>0</v>
      </c>
      <c r="K64" s="129">
        <f t="shared" si="16"/>
        <v>0</v>
      </c>
      <c r="L64" s="129">
        <f t="shared" si="16"/>
        <v>0</v>
      </c>
      <c r="M64" s="129">
        <f t="shared" si="16"/>
        <v>0</v>
      </c>
      <c r="N64" s="129">
        <f t="shared" si="16"/>
        <v>0</v>
      </c>
    </row>
    <row r="65" spans="1:14" ht="15" thickBot="1" x14ac:dyDescent="0.35">
      <c r="A65" s="102" t="s">
        <v>96</v>
      </c>
      <c r="B65" s="131">
        <v>0</v>
      </c>
      <c r="C65" s="129">
        <f t="shared" si="16"/>
        <v>0</v>
      </c>
      <c r="D65" s="129">
        <f t="shared" si="16"/>
        <v>0</v>
      </c>
      <c r="E65" s="129">
        <f t="shared" si="16"/>
        <v>0</v>
      </c>
      <c r="F65" s="129">
        <f t="shared" si="16"/>
        <v>0</v>
      </c>
      <c r="G65" s="129">
        <f t="shared" si="16"/>
        <v>0</v>
      </c>
      <c r="H65" s="129">
        <f t="shared" si="16"/>
        <v>0</v>
      </c>
      <c r="I65" s="129">
        <f t="shared" si="16"/>
        <v>0</v>
      </c>
      <c r="J65" s="129">
        <f t="shared" si="16"/>
        <v>0</v>
      </c>
      <c r="K65" s="129">
        <f t="shared" si="16"/>
        <v>0</v>
      </c>
      <c r="L65" s="129">
        <f t="shared" si="16"/>
        <v>0</v>
      </c>
      <c r="M65" s="129">
        <f t="shared" si="16"/>
        <v>0</v>
      </c>
      <c r="N65" s="129">
        <f t="shared" si="16"/>
        <v>0</v>
      </c>
    </row>
    <row r="66" spans="1:14" ht="15" thickBot="1" x14ac:dyDescent="0.35">
      <c r="A66" s="3" t="s">
        <v>7</v>
      </c>
      <c r="B66" s="127">
        <f>SUM(B67:B73)</f>
        <v>100000</v>
      </c>
      <c r="C66" s="127">
        <f t="shared" ref="C66:N66" si="17">SUM(C67:C73)</f>
        <v>8333.3333333333339</v>
      </c>
      <c r="D66" s="127">
        <f t="shared" si="17"/>
        <v>8333.3333333333339</v>
      </c>
      <c r="E66" s="127">
        <f t="shared" si="17"/>
        <v>8333.3333333333339</v>
      </c>
      <c r="F66" s="127">
        <f t="shared" si="17"/>
        <v>8333.3333333333339</v>
      </c>
      <c r="G66" s="127">
        <f t="shared" si="17"/>
        <v>8333.3333333333339</v>
      </c>
      <c r="H66" s="127">
        <f t="shared" si="17"/>
        <v>8333.3333333333339</v>
      </c>
      <c r="I66" s="127">
        <f t="shared" si="17"/>
        <v>8333.3333333333339</v>
      </c>
      <c r="J66" s="127">
        <f t="shared" si="17"/>
        <v>8333.3333333333339</v>
      </c>
      <c r="K66" s="127">
        <f t="shared" si="17"/>
        <v>8333.3333333333339</v>
      </c>
      <c r="L66" s="127">
        <f t="shared" si="17"/>
        <v>8333.3333333333339</v>
      </c>
      <c r="M66" s="127">
        <f t="shared" si="17"/>
        <v>8333.3333333333339</v>
      </c>
      <c r="N66" s="127">
        <f t="shared" si="17"/>
        <v>8333.3333333333339</v>
      </c>
    </row>
    <row r="67" spans="1:14" ht="15" thickBot="1" x14ac:dyDescent="0.35">
      <c r="A67" s="1" t="s">
        <v>6</v>
      </c>
      <c r="B67" s="131">
        <v>100000</v>
      </c>
      <c r="C67" s="129">
        <f t="shared" ref="C67:N67" si="18">$B67/12</f>
        <v>8333.3333333333339</v>
      </c>
      <c r="D67" s="129">
        <f t="shared" si="18"/>
        <v>8333.3333333333339</v>
      </c>
      <c r="E67" s="129">
        <f t="shared" si="18"/>
        <v>8333.3333333333339</v>
      </c>
      <c r="F67" s="129">
        <f t="shared" si="18"/>
        <v>8333.3333333333339</v>
      </c>
      <c r="G67" s="129">
        <f t="shared" si="18"/>
        <v>8333.3333333333339</v>
      </c>
      <c r="H67" s="129">
        <f t="shared" si="18"/>
        <v>8333.3333333333339</v>
      </c>
      <c r="I67" s="129">
        <f t="shared" si="18"/>
        <v>8333.3333333333339</v>
      </c>
      <c r="J67" s="129">
        <f t="shared" si="18"/>
        <v>8333.3333333333339</v>
      </c>
      <c r="K67" s="129">
        <f t="shared" si="18"/>
        <v>8333.3333333333339</v>
      </c>
      <c r="L67" s="129">
        <f t="shared" si="18"/>
        <v>8333.3333333333339</v>
      </c>
      <c r="M67" s="129">
        <f t="shared" si="18"/>
        <v>8333.3333333333339</v>
      </c>
      <c r="N67" s="129">
        <f t="shared" si="18"/>
        <v>8333.3333333333339</v>
      </c>
    </row>
    <row r="68" spans="1:14" ht="15" thickBot="1" x14ac:dyDescent="0.35">
      <c r="A68" s="1" t="s">
        <v>5</v>
      </c>
      <c r="B68" s="130">
        <v>0</v>
      </c>
      <c r="C68" s="129">
        <f t="shared" ref="C68:N73" si="19">$B68/12</f>
        <v>0</v>
      </c>
      <c r="D68" s="129">
        <f t="shared" si="19"/>
        <v>0</v>
      </c>
      <c r="E68" s="129">
        <f t="shared" si="19"/>
        <v>0</v>
      </c>
      <c r="F68" s="129">
        <f t="shared" si="19"/>
        <v>0</v>
      </c>
      <c r="G68" s="129">
        <f t="shared" si="19"/>
        <v>0</v>
      </c>
      <c r="H68" s="129">
        <f t="shared" si="19"/>
        <v>0</v>
      </c>
      <c r="I68" s="129">
        <f t="shared" si="19"/>
        <v>0</v>
      </c>
      <c r="J68" s="129">
        <f t="shared" si="19"/>
        <v>0</v>
      </c>
      <c r="K68" s="129">
        <f t="shared" si="19"/>
        <v>0</v>
      </c>
      <c r="L68" s="129">
        <f t="shared" si="19"/>
        <v>0</v>
      </c>
      <c r="M68" s="129">
        <f t="shared" si="19"/>
        <v>0</v>
      </c>
      <c r="N68" s="129">
        <f t="shared" si="19"/>
        <v>0</v>
      </c>
    </row>
    <row r="69" spans="1:14" ht="15" thickBot="1" x14ac:dyDescent="0.35">
      <c r="A69" s="2" t="s">
        <v>4</v>
      </c>
      <c r="B69" s="130">
        <v>0</v>
      </c>
      <c r="C69" s="129">
        <f t="shared" si="19"/>
        <v>0</v>
      </c>
      <c r="D69" s="129">
        <f t="shared" si="19"/>
        <v>0</v>
      </c>
      <c r="E69" s="129">
        <f t="shared" si="19"/>
        <v>0</v>
      </c>
      <c r="F69" s="129">
        <f t="shared" si="19"/>
        <v>0</v>
      </c>
      <c r="G69" s="129">
        <f t="shared" si="19"/>
        <v>0</v>
      </c>
      <c r="H69" s="129">
        <f t="shared" si="19"/>
        <v>0</v>
      </c>
      <c r="I69" s="129">
        <f t="shared" si="19"/>
        <v>0</v>
      </c>
      <c r="J69" s="129">
        <f t="shared" si="19"/>
        <v>0</v>
      </c>
      <c r="K69" s="129">
        <f t="shared" si="19"/>
        <v>0</v>
      </c>
      <c r="L69" s="129">
        <f t="shared" si="19"/>
        <v>0</v>
      </c>
      <c r="M69" s="129">
        <f t="shared" si="19"/>
        <v>0</v>
      </c>
      <c r="N69" s="129">
        <f t="shared" si="19"/>
        <v>0</v>
      </c>
    </row>
    <row r="70" spans="1:14" ht="15" thickBot="1" x14ac:dyDescent="0.35">
      <c r="A70" s="2" t="s">
        <v>3</v>
      </c>
      <c r="B70" s="130">
        <v>0</v>
      </c>
      <c r="C70" s="129">
        <f t="shared" si="19"/>
        <v>0</v>
      </c>
      <c r="D70" s="129">
        <f t="shared" si="19"/>
        <v>0</v>
      </c>
      <c r="E70" s="129">
        <f t="shared" si="19"/>
        <v>0</v>
      </c>
      <c r="F70" s="129">
        <f t="shared" si="19"/>
        <v>0</v>
      </c>
      <c r="G70" s="129">
        <f t="shared" si="19"/>
        <v>0</v>
      </c>
      <c r="H70" s="129">
        <f t="shared" si="19"/>
        <v>0</v>
      </c>
      <c r="I70" s="129">
        <f t="shared" si="19"/>
        <v>0</v>
      </c>
      <c r="J70" s="129">
        <f t="shared" si="19"/>
        <v>0</v>
      </c>
      <c r="K70" s="129">
        <f t="shared" si="19"/>
        <v>0</v>
      </c>
      <c r="L70" s="129">
        <f t="shared" si="19"/>
        <v>0</v>
      </c>
      <c r="M70" s="129">
        <f t="shared" si="19"/>
        <v>0</v>
      </c>
      <c r="N70" s="129">
        <f t="shared" si="19"/>
        <v>0</v>
      </c>
    </row>
    <row r="71" spans="1:14" ht="15" thickBot="1" x14ac:dyDescent="0.35">
      <c r="A71" s="1" t="s">
        <v>2</v>
      </c>
      <c r="B71" s="130">
        <v>0</v>
      </c>
      <c r="C71" s="129">
        <f t="shared" si="19"/>
        <v>0</v>
      </c>
      <c r="D71" s="129">
        <f t="shared" si="19"/>
        <v>0</v>
      </c>
      <c r="E71" s="129">
        <f t="shared" si="19"/>
        <v>0</v>
      </c>
      <c r="F71" s="129">
        <f t="shared" si="19"/>
        <v>0</v>
      </c>
      <c r="G71" s="129">
        <f t="shared" si="19"/>
        <v>0</v>
      </c>
      <c r="H71" s="129">
        <f t="shared" si="19"/>
        <v>0</v>
      </c>
      <c r="I71" s="129">
        <f t="shared" si="19"/>
        <v>0</v>
      </c>
      <c r="J71" s="129">
        <f t="shared" si="19"/>
        <v>0</v>
      </c>
      <c r="K71" s="129">
        <f t="shared" si="19"/>
        <v>0</v>
      </c>
      <c r="L71" s="129">
        <f t="shared" si="19"/>
        <v>0</v>
      </c>
      <c r="M71" s="129">
        <f t="shared" si="19"/>
        <v>0</v>
      </c>
      <c r="N71" s="129">
        <f t="shared" si="19"/>
        <v>0</v>
      </c>
    </row>
    <row r="72" spans="1:14" ht="15" thickBot="1" x14ac:dyDescent="0.35">
      <c r="A72" s="1" t="s">
        <v>1</v>
      </c>
      <c r="B72" s="130">
        <v>0</v>
      </c>
      <c r="C72" s="129">
        <f t="shared" si="19"/>
        <v>0</v>
      </c>
      <c r="D72" s="129">
        <f t="shared" si="19"/>
        <v>0</v>
      </c>
      <c r="E72" s="129">
        <f t="shared" si="19"/>
        <v>0</v>
      </c>
      <c r="F72" s="129">
        <f t="shared" si="19"/>
        <v>0</v>
      </c>
      <c r="G72" s="129">
        <f t="shared" si="19"/>
        <v>0</v>
      </c>
      <c r="H72" s="129">
        <f t="shared" si="19"/>
        <v>0</v>
      </c>
      <c r="I72" s="129">
        <f t="shared" si="19"/>
        <v>0</v>
      </c>
      <c r="J72" s="129">
        <f t="shared" si="19"/>
        <v>0</v>
      </c>
      <c r="K72" s="129">
        <f t="shared" si="19"/>
        <v>0</v>
      </c>
      <c r="L72" s="129">
        <f t="shared" si="19"/>
        <v>0</v>
      </c>
      <c r="M72" s="129">
        <f t="shared" si="19"/>
        <v>0</v>
      </c>
      <c r="N72" s="129">
        <f t="shared" si="19"/>
        <v>0</v>
      </c>
    </row>
    <row r="73" spans="1:14" ht="15" thickBot="1" x14ac:dyDescent="0.35">
      <c r="A73" s="1" t="s">
        <v>0</v>
      </c>
      <c r="B73" s="130">
        <v>0</v>
      </c>
      <c r="C73" s="129">
        <f t="shared" si="19"/>
        <v>0</v>
      </c>
      <c r="D73" s="129">
        <f t="shared" si="19"/>
        <v>0</v>
      </c>
      <c r="E73" s="129">
        <f t="shared" si="19"/>
        <v>0</v>
      </c>
      <c r="F73" s="129">
        <f t="shared" si="19"/>
        <v>0</v>
      </c>
      <c r="G73" s="129">
        <f t="shared" si="19"/>
        <v>0</v>
      </c>
      <c r="H73" s="129">
        <f t="shared" si="19"/>
        <v>0</v>
      </c>
      <c r="I73" s="129">
        <f t="shared" si="19"/>
        <v>0</v>
      </c>
      <c r="J73" s="129">
        <f t="shared" si="19"/>
        <v>0</v>
      </c>
      <c r="K73" s="129">
        <f t="shared" si="19"/>
        <v>0</v>
      </c>
      <c r="L73" s="129">
        <f t="shared" si="19"/>
        <v>0</v>
      </c>
      <c r="M73" s="129">
        <f t="shared" si="19"/>
        <v>0</v>
      </c>
      <c r="N73" s="129">
        <f t="shared" si="19"/>
        <v>0</v>
      </c>
    </row>
  </sheetData>
  <mergeCells count="2">
    <mergeCell ref="A1:N1"/>
    <mergeCell ref="A2:N2"/>
  </mergeCells>
  <pageMargins left="0.25" right="0.25" top="0.75" bottom="0.75" header="0.3" footer="0.3"/>
  <pageSetup paperSize="5" scale="5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2"/>
  <sheetViews>
    <sheetView workbookViewId="0">
      <selection activeCell="B1" sqref="B1"/>
    </sheetView>
  </sheetViews>
  <sheetFormatPr baseColWidth="10" defaultRowHeight="14.4" x14ac:dyDescent="0.3"/>
  <cols>
    <col min="1" max="1" width="11.44140625" style="38"/>
    <col min="2" max="2" width="102.109375" bestFit="1" customWidth="1"/>
    <col min="3" max="3" width="15.109375" style="12" bestFit="1" customWidth="1"/>
  </cols>
  <sheetData>
    <row r="1" spans="1:3" x14ac:dyDescent="0.3">
      <c r="A1" s="38" t="s">
        <v>182</v>
      </c>
      <c r="B1" t="s">
        <v>1130</v>
      </c>
      <c r="C1" s="12" t="s">
        <v>1131</v>
      </c>
    </row>
    <row r="2" spans="1:3" x14ac:dyDescent="0.3">
      <c r="A2" s="38" t="s">
        <v>1132</v>
      </c>
      <c r="B2" t="s">
        <v>193</v>
      </c>
      <c r="C2" s="12">
        <v>11099500</v>
      </c>
    </row>
    <row r="3" spans="1:3" x14ac:dyDescent="0.3">
      <c r="A3" s="38" t="s">
        <v>1133</v>
      </c>
      <c r="B3" t="s">
        <v>240</v>
      </c>
      <c r="C3" s="12">
        <v>1484944</v>
      </c>
    </row>
    <row r="4" spans="1:3" x14ac:dyDescent="0.3">
      <c r="A4" s="38" t="s">
        <v>1134</v>
      </c>
      <c r="B4" t="s">
        <v>244</v>
      </c>
      <c r="C4" s="12">
        <v>328000</v>
      </c>
    </row>
    <row r="5" spans="1:3" x14ac:dyDescent="0.3">
      <c r="A5" s="38" t="s">
        <v>1135</v>
      </c>
      <c r="B5" t="s">
        <v>271</v>
      </c>
      <c r="C5" s="12">
        <v>1325000</v>
      </c>
    </row>
    <row r="6" spans="1:3" x14ac:dyDescent="0.3">
      <c r="A6" s="38" t="s">
        <v>1136</v>
      </c>
      <c r="B6" t="s">
        <v>300</v>
      </c>
      <c r="C6" s="12">
        <v>61000</v>
      </c>
    </row>
    <row r="7" spans="1:3" x14ac:dyDescent="0.3">
      <c r="A7" s="38" t="s">
        <v>1137</v>
      </c>
      <c r="B7" t="s">
        <v>369</v>
      </c>
      <c r="C7" s="12">
        <v>181500</v>
      </c>
    </row>
    <row r="8" spans="1:3" x14ac:dyDescent="0.3">
      <c r="A8" s="38" t="s">
        <v>1138</v>
      </c>
      <c r="B8" t="s">
        <v>372</v>
      </c>
      <c r="C8" s="12">
        <v>80000</v>
      </c>
    </row>
    <row r="9" spans="1:3" x14ac:dyDescent="0.3">
      <c r="A9" s="38" t="s">
        <v>1139</v>
      </c>
      <c r="B9" t="s">
        <v>373</v>
      </c>
      <c r="C9" s="12">
        <v>2000</v>
      </c>
    </row>
    <row r="10" spans="1:3" x14ac:dyDescent="0.3">
      <c r="A10" s="38" t="s">
        <v>1140</v>
      </c>
      <c r="B10" t="s">
        <v>374</v>
      </c>
      <c r="C10" s="12">
        <v>11000</v>
      </c>
    </row>
    <row r="11" spans="1:3" x14ac:dyDescent="0.3">
      <c r="A11" s="38" t="s">
        <v>1141</v>
      </c>
      <c r="B11" t="s">
        <v>376</v>
      </c>
      <c r="C11" s="12">
        <v>34000</v>
      </c>
    </row>
    <row r="12" spans="1:3" x14ac:dyDescent="0.3">
      <c r="A12" s="38" t="s">
        <v>1142</v>
      </c>
      <c r="B12" t="s">
        <v>380</v>
      </c>
      <c r="C12" s="12">
        <v>60000</v>
      </c>
    </row>
    <row r="13" spans="1:3" x14ac:dyDescent="0.3">
      <c r="A13" s="38" t="s">
        <v>1143</v>
      </c>
      <c r="B13" t="s">
        <v>387</v>
      </c>
      <c r="C13" s="12">
        <v>196500</v>
      </c>
    </row>
    <row r="14" spans="1:3" x14ac:dyDescent="0.3">
      <c r="A14" s="38" t="s">
        <v>1144</v>
      </c>
      <c r="B14" t="s">
        <v>395</v>
      </c>
      <c r="C14" s="12">
        <v>3500</v>
      </c>
    </row>
    <row r="15" spans="1:3" x14ac:dyDescent="0.3">
      <c r="A15" s="38" t="s">
        <v>1145</v>
      </c>
      <c r="B15" t="s">
        <v>404</v>
      </c>
      <c r="C15" s="12">
        <v>1000</v>
      </c>
    </row>
    <row r="16" spans="1:3" x14ac:dyDescent="0.3">
      <c r="A16" s="38" t="s">
        <v>1146</v>
      </c>
      <c r="B16" t="s">
        <v>410</v>
      </c>
      <c r="C16" s="12">
        <v>5000</v>
      </c>
    </row>
    <row r="17" spans="1:3" x14ac:dyDescent="0.3">
      <c r="A17" s="38" t="s">
        <v>1147</v>
      </c>
      <c r="B17" t="s">
        <v>411</v>
      </c>
      <c r="C17" s="12">
        <v>7000</v>
      </c>
    </row>
    <row r="18" spans="1:3" x14ac:dyDescent="0.3">
      <c r="A18" s="38" t="s">
        <v>1148</v>
      </c>
      <c r="B18" t="s">
        <v>412</v>
      </c>
      <c r="C18" s="12">
        <v>1500</v>
      </c>
    </row>
    <row r="19" spans="1:3" x14ac:dyDescent="0.3">
      <c r="A19" s="38" t="s">
        <v>1149</v>
      </c>
      <c r="B19" t="s">
        <v>413</v>
      </c>
      <c r="C19" s="12">
        <v>9200</v>
      </c>
    </row>
    <row r="20" spans="1:3" x14ac:dyDescent="0.3">
      <c r="A20" s="38" t="s">
        <v>1150</v>
      </c>
      <c r="B20" t="s">
        <v>414</v>
      </c>
      <c r="C20" s="12">
        <v>5500</v>
      </c>
    </row>
    <row r="21" spans="1:3" x14ac:dyDescent="0.3">
      <c r="A21" s="38" t="s">
        <v>1151</v>
      </c>
      <c r="B21" t="s">
        <v>415</v>
      </c>
      <c r="C21" s="12">
        <v>138500</v>
      </c>
    </row>
    <row r="22" spans="1:3" x14ac:dyDescent="0.3">
      <c r="A22" s="38" t="s">
        <v>1152</v>
      </c>
      <c r="B22" t="s">
        <v>416</v>
      </c>
      <c r="C22" s="12">
        <v>67000</v>
      </c>
    </row>
    <row r="23" spans="1:3" x14ac:dyDescent="0.3">
      <c r="A23" s="38" t="s">
        <v>1153</v>
      </c>
      <c r="B23" t="s">
        <v>417</v>
      </c>
      <c r="C23" s="12">
        <v>6000</v>
      </c>
    </row>
    <row r="24" spans="1:3" x14ac:dyDescent="0.3">
      <c r="A24" s="38" t="s">
        <v>1154</v>
      </c>
      <c r="B24" t="s">
        <v>419</v>
      </c>
      <c r="C24" s="12">
        <v>201000</v>
      </c>
    </row>
    <row r="25" spans="1:3" x14ac:dyDescent="0.3">
      <c r="A25" s="38" t="s">
        <v>1155</v>
      </c>
      <c r="B25" t="s">
        <v>421</v>
      </c>
      <c r="C25" s="12">
        <v>4000</v>
      </c>
    </row>
    <row r="26" spans="1:3" x14ac:dyDescent="0.3">
      <c r="A26" s="38" t="s">
        <v>1156</v>
      </c>
      <c r="B26" t="s">
        <v>424</v>
      </c>
      <c r="C26" s="12">
        <v>1000</v>
      </c>
    </row>
    <row r="27" spans="1:3" x14ac:dyDescent="0.3">
      <c r="A27" s="38" t="s">
        <v>1157</v>
      </c>
      <c r="B27" t="s">
        <v>426</v>
      </c>
      <c r="C27" s="12">
        <v>12500</v>
      </c>
    </row>
    <row r="28" spans="1:3" x14ac:dyDescent="0.3">
      <c r="A28" s="38" t="s">
        <v>1158</v>
      </c>
      <c r="B28" t="s">
        <v>430</v>
      </c>
      <c r="C28" s="12">
        <v>81584.36</v>
      </c>
    </row>
    <row r="29" spans="1:3" x14ac:dyDescent="0.3">
      <c r="A29" s="38" t="s">
        <v>1159</v>
      </c>
      <c r="B29" t="s">
        <v>432</v>
      </c>
      <c r="C29" s="12">
        <v>155500</v>
      </c>
    </row>
    <row r="30" spans="1:3" x14ac:dyDescent="0.3">
      <c r="A30" s="38" t="s">
        <v>1160</v>
      </c>
      <c r="B30" t="s">
        <v>434</v>
      </c>
      <c r="C30" s="12">
        <v>1824000</v>
      </c>
    </row>
    <row r="31" spans="1:3" x14ac:dyDescent="0.3">
      <c r="A31" s="38" t="s">
        <v>1161</v>
      </c>
      <c r="B31" t="s">
        <v>445</v>
      </c>
      <c r="C31" s="12">
        <v>184000</v>
      </c>
    </row>
    <row r="32" spans="1:3" x14ac:dyDescent="0.3">
      <c r="A32" s="38" t="s">
        <v>1162</v>
      </c>
      <c r="B32" t="s">
        <v>447</v>
      </c>
      <c r="C32" s="12">
        <v>13000</v>
      </c>
    </row>
    <row r="33" spans="1:3" x14ac:dyDescent="0.3">
      <c r="A33" s="38" t="s">
        <v>1163</v>
      </c>
      <c r="B33" t="s">
        <v>449</v>
      </c>
      <c r="C33" s="12">
        <v>30000</v>
      </c>
    </row>
    <row r="34" spans="1:3" x14ac:dyDescent="0.3">
      <c r="A34" s="38" t="s">
        <v>1164</v>
      </c>
      <c r="B34" t="s">
        <v>456</v>
      </c>
      <c r="C34" s="12">
        <v>9000</v>
      </c>
    </row>
    <row r="35" spans="1:3" x14ac:dyDescent="0.3">
      <c r="A35" s="38" t="s">
        <v>1165</v>
      </c>
      <c r="B35" t="s">
        <v>463</v>
      </c>
      <c r="C35" s="12">
        <v>54500</v>
      </c>
    </row>
    <row r="36" spans="1:3" x14ac:dyDescent="0.3">
      <c r="A36" s="38" t="s">
        <v>1166</v>
      </c>
      <c r="B36" t="s">
        <v>464</v>
      </c>
      <c r="C36" s="12">
        <v>17900</v>
      </c>
    </row>
    <row r="37" spans="1:3" x14ac:dyDescent="0.3">
      <c r="A37" s="38" t="s">
        <v>1167</v>
      </c>
      <c r="B37" t="s">
        <v>465</v>
      </c>
      <c r="C37" s="12">
        <v>4000</v>
      </c>
    </row>
    <row r="38" spans="1:3" x14ac:dyDescent="0.3">
      <c r="A38" s="38" t="s">
        <v>1168</v>
      </c>
      <c r="B38" t="s">
        <v>467</v>
      </c>
      <c r="C38" s="12">
        <v>11500</v>
      </c>
    </row>
    <row r="39" spans="1:3" x14ac:dyDescent="0.3">
      <c r="A39" s="38" t="s">
        <v>1169</v>
      </c>
      <c r="B39" t="s">
        <v>471</v>
      </c>
      <c r="C39" s="12">
        <v>458000</v>
      </c>
    </row>
    <row r="40" spans="1:3" x14ac:dyDescent="0.3">
      <c r="A40" s="38" t="s">
        <v>1170</v>
      </c>
      <c r="B40" t="s">
        <v>474</v>
      </c>
      <c r="C40" s="12">
        <v>40500</v>
      </c>
    </row>
    <row r="41" spans="1:3" x14ac:dyDescent="0.3">
      <c r="A41" s="38" t="s">
        <v>1171</v>
      </c>
      <c r="B41" t="s">
        <v>475</v>
      </c>
      <c r="C41" s="12">
        <v>21700</v>
      </c>
    </row>
    <row r="42" spans="1:3" x14ac:dyDescent="0.3">
      <c r="A42" s="38" t="s">
        <v>1172</v>
      </c>
      <c r="B42" t="s">
        <v>478</v>
      </c>
      <c r="C42" s="12">
        <v>2100000</v>
      </c>
    </row>
    <row r="43" spans="1:3" x14ac:dyDescent="0.3">
      <c r="A43" s="38" t="s">
        <v>1173</v>
      </c>
      <c r="B43" t="s">
        <v>484</v>
      </c>
      <c r="C43" s="12">
        <v>52000</v>
      </c>
    </row>
    <row r="44" spans="1:3" x14ac:dyDescent="0.3">
      <c r="A44" s="38" t="s">
        <v>1174</v>
      </c>
      <c r="B44" t="s">
        <v>486</v>
      </c>
      <c r="C44" s="12">
        <v>13600</v>
      </c>
    </row>
    <row r="45" spans="1:3" x14ac:dyDescent="0.3">
      <c r="A45" s="38" t="s">
        <v>1175</v>
      </c>
      <c r="B45" t="s">
        <v>491</v>
      </c>
      <c r="C45" s="12">
        <v>2500</v>
      </c>
    </row>
    <row r="46" spans="1:3" x14ac:dyDescent="0.3">
      <c r="A46" s="38" t="s">
        <v>1176</v>
      </c>
      <c r="B46" t="s">
        <v>493</v>
      </c>
      <c r="C46" s="12">
        <v>1200</v>
      </c>
    </row>
    <row r="47" spans="1:3" x14ac:dyDescent="0.3">
      <c r="A47" s="38" t="s">
        <v>1177</v>
      </c>
      <c r="B47" t="s">
        <v>509</v>
      </c>
      <c r="C47" s="12">
        <v>5000</v>
      </c>
    </row>
    <row r="48" spans="1:3" x14ac:dyDescent="0.3">
      <c r="A48" s="38" t="s">
        <v>1178</v>
      </c>
      <c r="B48" t="s">
        <v>515</v>
      </c>
      <c r="C48" s="12">
        <v>7000</v>
      </c>
    </row>
    <row r="49" spans="1:3" x14ac:dyDescent="0.3">
      <c r="A49" s="38" t="s">
        <v>1179</v>
      </c>
      <c r="B49" t="s">
        <v>521</v>
      </c>
      <c r="C49" s="12">
        <v>1000</v>
      </c>
    </row>
    <row r="50" spans="1:3" x14ac:dyDescent="0.3">
      <c r="A50" s="38" t="s">
        <v>1180</v>
      </c>
      <c r="B50" t="s">
        <v>526</v>
      </c>
      <c r="C50" s="12">
        <v>165000</v>
      </c>
    </row>
    <row r="51" spans="1:3" x14ac:dyDescent="0.3">
      <c r="A51" s="38" t="s">
        <v>1181</v>
      </c>
      <c r="B51" t="s">
        <v>536</v>
      </c>
      <c r="C51" s="12">
        <v>17500</v>
      </c>
    </row>
    <row r="52" spans="1:3" x14ac:dyDescent="0.3">
      <c r="A52" s="38" t="s">
        <v>1182</v>
      </c>
      <c r="B52" t="s">
        <v>539</v>
      </c>
      <c r="C52" s="12">
        <v>121000</v>
      </c>
    </row>
    <row r="53" spans="1:3" x14ac:dyDescent="0.3">
      <c r="A53" s="38" t="s">
        <v>1183</v>
      </c>
      <c r="B53" t="s">
        <v>543</v>
      </c>
      <c r="C53" s="12">
        <v>17000</v>
      </c>
    </row>
    <row r="54" spans="1:3" x14ac:dyDescent="0.3">
      <c r="A54" s="38" t="s">
        <v>1184</v>
      </c>
      <c r="B54" t="s">
        <v>546</v>
      </c>
      <c r="C54" s="12">
        <v>11500</v>
      </c>
    </row>
    <row r="55" spans="1:3" x14ac:dyDescent="0.3">
      <c r="A55" s="38" t="s">
        <v>1185</v>
      </c>
      <c r="B55" t="s">
        <v>550</v>
      </c>
      <c r="C55" s="12">
        <v>37000</v>
      </c>
    </row>
    <row r="56" spans="1:3" x14ac:dyDescent="0.3">
      <c r="A56" s="38" t="s">
        <v>1186</v>
      </c>
      <c r="B56" t="s">
        <v>560</v>
      </c>
      <c r="C56" s="12">
        <v>1000</v>
      </c>
    </row>
    <row r="57" spans="1:3" x14ac:dyDescent="0.3">
      <c r="A57" s="38" t="s">
        <v>1187</v>
      </c>
      <c r="B57" t="s">
        <v>566</v>
      </c>
      <c r="C57" s="12">
        <v>30000</v>
      </c>
    </row>
    <row r="58" spans="1:3" x14ac:dyDescent="0.3">
      <c r="A58" s="38" t="s">
        <v>1188</v>
      </c>
      <c r="B58" t="s">
        <v>575</v>
      </c>
      <c r="C58" s="12">
        <v>17500</v>
      </c>
    </row>
    <row r="59" spans="1:3" x14ac:dyDescent="0.3">
      <c r="A59" s="38" t="s">
        <v>1189</v>
      </c>
      <c r="B59" t="s">
        <v>577</v>
      </c>
      <c r="C59" s="12">
        <v>2000</v>
      </c>
    </row>
    <row r="60" spans="1:3" x14ac:dyDescent="0.3">
      <c r="A60" s="38" t="s">
        <v>1190</v>
      </c>
      <c r="B60" t="s">
        <v>579</v>
      </c>
      <c r="C60" s="12">
        <v>8500</v>
      </c>
    </row>
    <row r="61" spans="1:3" x14ac:dyDescent="0.3">
      <c r="A61" s="38" t="s">
        <v>1191</v>
      </c>
      <c r="B61" t="s">
        <v>584</v>
      </c>
      <c r="C61" s="12">
        <v>111300</v>
      </c>
    </row>
    <row r="62" spans="1:3" x14ac:dyDescent="0.3">
      <c r="A62" s="38" t="s">
        <v>1192</v>
      </c>
      <c r="B62" t="s">
        <v>587</v>
      </c>
      <c r="C62" s="12">
        <v>7000</v>
      </c>
    </row>
    <row r="63" spans="1:3" x14ac:dyDescent="0.3">
      <c r="A63" s="38" t="s">
        <v>1193</v>
      </c>
      <c r="B63" t="s">
        <v>589</v>
      </c>
      <c r="C63" s="12">
        <v>1000</v>
      </c>
    </row>
    <row r="64" spans="1:3" x14ac:dyDescent="0.3">
      <c r="A64" s="38" t="s">
        <v>1194</v>
      </c>
      <c r="B64" t="s">
        <v>592</v>
      </c>
      <c r="C64" s="12">
        <v>94000</v>
      </c>
    </row>
    <row r="65" spans="1:3" x14ac:dyDescent="0.3">
      <c r="A65" s="38" t="s">
        <v>1195</v>
      </c>
      <c r="B65" t="s">
        <v>595</v>
      </c>
      <c r="C65" s="12">
        <v>39000</v>
      </c>
    </row>
    <row r="66" spans="1:3" x14ac:dyDescent="0.3">
      <c r="A66" s="38" t="s">
        <v>1196</v>
      </c>
      <c r="B66" t="s">
        <v>601</v>
      </c>
      <c r="C66" s="12">
        <v>112000</v>
      </c>
    </row>
    <row r="67" spans="1:3" x14ac:dyDescent="0.3">
      <c r="A67" s="38" t="s">
        <v>1197</v>
      </c>
      <c r="B67" t="s">
        <v>608</v>
      </c>
      <c r="C67" s="12">
        <v>90000</v>
      </c>
    </row>
    <row r="68" spans="1:3" x14ac:dyDescent="0.3">
      <c r="A68" s="38" t="s">
        <v>1198</v>
      </c>
      <c r="B68" t="s">
        <v>613</v>
      </c>
      <c r="C68" s="12">
        <v>2000</v>
      </c>
    </row>
    <row r="69" spans="1:3" x14ac:dyDescent="0.3">
      <c r="A69" s="38" t="s">
        <v>1199</v>
      </c>
      <c r="B69" t="s">
        <v>614</v>
      </c>
      <c r="C69" s="12">
        <v>2000</v>
      </c>
    </row>
    <row r="70" spans="1:3" x14ac:dyDescent="0.3">
      <c r="A70" s="38" t="s">
        <v>1200</v>
      </c>
      <c r="B70" t="s">
        <v>618</v>
      </c>
      <c r="C70" s="12">
        <v>1000</v>
      </c>
    </row>
    <row r="71" spans="1:3" x14ac:dyDescent="0.3">
      <c r="A71" s="38" t="s">
        <v>1201</v>
      </c>
      <c r="B71" t="s">
        <v>623</v>
      </c>
      <c r="C71" s="12">
        <v>1000</v>
      </c>
    </row>
    <row r="72" spans="1:3" x14ac:dyDescent="0.3">
      <c r="A72" s="38" t="s">
        <v>1202</v>
      </c>
      <c r="B72" t="s">
        <v>630</v>
      </c>
      <c r="C72" s="12">
        <v>1000</v>
      </c>
    </row>
    <row r="73" spans="1:3" x14ac:dyDescent="0.3">
      <c r="A73" s="38" t="s">
        <v>1203</v>
      </c>
      <c r="B73" t="s">
        <v>640</v>
      </c>
      <c r="C73" s="12">
        <v>328000</v>
      </c>
    </row>
    <row r="74" spans="1:3" x14ac:dyDescent="0.3">
      <c r="A74" s="38" t="s">
        <v>1204</v>
      </c>
      <c r="B74" t="s">
        <v>660</v>
      </c>
      <c r="C74" s="12">
        <v>685500</v>
      </c>
    </row>
    <row r="75" spans="1:3" x14ac:dyDescent="0.3">
      <c r="A75" s="38" t="s">
        <v>1205</v>
      </c>
      <c r="B75" t="s">
        <v>666</v>
      </c>
      <c r="C75" s="12">
        <v>4500</v>
      </c>
    </row>
    <row r="76" spans="1:3" x14ac:dyDescent="0.3">
      <c r="A76" s="38" t="s">
        <v>1206</v>
      </c>
      <c r="B76" t="s">
        <v>672</v>
      </c>
      <c r="C76" s="12">
        <v>5000</v>
      </c>
    </row>
    <row r="77" spans="1:3" x14ac:dyDescent="0.3">
      <c r="A77" s="38" t="s">
        <v>1207</v>
      </c>
      <c r="B77" t="s">
        <v>674</v>
      </c>
      <c r="C77" s="12">
        <v>301000</v>
      </c>
    </row>
    <row r="78" spans="1:3" x14ac:dyDescent="0.3">
      <c r="A78" s="38" t="s">
        <v>1208</v>
      </c>
      <c r="B78" t="s">
        <v>678</v>
      </c>
      <c r="C78" s="12">
        <v>2500</v>
      </c>
    </row>
    <row r="79" spans="1:3" x14ac:dyDescent="0.3">
      <c r="A79" s="38" t="s">
        <v>1209</v>
      </c>
      <c r="B79" t="s">
        <v>683</v>
      </c>
      <c r="C79" s="12">
        <v>8000</v>
      </c>
    </row>
    <row r="80" spans="1:3" x14ac:dyDescent="0.3">
      <c r="A80" s="38" t="s">
        <v>1210</v>
      </c>
      <c r="B80" t="s">
        <v>363</v>
      </c>
      <c r="C80" s="12">
        <v>120000</v>
      </c>
    </row>
    <row r="81" spans="1:3" x14ac:dyDescent="0.3">
      <c r="A81" s="38" t="s">
        <v>1211</v>
      </c>
      <c r="B81" t="s">
        <v>671</v>
      </c>
      <c r="C81" s="12">
        <v>23497</v>
      </c>
    </row>
    <row r="82" spans="1:3" x14ac:dyDescent="0.3">
      <c r="A82" s="38" t="s">
        <v>1212</v>
      </c>
      <c r="B82" t="s">
        <v>750</v>
      </c>
      <c r="C82" s="12">
        <v>115000</v>
      </c>
    </row>
    <row r="83" spans="1:3" x14ac:dyDescent="0.3">
      <c r="A83" s="38" t="s">
        <v>1213</v>
      </c>
      <c r="B83" t="s">
        <v>761</v>
      </c>
      <c r="C83" s="12">
        <v>500000</v>
      </c>
    </row>
    <row r="84" spans="1:3" x14ac:dyDescent="0.3">
      <c r="A84" s="38" t="s">
        <v>1214</v>
      </c>
      <c r="B84" t="s">
        <v>767</v>
      </c>
      <c r="C84" s="12">
        <v>819003</v>
      </c>
    </row>
    <row r="85" spans="1:3" x14ac:dyDescent="0.3">
      <c r="A85" s="38" t="s">
        <v>1215</v>
      </c>
      <c r="B85" t="s">
        <v>786</v>
      </c>
      <c r="C85" s="12">
        <v>90000</v>
      </c>
    </row>
    <row r="86" spans="1:3" x14ac:dyDescent="0.3">
      <c r="A86" s="38" t="s">
        <v>1216</v>
      </c>
      <c r="B86" t="s">
        <v>797</v>
      </c>
      <c r="C86" s="12">
        <v>1000</v>
      </c>
    </row>
    <row r="87" spans="1:3" x14ac:dyDescent="0.3">
      <c r="A87" s="38" t="s">
        <v>1217</v>
      </c>
      <c r="B87" t="s">
        <v>800</v>
      </c>
      <c r="C87" s="12">
        <v>225000</v>
      </c>
    </row>
    <row r="88" spans="1:3" x14ac:dyDescent="0.3">
      <c r="A88" s="38" t="s">
        <v>1218</v>
      </c>
      <c r="B88" t="s">
        <v>846</v>
      </c>
      <c r="C88" s="12">
        <v>10000</v>
      </c>
    </row>
    <row r="89" spans="1:3" x14ac:dyDescent="0.3">
      <c r="A89" s="38" t="s">
        <v>1219</v>
      </c>
      <c r="B89" t="s">
        <v>858</v>
      </c>
      <c r="C89" s="12">
        <v>59000</v>
      </c>
    </row>
    <row r="90" spans="1:3" x14ac:dyDescent="0.3">
      <c r="A90" s="38" t="s">
        <v>1220</v>
      </c>
      <c r="B90" t="s">
        <v>860</v>
      </c>
      <c r="C90" s="12">
        <v>50000</v>
      </c>
    </row>
    <row r="91" spans="1:3" x14ac:dyDescent="0.3">
      <c r="A91" s="38" t="s">
        <v>1221</v>
      </c>
      <c r="B91" t="s">
        <v>864</v>
      </c>
      <c r="C91" s="12">
        <v>71000</v>
      </c>
    </row>
    <row r="92" spans="1:3" x14ac:dyDescent="0.3">
      <c r="A92" s="38" t="s">
        <v>1222</v>
      </c>
      <c r="B92" t="s">
        <v>866</v>
      </c>
      <c r="C92" s="12">
        <v>50500</v>
      </c>
    </row>
    <row r="93" spans="1:3" x14ac:dyDescent="0.3">
      <c r="A93" s="38" t="s">
        <v>1223</v>
      </c>
      <c r="B93" t="s">
        <v>870</v>
      </c>
      <c r="C93" s="12">
        <v>6000</v>
      </c>
    </row>
    <row r="94" spans="1:3" x14ac:dyDescent="0.3">
      <c r="A94" s="38" t="s">
        <v>1224</v>
      </c>
      <c r="B94" t="s">
        <v>872</v>
      </c>
      <c r="C94" s="12">
        <v>6100</v>
      </c>
    </row>
    <row r="95" spans="1:3" x14ac:dyDescent="0.3">
      <c r="A95" s="38" t="s">
        <v>1225</v>
      </c>
      <c r="B95" t="s">
        <v>873</v>
      </c>
      <c r="C95" s="12">
        <v>5000</v>
      </c>
    </row>
    <row r="96" spans="1:3" x14ac:dyDescent="0.3">
      <c r="A96" s="38" t="s">
        <v>1226</v>
      </c>
      <c r="B96" t="s">
        <v>880</v>
      </c>
      <c r="C96" s="12">
        <v>408500</v>
      </c>
    </row>
    <row r="97" spans="1:3" x14ac:dyDescent="0.3">
      <c r="A97" s="38" t="s">
        <v>1227</v>
      </c>
      <c r="B97" t="s">
        <v>893</v>
      </c>
      <c r="C97" s="12">
        <v>10000</v>
      </c>
    </row>
    <row r="98" spans="1:3" x14ac:dyDescent="0.3">
      <c r="A98" s="38" t="s">
        <v>1228</v>
      </c>
      <c r="B98" t="s">
        <v>897</v>
      </c>
      <c r="C98" s="12">
        <v>10000</v>
      </c>
    </row>
    <row r="99" spans="1:3" x14ac:dyDescent="0.3">
      <c r="A99" s="38" t="s">
        <v>1229</v>
      </c>
      <c r="B99" t="s">
        <v>903</v>
      </c>
      <c r="C99" s="12">
        <v>105000</v>
      </c>
    </row>
    <row r="100" spans="1:3" x14ac:dyDescent="0.3">
      <c r="A100" s="38" t="s">
        <v>1230</v>
      </c>
      <c r="B100" t="s">
        <v>904</v>
      </c>
      <c r="C100" s="12">
        <v>10000</v>
      </c>
    </row>
    <row r="101" spans="1:3" x14ac:dyDescent="0.3">
      <c r="A101" s="38" t="s">
        <v>1231</v>
      </c>
      <c r="B101" t="s">
        <v>906</v>
      </c>
      <c r="C101" s="12">
        <v>41500</v>
      </c>
    </row>
    <row r="102" spans="1:3" x14ac:dyDescent="0.3">
      <c r="A102" s="38" t="s">
        <v>1232</v>
      </c>
      <c r="B102" t="s">
        <v>907</v>
      </c>
      <c r="C102" s="12">
        <v>39000</v>
      </c>
    </row>
    <row r="103" spans="1:3" x14ac:dyDescent="0.3">
      <c r="A103" s="38" t="s">
        <v>1233</v>
      </c>
      <c r="B103" t="s">
        <v>909</v>
      </c>
      <c r="C103" s="12">
        <v>88000</v>
      </c>
    </row>
    <row r="104" spans="1:3" x14ac:dyDescent="0.3">
      <c r="A104" s="38" t="s">
        <v>1234</v>
      </c>
      <c r="B104" t="s">
        <v>911</v>
      </c>
      <c r="C104" s="12">
        <v>24500</v>
      </c>
    </row>
    <row r="105" spans="1:3" x14ac:dyDescent="0.3">
      <c r="A105" s="38" t="s">
        <v>1235</v>
      </c>
      <c r="B105" t="s">
        <v>912</v>
      </c>
      <c r="C105" s="12">
        <v>1000</v>
      </c>
    </row>
    <row r="106" spans="1:3" x14ac:dyDescent="0.3">
      <c r="A106" s="38" t="s">
        <v>1236</v>
      </c>
      <c r="B106" t="s">
        <v>930</v>
      </c>
      <c r="C106" s="12">
        <v>1000</v>
      </c>
    </row>
    <row r="107" spans="1:3" x14ac:dyDescent="0.3">
      <c r="A107" s="38" t="s">
        <v>1237</v>
      </c>
      <c r="B107" t="s">
        <v>964</v>
      </c>
      <c r="C107" s="12">
        <v>1300000</v>
      </c>
    </row>
    <row r="108" spans="1:3" x14ac:dyDescent="0.3">
      <c r="A108" s="38" t="s">
        <v>1238</v>
      </c>
      <c r="B108" t="s">
        <v>970</v>
      </c>
      <c r="C108" s="12">
        <v>300000</v>
      </c>
    </row>
    <row r="109" spans="1:3" x14ac:dyDescent="0.3">
      <c r="A109" s="38" t="s">
        <v>1239</v>
      </c>
      <c r="B109" t="s">
        <v>964</v>
      </c>
      <c r="C109" s="12">
        <v>1000</v>
      </c>
    </row>
    <row r="110" spans="1:3" x14ac:dyDescent="0.3">
      <c r="A110" s="38" t="s">
        <v>1240</v>
      </c>
      <c r="B110" t="s">
        <v>970</v>
      </c>
      <c r="C110" s="12">
        <v>372599.64</v>
      </c>
    </row>
    <row r="111" spans="1:3" x14ac:dyDescent="0.3">
      <c r="A111" s="38" t="s">
        <v>1241</v>
      </c>
      <c r="B111" t="s">
        <v>1082</v>
      </c>
      <c r="C111" s="12">
        <v>100000</v>
      </c>
    </row>
    <row r="112" spans="1:3" x14ac:dyDescent="0.3">
      <c r="A112" s="60"/>
      <c r="B112" s="58"/>
      <c r="C112" s="59">
        <f>SUBTOTAL(109,Tabla5[MONTO])</f>
        <v>27600628</v>
      </c>
    </row>
  </sheetData>
  <pageMargins left="0.7" right="0.7" top="0.75" bottom="0.75" header="0.3" footer="0.3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2"/>
  <sheetViews>
    <sheetView topLeftCell="E1" workbookViewId="0">
      <selection activeCell="E14" sqref="E14"/>
    </sheetView>
  </sheetViews>
  <sheetFormatPr baseColWidth="10" defaultRowHeight="14.4" x14ac:dyDescent="0.3"/>
  <cols>
    <col min="1" max="1" width="0" hidden="1" customWidth="1"/>
    <col min="2" max="2" width="24.44140625" style="39" customWidth="1"/>
    <col min="3" max="3" width="12.109375" style="39" hidden="1" customWidth="1"/>
    <col min="4" max="4" width="55.6640625" hidden="1" customWidth="1"/>
    <col min="5" max="5" width="114.33203125" customWidth="1"/>
    <col min="6" max="6" width="26.88671875" style="12" bestFit="1" customWidth="1"/>
  </cols>
  <sheetData>
    <row r="1" spans="1:6" x14ac:dyDescent="0.3">
      <c r="A1" t="s">
        <v>182</v>
      </c>
      <c r="B1" s="39" t="s">
        <v>1243</v>
      </c>
      <c r="C1" s="39" t="s">
        <v>181</v>
      </c>
      <c r="D1" t="s">
        <v>1130</v>
      </c>
      <c r="E1" t="s">
        <v>1244</v>
      </c>
      <c r="F1" s="12" t="s">
        <v>1242</v>
      </c>
    </row>
    <row r="2" spans="1:6" x14ac:dyDescent="0.3">
      <c r="A2" s="40">
        <v>100</v>
      </c>
      <c r="B2" s="39" t="str">
        <f>CONCATENATE(Tabla6[[#This Row],[COG]])</f>
        <v>100</v>
      </c>
      <c r="C2" s="39" t="str">
        <f>CONCATENATE(Tabla6[[#This Row],[PARTIDA]],"00")</f>
        <v>10000</v>
      </c>
      <c r="D2" s="39" t="str">
        <f>VLOOKUP(Tabla6[[#This Row],[PARTIDA]],Tabla1[#All],3,FALSE)</f>
        <v>SERVICIOS PERSONALES</v>
      </c>
      <c r="E2" s="39" t="str">
        <f>CONCATENATE(Tabla6[[#This Row],[Columna1]]," - ",Tabla6[[#This Row],[DESCRIPCION]])</f>
        <v>10000 - SERVICIOS PERSONALES</v>
      </c>
      <c r="F2" s="12">
        <f>IFERROR( VLOOKUP(Tabla6[[#This Row],[PARTIDA]],Tabla5[#All],3,FALSE),0)</f>
        <v>0</v>
      </c>
    </row>
    <row r="3" spans="1:6" x14ac:dyDescent="0.3">
      <c r="A3" s="40">
        <v>110</v>
      </c>
      <c r="B3" s="39" t="str">
        <f>CONCATENATE(Tabla6[[#This Row],[COG]])</f>
        <v>110</v>
      </c>
      <c r="C3" s="39" t="str">
        <f>CONCATENATE(Tabla6[[#This Row],[PARTIDA]],"00")</f>
        <v>11000</v>
      </c>
      <c r="D3" s="39" t="str">
        <f>VLOOKUP(Tabla6[[#This Row],[PARTIDA]],Tabla1[#All],3,FALSE)</f>
        <v>REMUNERACIONES AL PERSONAL DE CARÁCTER PERMANENTE</v>
      </c>
      <c r="E3" s="39" t="str">
        <f>CONCATENATE(Tabla6[[#This Row],[Columna1]]," - ",Tabla6[[#This Row],[DESCRIPCION]])</f>
        <v>11000 - REMUNERACIONES AL PERSONAL DE CARÁCTER PERMANENTE</v>
      </c>
      <c r="F3" s="12">
        <f>IFERROR( VLOOKUP(Tabla6[[#This Row],[PARTIDA]],Tabla5[#All],3,FALSE),0)</f>
        <v>0</v>
      </c>
    </row>
    <row r="4" spans="1:6" x14ac:dyDescent="0.3">
      <c r="A4" s="40">
        <v>111</v>
      </c>
      <c r="B4" s="39" t="str">
        <f>CONCATENATE(Tabla6[[#This Row],[COG]])</f>
        <v>111</v>
      </c>
      <c r="C4" s="39" t="str">
        <f>CONCATENATE(Tabla6[[#This Row],[PARTIDA]],"00")</f>
        <v>11100</v>
      </c>
      <c r="D4" s="39" t="str">
        <f>VLOOKUP(Tabla6[[#This Row],[PARTIDA]],Tabla1[#All],3,FALSE)</f>
        <v>DIETAS</v>
      </c>
      <c r="E4" s="39" t="str">
        <f>CONCATENATE(Tabla6[[#This Row],[Columna1]]," - ",Tabla6[[#This Row],[DESCRIPCION]])</f>
        <v>11100 - DIETAS</v>
      </c>
      <c r="F4" s="12">
        <f>IFERROR( VLOOKUP(Tabla6[[#This Row],[PARTIDA]],Tabla5[#All],3,FALSE),0)</f>
        <v>0</v>
      </c>
    </row>
    <row r="5" spans="1:6" x14ac:dyDescent="0.3">
      <c r="A5" s="40">
        <v>112</v>
      </c>
      <c r="B5" s="39" t="str">
        <f>CONCATENATE(Tabla6[[#This Row],[COG]])</f>
        <v>112</v>
      </c>
      <c r="C5" s="39" t="str">
        <f>CONCATENATE(Tabla6[[#This Row],[PARTIDA]],"00")</f>
        <v>11200</v>
      </c>
      <c r="D5" s="39" t="str">
        <f>VLOOKUP(Tabla6[[#This Row],[PARTIDA]],Tabla1[#All],3,FALSE)</f>
        <v>HABERES</v>
      </c>
      <c r="E5" s="39" t="str">
        <f>CONCATENATE(Tabla6[[#This Row],[Columna1]]," - ",Tabla6[[#This Row],[DESCRIPCION]])</f>
        <v>11200 - HABERES</v>
      </c>
      <c r="F5" s="12">
        <f>IFERROR( VLOOKUP(Tabla6[[#This Row],[PARTIDA]],Tabla5[#All],3,FALSE),0)</f>
        <v>0</v>
      </c>
    </row>
    <row r="6" spans="1:6" x14ac:dyDescent="0.3">
      <c r="A6" s="40">
        <v>113</v>
      </c>
      <c r="B6" s="39" t="str">
        <f>CONCATENATE(Tabla6[[#This Row],[COG]])</f>
        <v>113</v>
      </c>
      <c r="C6" s="39" t="str">
        <f>CONCATENATE(Tabla6[[#This Row],[PARTIDA]],"00")</f>
        <v>11300</v>
      </c>
      <c r="D6" s="39" t="str">
        <f>VLOOKUP(Tabla6[[#This Row],[PARTIDA]],Tabla1[#All],3,FALSE)</f>
        <v>SUELDOS BASE AL PERSONAL PERMANENTE</v>
      </c>
      <c r="E6" s="39" t="str">
        <f>CONCATENATE(Tabla6[[#This Row],[Columna1]]," - ",Tabla6[[#This Row],[DESCRIPCION]])</f>
        <v>11300 - SUELDOS BASE AL PERSONAL PERMANENTE</v>
      </c>
      <c r="F6" s="12">
        <f>IFERROR( VLOOKUP(Tabla6[[#This Row],[PARTIDA]],Tabla5[#All],3,FALSE),0)</f>
        <v>11099500</v>
      </c>
    </row>
    <row r="7" spans="1:6" x14ac:dyDescent="0.3">
      <c r="A7" s="40">
        <v>114</v>
      </c>
      <c r="B7" s="39" t="str">
        <f>CONCATENATE(Tabla6[[#This Row],[COG]])</f>
        <v>114</v>
      </c>
      <c r="C7" s="39" t="str">
        <f>CONCATENATE(Tabla6[[#This Row],[PARTIDA]],"00")</f>
        <v>11400</v>
      </c>
      <c r="D7" s="39" t="str">
        <f>VLOOKUP(Tabla6[[#This Row],[PARTIDA]],Tabla1[#All],3,FALSE)</f>
        <v>REMUNERACIONES POR ADSCRIPCIÓN LABORAL EN EL EXTRANJERO</v>
      </c>
      <c r="E7" s="39" t="str">
        <f>CONCATENATE(Tabla6[[#This Row],[Columna1]]," - ",Tabla6[[#This Row],[DESCRIPCION]])</f>
        <v>11400 - REMUNERACIONES POR ADSCRIPCIÓN LABORAL EN EL EXTRANJERO</v>
      </c>
      <c r="F7" s="12">
        <f>IFERROR( VLOOKUP(Tabla6[[#This Row],[PARTIDA]],Tabla5[#All],3,FALSE),0)</f>
        <v>0</v>
      </c>
    </row>
    <row r="8" spans="1:6" x14ac:dyDescent="0.3">
      <c r="A8" s="40">
        <v>120</v>
      </c>
      <c r="B8" s="39" t="str">
        <f>CONCATENATE(Tabla6[[#This Row],[COG]])</f>
        <v>120</v>
      </c>
      <c r="C8" s="39" t="str">
        <f>CONCATENATE(Tabla6[[#This Row],[PARTIDA]],"00")</f>
        <v>12000</v>
      </c>
      <c r="D8" s="39" t="str">
        <f>VLOOKUP(Tabla6[[#This Row],[PARTIDA]],Tabla1[#All],3,FALSE)</f>
        <v>REMUNERACIONES AL PERSONAL DE CARÁCTER TRANSITORIO</v>
      </c>
      <c r="E8" s="39" t="str">
        <f>CONCATENATE(Tabla6[[#This Row],[Columna1]]," - ",Tabla6[[#This Row],[DESCRIPCION]])</f>
        <v>12000 - REMUNERACIONES AL PERSONAL DE CARÁCTER TRANSITORIO</v>
      </c>
      <c r="F8" s="12">
        <f>IFERROR( VLOOKUP(Tabla6[[#This Row],[PARTIDA]],Tabla5[#All],3,FALSE),0)</f>
        <v>0</v>
      </c>
    </row>
    <row r="9" spans="1:6" x14ac:dyDescent="0.3">
      <c r="A9" s="40">
        <v>121</v>
      </c>
      <c r="B9" s="39" t="str">
        <f>CONCATENATE(Tabla6[[#This Row],[COG]])</f>
        <v>121</v>
      </c>
      <c r="C9" s="39" t="str">
        <f>CONCATENATE(Tabla6[[#This Row],[PARTIDA]],"00")</f>
        <v>12100</v>
      </c>
      <c r="D9" s="39" t="str">
        <f>VLOOKUP(Tabla6[[#This Row],[PARTIDA]],Tabla1[#All],3,FALSE)</f>
        <v>HONORARIOS ASIMILABLES A SALARIOS</v>
      </c>
      <c r="E9" s="39" t="str">
        <f>CONCATENATE(Tabla6[[#This Row],[Columna1]]," - ",Tabla6[[#This Row],[DESCRIPCION]])</f>
        <v>12100 - HONORARIOS ASIMILABLES A SALARIOS</v>
      </c>
      <c r="F9" s="12">
        <f>IFERROR( VLOOKUP(Tabla6[[#This Row],[PARTIDA]],Tabla5[#All],3,FALSE),0)</f>
        <v>0</v>
      </c>
    </row>
    <row r="10" spans="1:6" x14ac:dyDescent="0.3">
      <c r="A10" s="40">
        <v>122</v>
      </c>
      <c r="B10" s="39" t="str">
        <f>CONCATENATE(Tabla6[[#This Row],[COG]])</f>
        <v>122</v>
      </c>
      <c r="C10" s="39" t="str">
        <f>CONCATENATE(Tabla6[[#This Row],[PARTIDA]],"00")</f>
        <v>12200</v>
      </c>
      <c r="D10" s="39" t="str">
        <f>VLOOKUP(Tabla6[[#This Row],[PARTIDA]],Tabla1[#All],3,FALSE)</f>
        <v>SUELDOS BASE AL PERSONAL EVENTUAL</v>
      </c>
      <c r="E10" s="39" t="str">
        <f>CONCATENATE(Tabla6[[#This Row],[Columna1]]," - ",Tabla6[[#This Row],[DESCRIPCION]])</f>
        <v>12200 - SUELDOS BASE AL PERSONAL EVENTUAL</v>
      </c>
      <c r="F10" s="12">
        <f>IFERROR( VLOOKUP(Tabla6[[#This Row],[PARTIDA]],Tabla5[#All],3,FALSE),0)</f>
        <v>0</v>
      </c>
    </row>
    <row r="11" spans="1:6" x14ac:dyDescent="0.3">
      <c r="A11" s="40">
        <v>123</v>
      </c>
      <c r="B11" s="39" t="str">
        <f>CONCATENATE(Tabla6[[#This Row],[COG]])</f>
        <v>123</v>
      </c>
      <c r="C11" s="39" t="str">
        <f>CONCATENATE(Tabla6[[#This Row],[PARTIDA]],"00")</f>
        <v>12300</v>
      </c>
      <c r="D11" s="39" t="str">
        <f>VLOOKUP(Tabla6[[#This Row],[PARTIDA]],Tabla1[#All],3,FALSE)</f>
        <v>RETRIBUCIONES POR SERVICIOS DE CARÁCTER SOCIAL</v>
      </c>
      <c r="E11" s="39" t="str">
        <f>CONCATENATE(Tabla6[[#This Row],[Columna1]]," - ",Tabla6[[#This Row],[DESCRIPCION]])</f>
        <v>12300 - RETRIBUCIONES POR SERVICIOS DE CARÁCTER SOCIAL</v>
      </c>
      <c r="F11" s="12">
        <f>IFERROR( VLOOKUP(Tabla6[[#This Row],[PARTIDA]],Tabla5[#All],3,FALSE),0)</f>
        <v>0</v>
      </c>
    </row>
    <row r="12" spans="1:6" x14ac:dyDescent="0.3">
      <c r="A12" s="40">
        <v>124</v>
      </c>
      <c r="B12" s="39" t="str">
        <f>CONCATENATE(Tabla6[[#This Row],[COG]])</f>
        <v>124</v>
      </c>
      <c r="C12" s="39" t="str">
        <f>CONCATENATE(Tabla6[[#This Row],[PARTIDA]],"00")</f>
        <v>12400</v>
      </c>
      <c r="D12" s="39" t="str">
        <f>VLOOKUP(Tabla6[[#This Row],[PARTIDA]],Tabla1[#All],3,FALSE)</f>
        <v>RETRIBUCIÓN A LOS REPRESENTANTES DE LOS TRABAJADORES Y DE LOS PATRONES EN LA JUNTA DE CONCILIACIÓN Y ARBITRAJE</v>
      </c>
      <c r="E12" s="39" t="str">
        <f>CONCATENATE(Tabla6[[#This Row],[Columna1]]," - ",Tabla6[[#This Row],[DESCRIPCION]])</f>
        <v>12400 - RETRIBUCIÓN A LOS REPRESENTANTES DE LOS TRABAJADORES Y DE LOS PATRONES EN LA JUNTA DE CONCILIACIÓN Y ARBITRAJE</v>
      </c>
      <c r="F12" s="12">
        <f>IFERROR( VLOOKUP(Tabla6[[#This Row],[PARTIDA]],Tabla5[#All],3,FALSE),0)</f>
        <v>0</v>
      </c>
    </row>
    <row r="13" spans="1:6" x14ac:dyDescent="0.3">
      <c r="A13" s="40">
        <v>130</v>
      </c>
      <c r="B13" s="39" t="str">
        <f>CONCATENATE(Tabla6[[#This Row],[COG]])</f>
        <v>130</v>
      </c>
      <c r="C13" s="39" t="str">
        <f>CONCATENATE(Tabla6[[#This Row],[PARTIDA]],"00")</f>
        <v>13000</v>
      </c>
      <c r="D13" s="39" t="str">
        <f>VLOOKUP(Tabla6[[#This Row],[PARTIDA]],Tabla1[#All],3,FALSE)</f>
        <v>REMUNERACIONES ADICIONALES Y ESPECIALES</v>
      </c>
      <c r="E13" s="39" t="str">
        <f>CONCATENATE(Tabla6[[#This Row],[Columna1]]," - ",Tabla6[[#This Row],[DESCRIPCION]])</f>
        <v>13000 - REMUNERACIONES ADICIONALES Y ESPECIALES</v>
      </c>
      <c r="F13" s="12">
        <f>IFERROR( VLOOKUP(Tabla6[[#This Row],[PARTIDA]],Tabla5[#All],3,FALSE),0)</f>
        <v>0</v>
      </c>
    </row>
    <row r="14" spans="1:6" x14ac:dyDescent="0.3">
      <c r="A14" s="40">
        <v>131</v>
      </c>
      <c r="B14" s="39" t="str">
        <f>CONCATENATE(Tabla6[[#This Row],[COG]])</f>
        <v>131</v>
      </c>
      <c r="C14" s="39" t="str">
        <f>CONCATENATE(Tabla6[[#This Row],[PARTIDA]],"00")</f>
        <v>13100</v>
      </c>
      <c r="D14" s="39" t="str">
        <f>VLOOKUP(Tabla6[[#This Row],[PARTIDA]],Tabla1[#All],3,FALSE)</f>
        <v>PRIMAS POR AÑOS DE SERVICIOS EFECTIVOS PRESTADOS</v>
      </c>
      <c r="E14" s="39" t="str">
        <f>CONCATENATE(Tabla6[[#This Row],[Columna1]]," - ",Tabla6[[#This Row],[DESCRIPCION]])</f>
        <v>13100 - PRIMAS POR AÑOS DE SERVICIOS EFECTIVOS PRESTADOS</v>
      </c>
      <c r="F14" s="12">
        <f>IFERROR( VLOOKUP(Tabla6[[#This Row],[PARTIDA]],Tabla5[#All],3,FALSE),0)</f>
        <v>0</v>
      </c>
    </row>
    <row r="15" spans="1:6" x14ac:dyDescent="0.3">
      <c r="A15" s="40">
        <v>132</v>
      </c>
      <c r="B15" s="39" t="str">
        <f>CONCATENATE(Tabla6[[#This Row],[COG]])</f>
        <v>132</v>
      </c>
      <c r="C15" s="39" t="str">
        <f>CONCATENATE(Tabla6[[#This Row],[PARTIDA]],"00")</f>
        <v>13200</v>
      </c>
      <c r="D15" s="39" t="str">
        <f>VLOOKUP(Tabla6[[#This Row],[PARTIDA]],Tabla1[#All],3,FALSE)</f>
        <v>PRIMAS DE VACACIONES, DOMINICAL Y GRATIFICACIÓN DE FIN DE AÑO</v>
      </c>
      <c r="E15" s="39" t="str">
        <f>CONCATENATE(Tabla6[[#This Row],[Columna1]]," - ",Tabla6[[#This Row],[DESCRIPCION]])</f>
        <v>13200 - PRIMAS DE VACACIONES, DOMINICAL Y GRATIFICACIÓN DE FIN DE AÑO</v>
      </c>
      <c r="F15" s="12">
        <f>IFERROR( VLOOKUP(Tabla6[[#This Row],[PARTIDA]],Tabla5[#All],3,FALSE),0)</f>
        <v>1484944</v>
      </c>
    </row>
    <row r="16" spans="1:6" x14ac:dyDescent="0.3">
      <c r="A16" s="40">
        <v>133</v>
      </c>
      <c r="B16" s="39" t="str">
        <f>CONCATENATE(Tabla6[[#This Row],[COG]])</f>
        <v>133</v>
      </c>
      <c r="C16" s="39" t="str">
        <f>CONCATENATE(Tabla6[[#This Row],[PARTIDA]],"00")</f>
        <v>13300</v>
      </c>
      <c r="D16" s="39" t="str">
        <f>VLOOKUP(Tabla6[[#This Row],[PARTIDA]],Tabla1[#All],3,FALSE)</f>
        <v>HORAS EXTRAORDINARIAS</v>
      </c>
      <c r="E16" s="39" t="str">
        <f>CONCATENATE(Tabla6[[#This Row],[Columna1]]," - ",Tabla6[[#This Row],[DESCRIPCION]])</f>
        <v>13300 - HORAS EXTRAORDINARIAS</v>
      </c>
      <c r="F16" s="12">
        <f>IFERROR( VLOOKUP(Tabla6[[#This Row],[PARTIDA]],Tabla5[#All],3,FALSE),0)</f>
        <v>328000</v>
      </c>
    </row>
    <row r="17" spans="1:6" x14ac:dyDescent="0.3">
      <c r="A17" s="40">
        <v>134</v>
      </c>
      <c r="B17" s="39" t="str">
        <f>CONCATENATE(Tabla6[[#This Row],[COG]])</f>
        <v>134</v>
      </c>
      <c r="C17" s="39" t="str">
        <f>CONCATENATE(Tabla6[[#This Row],[PARTIDA]],"00")</f>
        <v>13400</v>
      </c>
      <c r="D17" s="39" t="str">
        <f>VLOOKUP(Tabla6[[#This Row],[PARTIDA]],Tabla1[#All],3,FALSE)</f>
        <v>COMPENSACIONES</v>
      </c>
      <c r="E17" s="39" t="str">
        <f>CONCATENATE(Tabla6[[#This Row],[Columna1]]," - ",Tabla6[[#This Row],[DESCRIPCION]])</f>
        <v>13400 - COMPENSACIONES</v>
      </c>
      <c r="F17" s="12">
        <f>IFERROR( VLOOKUP(Tabla6[[#This Row],[PARTIDA]],Tabla5[#All],3,FALSE),0)</f>
        <v>0</v>
      </c>
    </row>
    <row r="18" spans="1:6" x14ac:dyDescent="0.3">
      <c r="A18" s="40">
        <v>135</v>
      </c>
      <c r="B18" s="39" t="str">
        <f>CONCATENATE(Tabla6[[#This Row],[COG]])</f>
        <v>135</v>
      </c>
      <c r="C18" s="39" t="str">
        <f>CONCATENATE(Tabla6[[#This Row],[PARTIDA]],"00")</f>
        <v>13500</v>
      </c>
      <c r="D18" s="39" t="str">
        <f>VLOOKUP(Tabla6[[#This Row],[PARTIDA]],Tabla1[#All],3,FALSE)</f>
        <v>SOBREHABERES</v>
      </c>
      <c r="E18" s="39" t="str">
        <f>CONCATENATE(Tabla6[[#This Row],[Columna1]]," - ",Tabla6[[#This Row],[DESCRIPCION]])</f>
        <v>13500 - SOBREHABERES</v>
      </c>
      <c r="F18" s="12">
        <f>IFERROR( VLOOKUP(Tabla6[[#This Row],[PARTIDA]],Tabla5[#All],3,FALSE),0)</f>
        <v>0</v>
      </c>
    </row>
    <row r="19" spans="1:6" x14ac:dyDescent="0.3">
      <c r="A19" s="40">
        <v>136</v>
      </c>
      <c r="B19" s="39" t="str">
        <f>CONCATENATE(Tabla6[[#This Row],[COG]])</f>
        <v>136</v>
      </c>
      <c r="C19" s="39" t="str">
        <f>CONCATENATE(Tabla6[[#This Row],[PARTIDA]],"00")</f>
        <v>13600</v>
      </c>
      <c r="D19" s="39" t="str">
        <f>VLOOKUP(Tabla6[[#This Row],[PARTIDA]],Tabla1[#All],3,FALSE)</f>
        <v>ASIGNACIONES DE TÉCNICO, DE MANDO, POR COMISIÓN, DE VUELO Y DE TÉCNICO ESPECIAL</v>
      </c>
      <c r="E19" s="39" t="str">
        <f>CONCATENATE(Tabla6[[#This Row],[Columna1]]," - ",Tabla6[[#This Row],[DESCRIPCION]])</f>
        <v>13600 - ASIGNACIONES DE TÉCNICO, DE MANDO, POR COMISIÓN, DE VUELO Y DE TÉCNICO ESPECIAL</v>
      </c>
      <c r="F19" s="12">
        <f>IFERROR( VLOOKUP(Tabla6[[#This Row],[PARTIDA]],Tabla5[#All],3,FALSE),0)</f>
        <v>0</v>
      </c>
    </row>
    <row r="20" spans="1:6" x14ac:dyDescent="0.3">
      <c r="A20" s="40">
        <v>137</v>
      </c>
      <c r="B20" s="39" t="str">
        <f>CONCATENATE(Tabla6[[#This Row],[COG]])</f>
        <v>137</v>
      </c>
      <c r="C20" s="39" t="str">
        <f>CONCATENATE(Tabla6[[#This Row],[PARTIDA]],"00")</f>
        <v>13700</v>
      </c>
      <c r="D20" s="39" t="str">
        <f>VLOOKUP(Tabla6[[#This Row],[PARTIDA]],Tabla1[#All],3,FALSE)</f>
        <v>HONORARIOS ESPECIALES</v>
      </c>
      <c r="E20" s="39" t="str">
        <f>CONCATENATE(Tabla6[[#This Row],[Columna1]]," - ",Tabla6[[#This Row],[DESCRIPCION]])</f>
        <v>13700 - HONORARIOS ESPECIALES</v>
      </c>
      <c r="F20" s="12">
        <f>IFERROR( VLOOKUP(Tabla6[[#This Row],[PARTIDA]],Tabla5[#All],3,FALSE),0)</f>
        <v>0</v>
      </c>
    </row>
    <row r="21" spans="1:6" x14ac:dyDescent="0.3">
      <c r="A21" s="40">
        <v>138</v>
      </c>
      <c r="B21" s="39" t="str">
        <f>CONCATENATE(Tabla6[[#This Row],[COG]])</f>
        <v>138</v>
      </c>
      <c r="C21" s="39" t="str">
        <f>CONCATENATE(Tabla6[[#This Row],[PARTIDA]],"00")</f>
        <v>13800</v>
      </c>
      <c r="D21" s="39" t="str">
        <f>VLOOKUP(Tabla6[[#This Row],[PARTIDA]],Tabla1[#All],3,FALSE)</f>
        <v>PARTICIPACIONES POR VIGILANCIA EN EL CUMPLIMIENTO DE LAS LEYES Y CUSTODIA DE VALORES</v>
      </c>
      <c r="E21" s="39" t="str">
        <f>CONCATENATE(Tabla6[[#This Row],[Columna1]]," - ",Tabla6[[#This Row],[DESCRIPCION]])</f>
        <v>13800 - PARTICIPACIONES POR VIGILANCIA EN EL CUMPLIMIENTO DE LAS LEYES Y CUSTODIA DE VALORES</v>
      </c>
      <c r="F21" s="12">
        <f>IFERROR( VLOOKUP(Tabla6[[#This Row],[PARTIDA]],Tabla5[#All],3,FALSE),0)</f>
        <v>0</v>
      </c>
    </row>
    <row r="22" spans="1:6" x14ac:dyDescent="0.3">
      <c r="A22" s="40">
        <v>140</v>
      </c>
      <c r="B22" s="39" t="str">
        <f>CONCATENATE(Tabla6[[#This Row],[COG]])</f>
        <v>140</v>
      </c>
      <c r="C22" s="39" t="str">
        <f>CONCATENATE(Tabla6[[#This Row],[PARTIDA]],"00")</f>
        <v>14000</v>
      </c>
      <c r="D22" s="39" t="str">
        <f>VLOOKUP(Tabla6[[#This Row],[PARTIDA]],Tabla1[#All],3,FALSE)</f>
        <v>SEGURIDAD SOCIAL</v>
      </c>
      <c r="E22" s="39" t="str">
        <f>CONCATENATE(Tabla6[[#This Row],[Columna1]]," - ",Tabla6[[#This Row],[DESCRIPCION]])</f>
        <v>14000 - SEGURIDAD SOCIAL</v>
      </c>
      <c r="F22" s="12">
        <f>IFERROR( VLOOKUP(Tabla6[[#This Row],[PARTIDA]],Tabla5[#All],3,FALSE),0)</f>
        <v>0</v>
      </c>
    </row>
    <row r="23" spans="1:6" x14ac:dyDescent="0.3">
      <c r="A23" s="40">
        <v>141</v>
      </c>
      <c r="B23" s="39" t="str">
        <f>CONCATENATE(Tabla6[[#This Row],[COG]])</f>
        <v>141</v>
      </c>
      <c r="C23" s="39" t="str">
        <f>CONCATENATE(Tabla6[[#This Row],[PARTIDA]],"00")</f>
        <v>14100</v>
      </c>
      <c r="D23" s="39" t="str">
        <f>VLOOKUP(Tabla6[[#This Row],[PARTIDA]],Tabla1[#All],3,FALSE)</f>
        <v>APORTACIONES DE SEGURIDAD SOCIAL</v>
      </c>
      <c r="E23" s="39" t="str">
        <f>CONCATENATE(Tabla6[[#This Row],[Columna1]]," - ",Tabla6[[#This Row],[DESCRIPCION]])</f>
        <v>14100 - APORTACIONES DE SEGURIDAD SOCIAL</v>
      </c>
      <c r="F23" s="12">
        <f>IFERROR( VLOOKUP(Tabla6[[#This Row],[PARTIDA]],Tabla5[#All],3,FALSE),0)</f>
        <v>1325000</v>
      </c>
    </row>
    <row r="24" spans="1:6" x14ac:dyDescent="0.3">
      <c r="A24" s="40">
        <v>142</v>
      </c>
      <c r="B24" s="39" t="str">
        <f>CONCATENATE(Tabla6[[#This Row],[COG]])</f>
        <v>142</v>
      </c>
      <c r="C24" s="39" t="str">
        <f>CONCATENATE(Tabla6[[#This Row],[PARTIDA]],"00")</f>
        <v>14200</v>
      </c>
      <c r="D24" s="39" t="str">
        <f>VLOOKUP(Tabla6[[#This Row],[PARTIDA]],Tabla1[#All],3,FALSE)</f>
        <v>APORTACIONES A FONDOS DE VIVIENDA</v>
      </c>
      <c r="E24" s="39" t="str">
        <f>CONCATENATE(Tabla6[[#This Row],[Columna1]]," - ",Tabla6[[#This Row],[DESCRIPCION]])</f>
        <v>14200 - APORTACIONES A FONDOS DE VIVIENDA</v>
      </c>
      <c r="F24" s="12">
        <f>IFERROR( VLOOKUP(Tabla6[[#This Row],[PARTIDA]],Tabla5[#All],3,FALSE),0)</f>
        <v>0</v>
      </c>
    </row>
    <row r="25" spans="1:6" x14ac:dyDescent="0.3">
      <c r="A25" s="40">
        <v>143</v>
      </c>
      <c r="B25" s="39" t="str">
        <f>CONCATENATE(Tabla6[[#This Row],[COG]])</f>
        <v>143</v>
      </c>
      <c r="C25" s="39" t="str">
        <f>CONCATENATE(Tabla6[[#This Row],[PARTIDA]],"00")</f>
        <v>14300</v>
      </c>
      <c r="D25" s="39" t="str">
        <f>VLOOKUP(Tabla6[[#This Row],[PARTIDA]],Tabla1[#All],3,FALSE)</f>
        <v>APORTACIONES AL SISTEMA PARA EL RETIRO</v>
      </c>
      <c r="E25" s="39" t="str">
        <f>CONCATENATE(Tabla6[[#This Row],[Columna1]]," - ",Tabla6[[#This Row],[DESCRIPCION]])</f>
        <v>14300 - APORTACIONES AL SISTEMA PARA EL RETIRO</v>
      </c>
      <c r="F25" s="12">
        <f>IFERROR( VLOOKUP(Tabla6[[#This Row],[PARTIDA]],Tabla5[#All],3,FALSE),0)</f>
        <v>0</v>
      </c>
    </row>
    <row r="26" spans="1:6" x14ac:dyDescent="0.3">
      <c r="A26" s="40">
        <v>144</v>
      </c>
      <c r="B26" s="39" t="str">
        <f>CONCATENATE(Tabla6[[#This Row],[COG]])</f>
        <v>144</v>
      </c>
      <c r="C26" s="39" t="str">
        <f>CONCATENATE(Tabla6[[#This Row],[PARTIDA]],"00")</f>
        <v>14400</v>
      </c>
      <c r="D26" s="39" t="str">
        <f>VLOOKUP(Tabla6[[#This Row],[PARTIDA]],Tabla1[#All],3,FALSE)</f>
        <v>APORTACIONES PARA SEGUROS</v>
      </c>
      <c r="E26" s="39" t="str">
        <f>CONCATENATE(Tabla6[[#This Row],[Columna1]]," - ",Tabla6[[#This Row],[DESCRIPCION]])</f>
        <v>14400 - APORTACIONES PARA SEGUROS</v>
      </c>
      <c r="F26" s="12">
        <f>IFERROR( VLOOKUP(Tabla6[[#This Row],[PARTIDA]],Tabla5[#All],3,FALSE),0)</f>
        <v>0</v>
      </c>
    </row>
    <row r="27" spans="1:6" x14ac:dyDescent="0.3">
      <c r="A27" s="40">
        <v>150</v>
      </c>
      <c r="B27" s="39" t="str">
        <f>CONCATENATE(Tabla6[[#This Row],[COG]])</f>
        <v>150</v>
      </c>
      <c r="C27" s="39" t="str">
        <f>CONCATENATE(Tabla6[[#This Row],[PARTIDA]],"00")</f>
        <v>15000</v>
      </c>
      <c r="D27" s="39" t="str">
        <f>VLOOKUP(Tabla6[[#This Row],[PARTIDA]],Tabla1[#All],3,FALSE)</f>
        <v>OTRAS PRESTACIONES SOCIALES Y ECONÓMICAS</v>
      </c>
      <c r="E27" s="39" t="str">
        <f>CONCATENATE(Tabla6[[#This Row],[Columna1]]," - ",Tabla6[[#This Row],[DESCRIPCION]])</f>
        <v>15000 - OTRAS PRESTACIONES SOCIALES Y ECONÓMICAS</v>
      </c>
      <c r="F27" s="12">
        <f>IFERROR( VLOOKUP(Tabla6[[#This Row],[PARTIDA]],Tabla5[#All],3,FALSE),0)</f>
        <v>0</v>
      </c>
    </row>
    <row r="28" spans="1:6" x14ac:dyDescent="0.3">
      <c r="A28" s="40">
        <v>151</v>
      </c>
      <c r="B28" s="39" t="str">
        <f>CONCATENATE(Tabla6[[#This Row],[COG]])</f>
        <v>151</v>
      </c>
      <c r="C28" s="39" t="str">
        <f>CONCATENATE(Tabla6[[#This Row],[PARTIDA]],"00")</f>
        <v>15100</v>
      </c>
      <c r="D28" s="39" t="str">
        <f>VLOOKUP(Tabla6[[#This Row],[PARTIDA]],Tabla1[#All],3,FALSE)</f>
        <v>CUOTAS PARA EL FONDO DE AHORRO Y FONDO DE TRABAJO</v>
      </c>
      <c r="E28" s="39" t="str">
        <f>CONCATENATE(Tabla6[[#This Row],[Columna1]]," - ",Tabla6[[#This Row],[DESCRIPCION]])</f>
        <v>15100 - CUOTAS PARA EL FONDO DE AHORRO Y FONDO DE TRABAJO</v>
      </c>
      <c r="F28" s="12">
        <f>IFERROR( VLOOKUP(Tabla6[[#This Row],[PARTIDA]],Tabla5[#All],3,FALSE),0)</f>
        <v>0</v>
      </c>
    </row>
    <row r="29" spans="1:6" x14ac:dyDescent="0.3">
      <c r="A29" s="40">
        <v>152</v>
      </c>
      <c r="B29" s="39" t="str">
        <f>CONCATENATE(Tabla6[[#This Row],[COG]])</f>
        <v>152</v>
      </c>
      <c r="C29" s="39" t="str">
        <f>CONCATENATE(Tabla6[[#This Row],[PARTIDA]],"00")</f>
        <v>15200</v>
      </c>
      <c r="D29" s="39" t="str">
        <f>VLOOKUP(Tabla6[[#This Row],[PARTIDA]],Tabla1[#All],3,FALSE)</f>
        <v>INDEMNIZACIONES</v>
      </c>
      <c r="E29" s="39" t="str">
        <f>CONCATENATE(Tabla6[[#This Row],[Columna1]]," - ",Tabla6[[#This Row],[DESCRIPCION]])</f>
        <v>15200 - INDEMNIZACIONES</v>
      </c>
      <c r="F29" s="12">
        <f>IFERROR( VLOOKUP(Tabla6[[#This Row],[PARTIDA]],Tabla5[#All],3,FALSE),0)</f>
        <v>61000</v>
      </c>
    </row>
    <row r="30" spans="1:6" x14ac:dyDescent="0.3">
      <c r="A30" s="40">
        <v>153</v>
      </c>
      <c r="B30" s="39" t="str">
        <f>CONCATENATE(Tabla6[[#This Row],[COG]])</f>
        <v>153</v>
      </c>
      <c r="C30" s="39" t="str">
        <f>CONCATENATE(Tabla6[[#This Row],[PARTIDA]],"00")</f>
        <v>15300</v>
      </c>
      <c r="D30" s="39" t="str">
        <f>VLOOKUP(Tabla6[[#This Row],[PARTIDA]],Tabla1[#All],3,FALSE)</f>
        <v>PRESTACIONES Y HABERES DE RETIRO</v>
      </c>
      <c r="E30" s="39" t="str">
        <f>CONCATENATE(Tabla6[[#This Row],[Columna1]]," - ",Tabla6[[#This Row],[DESCRIPCION]])</f>
        <v>15300 - PRESTACIONES Y HABERES DE RETIRO</v>
      </c>
      <c r="F30" s="12">
        <f>IFERROR( VLOOKUP(Tabla6[[#This Row],[PARTIDA]],Tabla5[#All],3,FALSE),0)</f>
        <v>0</v>
      </c>
    </row>
    <row r="31" spans="1:6" x14ac:dyDescent="0.3">
      <c r="A31" s="40">
        <v>154</v>
      </c>
      <c r="B31" s="39" t="str">
        <f>CONCATENATE(Tabla6[[#This Row],[COG]])</f>
        <v>154</v>
      </c>
      <c r="C31" s="39" t="str">
        <f>CONCATENATE(Tabla6[[#This Row],[PARTIDA]],"00")</f>
        <v>15400</v>
      </c>
      <c r="D31" s="39" t="str">
        <f>VLOOKUP(Tabla6[[#This Row],[PARTIDA]],Tabla1[#All],3,FALSE)</f>
        <v>PRESTACIONES CONTRACTUALES</v>
      </c>
      <c r="E31" s="39" t="str">
        <f>CONCATENATE(Tabla6[[#This Row],[Columna1]]," - ",Tabla6[[#This Row],[DESCRIPCION]])</f>
        <v>15400 - PRESTACIONES CONTRACTUALES</v>
      </c>
      <c r="F31" s="12">
        <f>IFERROR( VLOOKUP(Tabla6[[#This Row],[PARTIDA]],Tabla5[#All],3,FALSE),0)</f>
        <v>0</v>
      </c>
    </row>
    <row r="32" spans="1:6" x14ac:dyDescent="0.3">
      <c r="A32" s="40">
        <v>155</v>
      </c>
      <c r="B32" s="39" t="str">
        <f>CONCATENATE(Tabla6[[#This Row],[COG]])</f>
        <v>155</v>
      </c>
      <c r="C32" s="39" t="str">
        <f>CONCATENATE(Tabla6[[#This Row],[PARTIDA]],"00")</f>
        <v>15500</v>
      </c>
      <c r="D32" s="39" t="str">
        <f>VLOOKUP(Tabla6[[#This Row],[PARTIDA]],Tabla1[#All],3,FALSE)</f>
        <v>APOYOS A LA CAPACITACIÓN DE LOS SERVIDORES PÚBLICOS</v>
      </c>
      <c r="E32" s="39" t="str">
        <f>CONCATENATE(Tabla6[[#This Row],[Columna1]]," - ",Tabla6[[#This Row],[DESCRIPCION]])</f>
        <v>15500 - APOYOS A LA CAPACITACIÓN DE LOS SERVIDORES PÚBLICOS</v>
      </c>
      <c r="F32" s="12">
        <f>IFERROR( VLOOKUP(Tabla6[[#This Row],[PARTIDA]],Tabla5[#All],3,FALSE),0)</f>
        <v>0</v>
      </c>
    </row>
    <row r="33" spans="1:6" x14ac:dyDescent="0.3">
      <c r="A33" s="40">
        <v>159</v>
      </c>
      <c r="B33" s="39" t="str">
        <f>CONCATENATE(Tabla6[[#This Row],[COG]])</f>
        <v>159</v>
      </c>
      <c r="C33" s="39" t="str">
        <f>CONCATENATE(Tabla6[[#This Row],[PARTIDA]],"00")</f>
        <v>15900</v>
      </c>
      <c r="D33" s="39" t="str">
        <f>VLOOKUP(Tabla6[[#This Row],[PARTIDA]],Tabla1[#All],3,FALSE)</f>
        <v>OTRAS PRESTACIONES SOCIALES Y ECONÓMICAS</v>
      </c>
      <c r="E33" s="39" t="str">
        <f>CONCATENATE(Tabla6[[#This Row],[Columna1]]," - ",Tabla6[[#This Row],[DESCRIPCION]])</f>
        <v>15900 - OTRAS PRESTACIONES SOCIALES Y ECONÓMICAS</v>
      </c>
      <c r="F33" s="12">
        <f>IFERROR( VLOOKUP(Tabla6[[#This Row],[PARTIDA]],Tabla5[#All],3,FALSE),0)</f>
        <v>0</v>
      </c>
    </row>
    <row r="34" spans="1:6" x14ac:dyDescent="0.3">
      <c r="A34" s="40">
        <v>160</v>
      </c>
      <c r="B34" s="39" t="str">
        <f>CONCATENATE(Tabla6[[#This Row],[COG]])</f>
        <v>160</v>
      </c>
      <c r="C34" s="39" t="str">
        <f>CONCATENATE(Tabla6[[#This Row],[PARTIDA]],"00")</f>
        <v>16000</v>
      </c>
      <c r="D34" s="39" t="str">
        <f>VLOOKUP(Tabla6[[#This Row],[PARTIDA]],Tabla1[#All],3,FALSE)</f>
        <v>PREVISIONES</v>
      </c>
      <c r="E34" s="39" t="str">
        <f>CONCATENATE(Tabla6[[#This Row],[Columna1]]," - ",Tabla6[[#This Row],[DESCRIPCION]])</f>
        <v>16000 - PREVISIONES</v>
      </c>
      <c r="F34" s="12">
        <f>IFERROR( VLOOKUP(Tabla6[[#This Row],[PARTIDA]],Tabla5[#All],3,FALSE),0)</f>
        <v>0</v>
      </c>
    </row>
    <row r="35" spans="1:6" x14ac:dyDescent="0.3">
      <c r="A35" s="40">
        <v>161</v>
      </c>
      <c r="B35" s="39" t="str">
        <f>CONCATENATE(Tabla6[[#This Row],[COG]])</f>
        <v>161</v>
      </c>
      <c r="C35" s="39" t="str">
        <f>CONCATENATE(Tabla6[[#This Row],[PARTIDA]],"00")</f>
        <v>16100</v>
      </c>
      <c r="D35" s="39" t="str">
        <f>VLOOKUP(Tabla6[[#This Row],[PARTIDA]],Tabla1[#All],3,FALSE)</f>
        <v>PREVISIONES DE CARÁCTER LABORAL, ECONÓMICA Y DE SEGURIDAD SOCIAL</v>
      </c>
      <c r="E35" s="39" t="str">
        <f>CONCATENATE(Tabla6[[#This Row],[Columna1]]," - ",Tabla6[[#This Row],[DESCRIPCION]])</f>
        <v>16100 - PREVISIONES DE CARÁCTER LABORAL, ECONÓMICA Y DE SEGURIDAD SOCIAL</v>
      </c>
      <c r="F35" s="12">
        <f>IFERROR( VLOOKUP(Tabla6[[#This Row],[PARTIDA]],Tabla5[#All],3,FALSE),0)</f>
        <v>0</v>
      </c>
    </row>
    <row r="36" spans="1:6" x14ac:dyDescent="0.3">
      <c r="A36" s="40">
        <v>170</v>
      </c>
      <c r="B36" s="39" t="str">
        <f>CONCATENATE(Tabla6[[#This Row],[COG]])</f>
        <v>170</v>
      </c>
      <c r="C36" s="39" t="str">
        <f>CONCATENATE(Tabla6[[#This Row],[PARTIDA]],"00")</f>
        <v>17000</v>
      </c>
      <c r="D36" s="39" t="str">
        <f>VLOOKUP(Tabla6[[#This Row],[PARTIDA]],Tabla1[#All],3,FALSE)</f>
        <v>PAGO DE ESTÍMULOS A SERVIDORES PÚBLICOS</v>
      </c>
      <c r="E36" s="39" t="str">
        <f>CONCATENATE(Tabla6[[#This Row],[Columna1]]," - ",Tabla6[[#This Row],[DESCRIPCION]])</f>
        <v>17000 - PAGO DE ESTÍMULOS A SERVIDORES PÚBLICOS</v>
      </c>
      <c r="F36" s="12">
        <f>IFERROR( VLOOKUP(Tabla6[[#This Row],[PARTIDA]],Tabla5[#All],3,FALSE),0)</f>
        <v>0</v>
      </c>
    </row>
    <row r="37" spans="1:6" x14ac:dyDescent="0.3">
      <c r="A37" s="40">
        <v>171</v>
      </c>
      <c r="B37" s="39" t="str">
        <f>CONCATENATE(Tabla6[[#This Row],[COG]])</f>
        <v>171</v>
      </c>
      <c r="C37" s="39" t="str">
        <f>CONCATENATE(Tabla6[[#This Row],[PARTIDA]],"00")</f>
        <v>17100</v>
      </c>
      <c r="D37" s="39" t="str">
        <f>VLOOKUP(Tabla6[[#This Row],[PARTIDA]],Tabla1[#All],3,FALSE)</f>
        <v>ESTÍMULOS</v>
      </c>
      <c r="E37" s="39" t="str">
        <f>CONCATENATE(Tabla6[[#This Row],[Columna1]]," - ",Tabla6[[#This Row],[DESCRIPCION]])</f>
        <v>17100 - ESTÍMULOS</v>
      </c>
      <c r="F37" s="12">
        <f>IFERROR( VLOOKUP(Tabla6[[#This Row],[PARTIDA]],Tabla5[#All],3,FALSE),0)</f>
        <v>0</v>
      </c>
    </row>
    <row r="38" spans="1:6" x14ac:dyDescent="0.3">
      <c r="A38" s="40">
        <v>172</v>
      </c>
      <c r="B38" s="39" t="str">
        <f>CONCATENATE(Tabla6[[#This Row],[COG]])</f>
        <v>172</v>
      </c>
      <c r="C38" s="39" t="str">
        <f>CONCATENATE(Tabla6[[#This Row],[PARTIDA]],"00")</f>
        <v>17200</v>
      </c>
      <c r="D38" s="39" t="str">
        <f>VLOOKUP(Tabla6[[#This Row],[PARTIDA]],Tabla1[#All],3,FALSE)</f>
        <v>RECOMPENSAS</v>
      </c>
      <c r="E38" s="39" t="str">
        <f>CONCATENATE(Tabla6[[#This Row],[Columna1]]," - ",Tabla6[[#This Row],[DESCRIPCION]])</f>
        <v>17200 - RECOMPENSAS</v>
      </c>
      <c r="F38" s="12">
        <f>IFERROR( VLOOKUP(Tabla6[[#This Row],[PARTIDA]],Tabla5[#All],3,FALSE),0)</f>
        <v>0</v>
      </c>
    </row>
    <row r="39" spans="1:6" x14ac:dyDescent="0.3">
      <c r="A39" s="40">
        <v>180</v>
      </c>
      <c r="B39" s="39" t="str">
        <f>CONCATENATE(Tabla6[[#This Row],[COG]])</f>
        <v>180</v>
      </c>
      <c r="C39" s="39" t="str">
        <f>CONCATENATE(Tabla6[[#This Row],[PARTIDA]],"00")</f>
        <v>18000</v>
      </c>
      <c r="D39" s="39" t="str">
        <f>VLOOKUP(Tabla6[[#This Row],[PARTIDA]],Tabla1[#All],3,FALSE)</f>
        <v>IMPUESTO SOBRE NÓMINAS Y OTROS QUE SE DERIVEN DE UNA RELACIÓN LABORAL</v>
      </c>
      <c r="E39" s="39" t="str">
        <f>CONCATENATE(Tabla6[[#This Row],[Columna1]]," - ",Tabla6[[#This Row],[DESCRIPCION]])</f>
        <v>18000 - IMPUESTO SOBRE NÓMINAS Y OTROS QUE SE DERIVEN DE UNA RELACIÓN LABORAL</v>
      </c>
      <c r="F39" s="12">
        <f>IFERROR( VLOOKUP(Tabla6[[#This Row],[PARTIDA]],Tabla5[#All],3,FALSE),0)</f>
        <v>0</v>
      </c>
    </row>
    <row r="40" spans="1:6" x14ac:dyDescent="0.3">
      <c r="A40" s="40">
        <v>181</v>
      </c>
      <c r="B40" s="39" t="str">
        <f>CONCATENATE(Tabla6[[#This Row],[COG]])</f>
        <v>181</v>
      </c>
      <c r="C40" s="39" t="str">
        <f>CONCATENATE(Tabla6[[#This Row],[PARTIDA]],"00")</f>
        <v>18100</v>
      </c>
      <c r="D40" s="39" t="str">
        <f>VLOOKUP(Tabla6[[#This Row],[PARTIDA]],Tabla1[#All],3,FALSE)</f>
        <v>IMPUESTO SOBRE NÓMINAS</v>
      </c>
      <c r="E40" s="39" t="str">
        <f>CONCATENATE(Tabla6[[#This Row],[Columna1]]," - ",Tabla6[[#This Row],[DESCRIPCION]])</f>
        <v>18100 - IMPUESTO SOBRE NÓMINAS</v>
      </c>
      <c r="F40" s="12">
        <f>IFERROR( VLOOKUP(Tabla6[[#This Row],[PARTIDA]],Tabla5[#All],3,FALSE),0)</f>
        <v>0</v>
      </c>
    </row>
    <row r="41" spans="1:6" x14ac:dyDescent="0.3">
      <c r="A41" s="40">
        <v>182</v>
      </c>
      <c r="B41" s="39" t="str">
        <f>CONCATENATE(Tabla6[[#This Row],[COG]])</f>
        <v>182</v>
      </c>
      <c r="C41" s="39" t="str">
        <f>CONCATENATE(Tabla6[[#This Row],[PARTIDA]],"00")</f>
        <v>18200</v>
      </c>
      <c r="D41" s="39" t="str">
        <f>VLOOKUP(Tabla6[[#This Row],[PARTIDA]],Tabla1[#All],3,FALSE)</f>
        <v>OTROS IMPUESTOS DERIVADOS DE UNA RELACIÓN LABORAL</v>
      </c>
      <c r="E41" s="39" t="str">
        <f>CONCATENATE(Tabla6[[#This Row],[Columna1]]," - ",Tabla6[[#This Row],[DESCRIPCION]])</f>
        <v>18200 - OTROS IMPUESTOS DERIVADOS DE UNA RELACIÓN LABORAL</v>
      </c>
      <c r="F41" s="12">
        <f>IFERROR( VLOOKUP(Tabla6[[#This Row],[PARTIDA]],Tabla5[#All],3,FALSE),0)</f>
        <v>0</v>
      </c>
    </row>
    <row r="42" spans="1:6" x14ac:dyDescent="0.3">
      <c r="A42" s="40">
        <v>200</v>
      </c>
      <c r="B42" s="39" t="str">
        <f>CONCATENATE(Tabla6[[#This Row],[COG]])</f>
        <v>200</v>
      </c>
      <c r="C42" s="39" t="str">
        <f>CONCATENATE(Tabla6[[#This Row],[PARTIDA]],"00")</f>
        <v>20000</v>
      </c>
      <c r="D42" s="39" t="str">
        <f>VLOOKUP(Tabla6[[#This Row],[PARTIDA]],Tabla1[#All],3,FALSE)</f>
        <v>MATERIALES Y SUMINISTROS</v>
      </c>
      <c r="E42" s="39" t="str">
        <f>CONCATENATE(Tabla6[[#This Row],[Columna1]]," - ",Tabla6[[#This Row],[DESCRIPCION]])</f>
        <v>20000 - MATERIALES Y SUMINISTROS</v>
      </c>
      <c r="F42" s="12">
        <f>IFERROR( VLOOKUP(Tabla6[[#This Row],[PARTIDA]],Tabla5[#All],3,FALSE),0)</f>
        <v>0</v>
      </c>
    </row>
    <row r="43" spans="1:6" x14ac:dyDescent="0.3">
      <c r="A43" s="40">
        <v>210</v>
      </c>
      <c r="B43" s="39" t="str">
        <f>CONCATENATE(Tabla6[[#This Row],[COG]])</f>
        <v>210</v>
      </c>
      <c r="C43" s="39" t="str">
        <f>CONCATENATE(Tabla6[[#This Row],[PARTIDA]],"00")</f>
        <v>21000</v>
      </c>
      <c r="D43" s="39" t="str">
        <f>VLOOKUP(Tabla6[[#This Row],[PARTIDA]],Tabla1[#All],3,FALSE)</f>
        <v>MATERIALES DE ADMINISTRACIÓN, EMISIÓN DE DOCUMENTOS Y ARTÍCULOS OFICIALES</v>
      </c>
      <c r="E43" s="39" t="str">
        <f>CONCATENATE(Tabla6[[#This Row],[Columna1]]," - ",Tabla6[[#This Row],[DESCRIPCION]])</f>
        <v>21000 - MATERIALES DE ADMINISTRACIÓN, EMISIÓN DE DOCUMENTOS Y ARTÍCULOS OFICIALES</v>
      </c>
      <c r="F43" s="12">
        <f>IFERROR( VLOOKUP(Tabla6[[#This Row],[PARTIDA]],Tabla5[#All],3,FALSE),0)</f>
        <v>0</v>
      </c>
    </row>
    <row r="44" spans="1:6" x14ac:dyDescent="0.3">
      <c r="A44" s="40">
        <v>211</v>
      </c>
      <c r="B44" s="39" t="str">
        <f>CONCATENATE(Tabla6[[#This Row],[COG]])</f>
        <v>211</v>
      </c>
      <c r="C44" s="39" t="str">
        <f>CONCATENATE(Tabla6[[#This Row],[PARTIDA]],"00")</f>
        <v>21100</v>
      </c>
      <c r="D44" s="39" t="str">
        <f>VLOOKUP(Tabla6[[#This Row],[PARTIDA]],Tabla1[#All],3,FALSE)</f>
        <v>MATERIALES, ÚTILES Y EQUIPOS MENORES DE OFICINA</v>
      </c>
      <c r="E44" s="39" t="str">
        <f>CONCATENATE(Tabla6[[#This Row],[Columna1]]," - ",Tabla6[[#This Row],[DESCRIPCION]])</f>
        <v>21100 - MATERIALES, ÚTILES Y EQUIPOS MENORES DE OFICINA</v>
      </c>
      <c r="F44" s="12">
        <f>IFERROR( VLOOKUP(Tabla6[[#This Row],[PARTIDA]],Tabla5[#All],3,FALSE),0)</f>
        <v>181500</v>
      </c>
    </row>
    <row r="45" spans="1:6" x14ac:dyDescent="0.3">
      <c r="A45" s="40">
        <v>212</v>
      </c>
      <c r="B45" s="39" t="str">
        <f>CONCATENATE(Tabla6[[#This Row],[COG]])</f>
        <v>212</v>
      </c>
      <c r="C45" s="39" t="str">
        <f>CONCATENATE(Tabla6[[#This Row],[PARTIDA]],"00")</f>
        <v>21200</v>
      </c>
      <c r="D45" s="39" t="str">
        <f>VLOOKUP(Tabla6[[#This Row],[PARTIDA]],Tabla1[#All],3,FALSE)</f>
        <v>MATERIALES Y ÚTILES DE IMPRESIÓN Y REPRODUCCIÓN</v>
      </c>
      <c r="E45" s="39" t="str">
        <f>CONCATENATE(Tabla6[[#This Row],[Columna1]]," - ",Tabla6[[#This Row],[DESCRIPCION]])</f>
        <v>21200 - MATERIALES Y ÚTILES DE IMPRESIÓN Y REPRODUCCIÓN</v>
      </c>
      <c r="F45" s="12">
        <f>IFERROR( VLOOKUP(Tabla6[[#This Row],[PARTIDA]],Tabla5[#All],3,FALSE),0)</f>
        <v>80000</v>
      </c>
    </row>
    <row r="46" spans="1:6" x14ac:dyDescent="0.3">
      <c r="A46" s="40">
        <v>213</v>
      </c>
      <c r="B46" s="39" t="str">
        <f>CONCATENATE(Tabla6[[#This Row],[COG]])</f>
        <v>213</v>
      </c>
      <c r="C46" s="39" t="str">
        <f>CONCATENATE(Tabla6[[#This Row],[PARTIDA]],"00")</f>
        <v>21300</v>
      </c>
      <c r="D46" s="39" t="str">
        <f>VLOOKUP(Tabla6[[#This Row],[PARTIDA]],Tabla1[#All],3,FALSE)</f>
        <v>MATERIAL ESTADÍSTICO Y GEOGRÁFICO</v>
      </c>
      <c r="E46" s="39" t="str">
        <f>CONCATENATE(Tabla6[[#This Row],[Columna1]]," - ",Tabla6[[#This Row],[DESCRIPCION]])</f>
        <v>21300 - MATERIAL ESTADÍSTICO Y GEOGRÁFICO</v>
      </c>
      <c r="F46" s="12">
        <f>IFERROR( VLOOKUP(Tabla6[[#This Row],[PARTIDA]],Tabla5[#All],3,FALSE),0)</f>
        <v>2000</v>
      </c>
    </row>
    <row r="47" spans="1:6" x14ac:dyDescent="0.3">
      <c r="A47" s="40">
        <v>214</v>
      </c>
      <c r="B47" s="39" t="str">
        <f>CONCATENATE(Tabla6[[#This Row],[COG]])</f>
        <v>214</v>
      </c>
      <c r="C47" s="39" t="str">
        <f>CONCATENATE(Tabla6[[#This Row],[PARTIDA]],"00")</f>
        <v>21400</v>
      </c>
      <c r="D47" s="39" t="str">
        <f>VLOOKUP(Tabla6[[#This Row],[PARTIDA]],Tabla1[#All],3,FALSE)</f>
        <v>MATERIALES, ÚTILES Y EQUIPOS MENORES DE TECNOLOGÍAS DE LA INFORMACIÓN Y COMUNICACIONES</v>
      </c>
      <c r="E47" s="39" t="str">
        <f>CONCATENATE(Tabla6[[#This Row],[Columna1]]," - ",Tabla6[[#This Row],[DESCRIPCION]])</f>
        <v>21400 - MATERIALES, ÚTILES Y EQUIPOS MENORES DE TECNOLOGÍAS DE LA INFORMACIÓN Y COMUNICACIONES</v>
      </c>
      <c r="F47" s="12">
        <f>IFERROR( VLOOKUP(Tabla6[[#This Row],[PARTIDA]],Tabla5[#All],3,FALSE),0)</f>
        <v>11000</v>
      </c>
    </row>
    <row r="48" spans="1:6" x14ac:dyDescent="0.3">
      <c r="A48" s="40">
        <v>215</v>
      </c>
      <c r="B48" s="39" t="str">
        <f>CONCATENATE(Tabla6[[#This Row],[COG]])</f>
        <v>215</v>
      </c>
      <c r="C48" s="39" t="str">
        <f>CONCATENATE(Tabla6[[#This Row],[PARTIDA]],"00")</f>
        <v>21500</v>
      </c>
      <c r="D48" s="39" t="str">
        <f>VLOOKUP(Tabla6[[#This Row],[PARTIDA]],Tabla1[#All],3,FALSE)</f>
        <v>MATERIAL IMPRESO E INFORMACIÓN DIGITAL</v>
      </c>
      <c r="E48" s="39" t="str">
        <f>CONCATENATE(Tabla6[[#This Row],[Columna1]]," - ",Tabla6[[#This Row],[DESCRIPCION]])</f>
        <v>21500 - MATERIAL IMPRESO E INFORMACIÓN DIGITAL</v>
      </c>
      <c r="F48" s="12">
        <f>IFERROR( VLOOKUP(Tabla6[[#This Row],[PARTIDA]],Tabla5[#All],3,FALSE),0)</f>
        <v>34000</v>
      </c>
    </row>
    <row r="49" spans="1:6" x14ac:dyDescent="0.3">
      <c r="A49" s="40">
        <v>216</v>
      </c>
      <c r="B49" s="39" t="str">
        <f>CONCATENATE(Tabla6[[#This Row],[COG]])</f>
        <v>216</v>
      </c>
      <c r="C49" s="39" t="str">
        <f>CONCATENATE(Tabla6[[#This Row],[PARTIDA]],"00")</f>
        <v>21600</v>
      </c>
      <c r="D49" s="39" t="str">
        <f>VLOOKUP(Tabla6[[#This Row],[PARTIDA]],Tabla1[#All],3,FALSE)</f>
        <v>MATERIAL DE LIMPIEZA</v>
      </c>
      <c r="E49" s="39" t="str">
        <f>CONCATENATE(Tabla6[[#This Row],[Columna1]]," - ",Tabla6[[#This Row],[DESCRIPCION]])</f>
        <v>21600 - MATERIAL DE LIMPIEZA</v>
      </c>
      <c r="F49" s="12">
        <f>IFERROR( VLOOKUP(Tabla6[[#This Row],[PARTIDA]],Tabla5[#All],3,FALSE),0)</f>
        <v>60000</v>
      </c>
    </row>
    <row r="50" spans="1:6" x14ac:dyDescent="0.3">
      <c r="A50" s="40">
        <v>217</v>
      </c>
      <c r="B50" s="39" t="str">
        <f>CONCATENATE(Tabla6[[#This Row],[COG]])</f>
        <v>217</v>
      </c>
      <c r="C50" s="39" t="str">
        <f>CONCATENATE(Tabla6[[#This Row],[PARTIDA]],"00")</f>
        <v>21700</v>
      </c>
      <c r="D50" s="39" t="str">
        <f>VLOOKUP(Tabla6[[#This Row],[PARTIDA]],Tabla1[#All],3,FALSE)</f>
        <v>MATERIALES Y ÚTILES DE ENSEÑANZA</v>
      </c>
      <c r="E50" s="39" t="str">
        <f>CONCATENATE(Tabla6[[#This Row],[Columna1]]," - ",Tabla6[[#This Row],[DESCRIPCION]])</f>
        <v>21700 - MATERIALES Y ÚTILES DE ENSEÑANZA</v>
      </c>
      <c r="F50" s="12">
        <f>IFERROR( VLOOKUP(Tabla6[[#This Row],[PARTIDA]],Tabla5[#All],3,FALSE),0)</f>
        <v>0</v>
      </c>
    </row>
    <row r="51" spans="1:6" x14ac:dyDescent="0.3">
      <c r="A51" s="40">
        <v>218</v>
      </c>
      <c r="B51" s="39" t="str">
        <f>CONCATENATE(Tabla6[[#This Row],[COG]])</f>
        <v>218</v>
      </c>
      <c r="C51" s="39" t="str">
        <f>CONCATENATE(Tabla6[[#This Row],[PARTIDA]],"00")</f>
        <v>21800</v>
      </c>
      <c r="D51" s="39" t="str">
        <f>VLOOKUP(Tabla6[[#This Row],[PARTIDA]],Tabla1[#All],3,FALSE)</f>
        <v>MATERIALES PARA EL REGISTRO E IDENTIFICACIÓN DE BIENES Y PERSONAS</v>
      </c>
      <c r="E51" s="39" t="str">
        <f>CONCATENATE(Tabla6[[#This Row],[Columna1]]," - ",Tabla6[[#This Row],[DESCRIPCION]])</f>
        <v>21800 - MATERIALES PARA EL REGISTRO E IDENTIFICACIÓN DE BIENES Y PERSONAS</v>
      </c>
      <c r="F51" s="12">
        <f>IFERROR( VLOOKUP(Tabla6[[#This Row],[PARTIDA]],Tabla5[#All],3,FALSE),0)</f>
        <v>0</v>
      </c>
    </row>
    <row r="52" spans="1:6" x14ac:dyDescent="0.3">
      <c r="A52" s="40">
        <v>220</v>
      </c>
      <c r="B52" s="39" t="str">
        <f>CONCATENATE(Tabla6[[#This Row],[COG]])</f>
        <v>220</v>
      </c>
      <c r="C52" s="39" t="str">
        <f>CONCATENATE(Tabla6[[#This Row],[PARTIDA]],"00")</f>
        <v>22000</v>
      </c>
      <c r="D52" s="39" t="str">
        <f>VLOOKUP(Tabla6[[#This Row],[PARTIDA]],Tabla1[#All],3,FALSE)</f>
        <v>ALIMENTOS Y UTENSILIOS</v>
      </c>
      <c r="E52" s="39" t="str">
        <f>CONCATENATE(Tabla6[[#This Row],[Columna1]]," - ",Tabla6[[#This Row],[DESCRIPCION]])</f>
        <v>22000 - ALIMENTOS Y UTENSILIOS</v>
      </c>
      <c r="F52" s="12">
        <f>IFERROR( VLOOKUP(Tabla6[[#This Row],[PARTIDA]],Tabla5[#All],3,FALSE),0)</f>
        <v>0</v>
      </c>
    </row>
    <row r="53" spans="1:6" x14ac:dyDescent="0.3">
      <c r="A53" s="40">
        <v>221</v>
      </c>
      <c r="B53" s="39" t="str">
        <f>CONCATENATE(Tabla6[[#This Row],[COG]])</f>
        <v>221</v>
      </c>
      <c r="C53" s="39" t="str">
        <f>CONCATENATE(Tabla6[[#This Row],[PARTIDA]],"00")</f>
        <v>22100</v>
      </c>
      <c r="D53" s="39" t="str">
        <f>VLOOKUP(Tabla6[[#This Row],[PARTIDA]],Tabla1[#All],3,FALSE)</f>
        <v>PRODUCTOS ALIMENTICIOS PARA PERSONAS</v>
      </c>
      <c r="E53" s="39" t="str">
        <f>CONCATENATE(Tabla6[[#This Row],[Columna1]]," - ",Tabla6[[#This Row],[DESCRIPCION]])</f>
        <v>22100 - PRODUCTOS ALIMENTICIOS PARA PERSONAS</v>
      </c>
      <c r="F53" s="12">
        <f>IFERROR( VLOOKUP(Tabla6[[#This Row],[PARTIDA]],Tabla5[#All],3,FALSE),0)</f>
        <v>196500</v>
      </c>
    </row>
    <row r="54" spans="1:6" x14ac:dyDescent="0.3">
      <c r="A54" s="40">
        <v>222</v>
      </c>
      <c r="B54" s="39" t="str">
        <f>CONCATENATE(Tabla6[[#This Row],[COG]])</f>
        <v>222</v>
      </c>
      <c r="C54" s="39" t="str">
        <f>CONCATENATE(Tabla6[[#This Row],[PARTIDA]],"00")</f>
        <v>22200</v>
      </c>
      <c r="D54" s="39" t="str">
        <f>VLOOKUP(Tabla6[[#This Row],[PARTIDA]],Tabla1[#All],3,FALSE)</f>
        <v>PRODUCTOS ALIMENTICIOS PARA ANIMALES</v>
      </c>
      <c r="E54" s="39" t="str">
        <f>CONCATENATE(Tabla6[[#This Row],[Columna1]]," - ",Tabla6[[#This Row],[DESCRIPCION]])</f>
        <v>22200 - PRODUCTOS ALIMENTICIOS PARA ANIMALES</v>
      </c>
      <c r="F54" s="12">
        <f>IFERROR( VLOOKUP(Tabla6[[#This Row],[PARTIDA]],Tabla5[#All],3,FALSE),0)</f>
        <v>0</v>
      </c>
    </row>
    <row r="55" spans="1:6" x14ac:dyDescent="0.3">
      <c r="A55" s="40">
        <v>223</v>
      </c>
      <c r="B55" s="39" t="str">
        <f>CONCATENATE(Tabla6[[#This Row],[COG]])</f>
        <v>223</v>
      </c>
      <c r="C55" s="39" t="str">
        <f>CONCATENATE(Tabla6[[#This Row],[PARTIDA]],"00")</f>
        <v>22300</v>
      </c>
      <c r="D55" s="39" t="str">
        <f>VLOOKUP(Tabla6[[#This Row],[PARTIDA]],Tabla1[#All],3,FALSE)</f>
        <v>UTENSILIOS PARA EL SERVICIO DE ALIMENTACIÓN</v>
      </c>
      <c r="E55" s="39" t="str">
        <f>CONCATENATE(Tabla6[[#This Row],[Columna1]]," - ",Tabla6[[#This Row],[DESCRIPCION]])</f>
        <v>22300 - UTENSILIOS PARA EL SERVICIO DE ALIMENTACIÓN</v>
      </c>
      <c r="F55" s="12">
        <f>IFERROR( VLOOKUP(Tabla6[[#This Row],[PARTIDA]],Tabla5[#All],3,FALSE),0)</f>
        <v>3500</v>
      </c>
    </row>
    <row r="56" spans="1:6" x14ac:dyDescent="0.3">
      <c r="A56" s="40">
        <v>230</v>
      </c>
      <c r="B56" s="39" t="str">
        <f>CONCATENATE(Tabla6[[#This Row],[COG]])</f>
        <v>230</v>
      </c>
      <c r="C56" s="39" t="str">
        <f>CONCATENATE(Tabla6[[#This Row],[PARTIDA]],"00")</f>
        <v>23000</v>
      </c>
      <c r="D56" s="39" t="str">
        <f>VLOOKUP(Tabla6[[#This Row],[PARTIDA]],Tabla1[#All],3,FALSE)</f>
        <v>MATERIAS PRIMAS Y MATERIALES DE PRODUCCIÓN Y COMERCIALIZACIÓN</v>
      </c>
      <c r="E56" s="39" t="str">
        <f>CONCATENATE(Tabla6[[#This Row],[Columna1]]," - ",Tabla6[[#This Row],[DESCRIPCION]])</f>
        <v>23000 - MATERIAS PRIMAS Y MATERIALES DE PRODUCCIÓN Y COMERCIALIZACIÓN</v>
      </c>
      <c r="F56" s="12">
        <f>IFERROR( VLOOKUP(Tabla6[[#This Row],[PARTIDA]],Tabla5[#All],3,FALSE),0)</f>
        <v>0</v>
      </c>
    </row>
    <row r="57" spans="1:6" x14ac:dyDescent="0.3">
      <c r="A57" s="40">
        <v>231</v>
      </c>
      <c r="B57" s="39" t="str">
        <f>CONCATENATE(Tabla6[[#This Row],[COG]])</f>
        <v>231</v>
      </c>
      <c r="C57" s="39" t="str">
        <f>CONCATENATE(Tabla6[[#This Row],[PARTIDA]],"00")</f>
        <v>23100</v>
      </c>
      <c r="D57" s="39" t="str">
        <f>VLOOKUP(Tabla6[[#This Row],[PARTIDA]],Tabla1[#All],3,FALSE)</f>
        <v>PRODUCTOS ALIMENTICIOS, AGROPECUARIOS Y FORESTALES ADQUIRIDOS COMO MATERIA PRIMA</v>
      </c>
      <c r="E57" s="39" t="str">
        <f>CONCATENATE(Tabla6[[#This Row],[Columna1]]," - ",Tabla6[[#This Row],[DESCRIPCION]])</f>
        <v>23100 - PRODUCTOS ALIMENTICIOS, AGROPECUARIOS Y FORESTALES ADQUIRIDOS COMO MATERIA PRIMA</v>
      </c>
      <c r="F57" s="12">
        <f>IFERROR( VLOOKUP(Tabla6[[#This Row],[PARTIDA]],Tabla5[#All],3,FALSE),0)</f>
        <v>0</v>
      </c>
    </row>
    <row r="58" spans="1:6" x14ac:dyDescent="0.3">
      <c r="A58" s="40">
        <v>232</v>
      </c>
      <c r="B58" s="39" t="str">
        <f>CONCATENATE(Tabla6[[#This Row],[COG]])</f>
        <v>232</v>
      </c>
      <c r="C58" s="39" t="str">
        <f>CONCATENATE(Tabla6[[#This Row],[PARTIDA]],"00")</f>
        <v>23200</v>
      </c>
      <c r="D58" s="39" t="str">
        <f>VLOOKUP(Tabla6[[#This Row],[PARTIDA]],Tabla1[#All],3,FALSE)</f>
        <v>INSUMOS TEXTILES ADQUIRIDOS COMO MATERIA PRIMA</v>
      </c>
      <c r="E58" s="39" t="str">
        <f>CONCATENATE(Tabla6[[#This Row],[Columna1]]," - ",Tabla6[[#This Row],[DESCRIPCION]])</f>
        <v>23200 - INSUMOS TEXTILES ADQUIRIDOS COMO MATERIA PRIMA</v>
      </c>
      <c r="F58" s="12">
        <f>IFERROR( VLOOKUP(Tabla6[[#This Row],[PARTIDA]],Tabla5[#All],3,FALSE),0)</f>
        <v>0</v>
      </c>
    </row>
    <row r="59" spans="1:6" x14ac:dyDescent="0.3">
      <c r="A59" s="40">
        <v>233</v>
      </c>
      <c r="B59" s="39" t="str">
        <f>CONCATENATE(Tabla6[[#This Row],[COG]])</f>
        <v>233</v>
      </c>
      <c r="C59" s="39" t="str">
        <f>CONCATENATE(Tabla6[[#This Row],[PARTIDA]],"00")</f>
        <v>23300</v>
      </c>
      <c r="D59" s="39" t="str">
        <f>VLOOKUP(Tabla6[[#This Row],[PARTIDA]],Tabla1[#All],3,FALSE)</f>
        <v>PRODUCTOS DE PAPEL, CARTÓN E IMPRESOS ADQUIRIDOS COMO MATERIA PRIMA</v>
      </c>
      <c r="E59" s="39" t="str">
        <f>CONCATENATE(Tabla6[[#This Row],[Columna1]]," - ",Tabla6[[#This Row],[DESCRIPCION]])</f>
        <v>23300 - PRODUCTOS DE PAPEL, CARTÓN E IMPRESOS ADQUIRIDOS COMO MATERIA PRIMA</v>
      </c>
      <c r="F59" s="12">
        <f>IFERROR( VLOOKUP(Tabla6[[#This Row],[PARTIDA]],Tabla5[#All],3,FALSE),0)</f>
        <v>0</v>
      </c>
    </row>
    <row r="60" spans="1:6" x14ac:dyDescent="0.3">
      <c r="A60" s="40">
        <v>234</v>
      </c>
      <c r="B60" s="39" t="str">
        <f>CONCATENATE(Tabla6[[#This Row],[COG]])</f>
        <v>234</v>
      </c>
      <c r="C60" s="39" t="str">
        <f>CONCATENATE(Tabla6[[#This Row],[PARTIDA]],"00")</f>
        <v>23400</v>
      </c>
      <c r="D60" s="39" t="str">
        <f>VLOOKUP(Tabla6[[#This Row],[PARTIDA]],Tabla1[#All],3,FALSE)</f>
        <v>COMBUSTIBLES, LUBRICANTES, ADITIVOS, CARBÓN Y SUS DERIVADOS ADQUIRIDOS COMO MATERIA PRIMA</v>
      </c>
      <c r="E60" s="39" t="str">
        <f>CONCATENATE(Tabla6[[#This Row],[Columna1]]," - ",Tabla6[[#This Row],[DESCRIPCION]])</f>
        <v>23400 - COMBUSTIBLES, LUBRICANTES, ADITIVOS, CARBÓN Y SUS DERIVADOS ADQUIRIDOS COMO MATERIA PRIMA</v>
      </c>
      <c r="F60" s="12">
        <f>IFERROR( VLOOKUP(Tabla6[[#This Row],[PARTIDA]],Tabla5[#All],3,FALSE),0)</f>
        <v>0</v>
      </c>
    </row>
    <row r="61" spans="1:6" x14ac:dyDescent="0.3">
      <c r="A61" s="40">
        <v>235</v>
      </c>
      <c r="B61" s="39" t="str">
        <f>CONCATENATE(Tabla6[[#This Row],[COG]])</f>
        <v>235</v>
      </c>
      <c r="C61" s="39" t="str">
        <f>CONCATENATE(Tabla6[[#This Row],[PARTIDA]],"00")</f>
        <v>23500</v>
      </c>
      <c r="D61" s="39" t="str">
        <f>VLOOKUP(Tabla6[[#This Row],[PARTIDA]],Tabla1[#All],3,FALSE)</f>
        <v>PRODUCTOS QUÍMICOS, FARMACÉUTICOS Y DE LABORATORIO ADQUIRIDOS COMO MATERIA PRIMA</v>
      </c>
      <c r="E61" s="39" t="str">
        <f>CONCATENATE(Tabla6[[#This Row],[Columna1]]," - ",Tabla6[[#This Row],[DESCRIPCION]])</f>
        <v>23500 - PRODUCTOS QUÍMICOS, FARMACÉUTICOS Y DE LABORATORIO ADQUIRIDOS COMO MATERIA PRIMA</v>
      </c>
      <c r="F61" s="12">
        <f>IFERROR( VLOOKUP(Tabla6[[#This Row],[PARTIDA]],Tabla5[#All],3,FALSE),0)</f>
        <v>0</v>
      </c>
    </row>
    <row r="62" spans="1:6" x14ac:dyDescent="0.3">
      <c r="A62" s="40">
        <v>236</v>
      </c>
      <c r="B62" s="39" t="str">
        <f>CONCATENATE(Tabla6[[#This Row],[COG]])</f>
        <v>236</v>
      </c>
      <c r="C62" s="39" t="str">
        <f>CONCATENATE(Tabla6[[#This Row],[PARTIDA]],"00")</f>
        <v>23600</v>
      </c>
      <c r="D62" s="39" t="str">
        <f>VLOOKUP(Tabla6[[#This Row],[PARTIDA]],Tabla1[#All],3,FALSE)</f>
        <v>PRODUCTOS METÁLICOS Y A BASE DE MINERALES NO METÁLICOS ADQUIRIDOS COMO MATERIA PRIMA</v>
      </c>
      <c r="E62" s="39" t="str">
        <f>CONCATENATE(Tabla6[[#This Row],[Columna1]]," - ",Tabla6[[#This Row],[DESCRIPCION]])</f>
        <v>23600 - PRODUCTOS METÁLICOS Y A BASE DE MINERALES NO METÁLICOS ADQUIRIDOS COMO MATERIA PRIMA</v>
      </c>
      <c r="F62" s="12">
        <f>IFERROR( VLOOKUP(Tabla6[[#This Row],[PARTIDA]],Tabla5[#All],3,FALSE),0)</f>
        <v>0</v>
      </c>
    </row>
    <row r="63" spans="1:6" x14ac:dyDescent="0.3">
      <c r="A63" s="40">
        <v>237</v>
      </c>
      <c r="B63" s="39" t="str">
        <f>CONCATENATE(Tabla6[[#This Row],[COG]])</f>
        <v>237</v>
      </c>
      <c r="C63" s="39" t="str">
        <f>CONCATENATE(Tabla6[[#This Row],[PARTIDA]],"00")</f>
        <v>23700</v>
      </c>
      <c r="D63" s="39" t="str">
        <f>VLOOKUP(Tabla6[[#This Row],[PARTIDA]],Tabla1[#All],3,FALSE)</f>
        <v>PRODUCTOS DE CUERO, PIEL, PLÁSTICO Y HULE ADQUIRIDOS COMO MATERIA PRIMA</v>
      </c>
      <c r="E63" s="39" t="str">
        <f>CONCATENATE(Tabla6[[#This Row],[Columna1]]," - ",Tabla6[[#This Row],[DESCRIPCION]])</f>
        <v>23700 - PRODUCTOS DE CUERO, PIEL, PLÁSTICO Y HULE ADQUIRIDOS COMO MATERIA PRIMA</v>
      </c>
      <c r="F63" s="12">
        <f>IFERROR( VLOOKUP(Tabla6[[#This Row],[PARTIDA]],Tabla5[#All],3,FALSE),0)</f>
        <v>1000</v>
      </c>
    </row>
    <row r="64" spans="1:6" x14ac:dyDescent="0.3">
      <c r="A64" s="40">
        <v>238</v>
      </c>
      <c r="B64" s="39" t="str">
        <f>CONCATENATE(Tabla6[[#This Row],[COG]])</f>
        <v>238</v>
      </c>
      <c r="C64" s="39" t="str">
        <f>CONCATENATE(Tabla6[[#This Row],[PARTIDA]],"00")</f>
        <v>23800</v>
      </c>
      <c r="D64" s="39" t="str">
        <f>VLOOKUP(Tabla6[[#This Row],[PARTIDA]],Tabla1[#All],3,FALSE)</f>
        <v>MERCANCÍAS ADQUIRIDAS PARA SU COMERCIALIZACIÓN</v>
      </c>
      <c r="E64" s="39" t="str">
        <f>CONCATENATE(Tabla6[[#This Row],[Columna1]]," - ",Tabla6[[#This Row],[DESCRIPCION]])</f>
        <v>23800 - MERCANCÍAS ADQUIRIDAS PARA SU COMERCIALIZACIÓN</v>
      </c>
      <c r="F64" s="12">
        <f>IFERROR( VLOOKUP(Tabla6[[#This Row],[PARTIDA]],Tabla5[#All],3,FALSE),0)</f>
        <v>0</v>
      </c>
    </row>
    <row r="65" spans="1:6" x14ac:dyDescent="0.3">
      <c r="A65" s="40">
        <v>239</v>
      </c>
      <c r="B65" s="39" t="str">
        <f>CONCATENATE(Tabla6[[#This Row],[COG]])</f>
        <v>239</v>
      </c>
      <c r="C65" s="39" t="str">
        <f>CONCATENATE(Tabla6[[#This Row],[PARTIDA]],"00")</f>
        <v>23900</v>
      </c>
      <c r="D65" s="39" t="str">
        <f>VLOOKUP(Tabla6[[#This Row],[PARTIDA]],Tabla1[#All],3,FALSE)</f>
        <v>OTROS PRODUCTOS ADQUIRIDOS COMO MATERIA PRIMA</v>
      </c>
      <c r="E65" s="39" t="str">
        <f>CONCATENATE(Tabla6[[#This Row],[Columna1]]," - ",Tabla6[[#This Row],[DESCRIPCION]])</f>
        <v>23900 - OTROS PRODUCTOS ADQUIRIDOS COMO MATERIA PRIMA</v>
      </c>
      <c r="F65" s="12">
        <f>IFERROR( VLOOKUP(Tabla6[[#This Row],[PARTIDA]],Tabla5[#All],3,FALSE),0)</f>
        <v>0</v>
      </c>
    </row>
    <row r="66" spans="1:6" x14ac:dyDescent="0.3">
      <c r="A66" s="40">
        <v>240</v>
      </c>
      <c r="B66" s="39" t="str">
        <f>CONCATENATE(Tabla6[[#This Row],[COG]])</f>
        <v>240</v>
      </c>
      <c r="C66" s="39" t="str">
        <f>CONCATENATE(Tabla6[[#This Row],[PARTIDA]],"00")</f>
        <v>24000</v>
      </c>
      <c r="D66" s="39" t="str">
        <f>VLOOKUP(Tabla6[[#This Row],[PARTIDA]],Tabla1[#All],3,FALSE)</f>
        <v>MATERIALES Y ARTÍCULOS DE CONSTRUCCIÓN Y DE REPARACIÓN</v>
      </c>
      <c r="E66" s="39" t="str">
        <f>CONCATENATE(Tabla6[[#This Row],[Columna1]]," - ",Tabla6[[#This Row],[DESCRIPCION]])</f>
        <v>24000 - MATERIALES Y ARTÍCULOS DE CONSTRUCCIÓN Y DE REPARACIÓN</v>
      </c>
      <c r="F66" s="12">
        <f>IFERROR( VLOOKUP(Tabla6[[#This Row],[PARTIDA]],Tabla5[#All],3,FALSE),0)</f>
        <v>0</v>
      </c>
    </row>
    <row r="67" spans="1:6" x14ac:dyDescent="0.3">
      <c r="A67" s="40">
        <v>241</v>
      </c>
      <c r="B67" s="39" t="str">
        <f>CONCATENATE(Tabla6[[#This Row],[COG]])</f>
        <v>241</v>
      </c>
      <c r="C67" s="39" t="str">
        <f>CONCATENATE(Tabla6[[#This Row],[PARTIDA]],"00")</f>
        <v>24100</v>
      </c>
      <c r="D67" s="39" t="str">
        <f>VLOOKUP(Tabla6[[#This Row],[PARTIDA]],Tabla1[#All],3,FALSE)</f>
        <v>PRODUCTOS MINERALES NO METÁLICOS</v>
      </c>
      <c r="E67" s="39" t="str">
        <f>CONCATENATE(Tabla6[[#This Row],[Columna1]]," - ",Tabla6[[#This Row],[DESCRIPCION]])</f>
        <v>24100 - PRODUCTOS MINERALES NO METÁLICOS</v>
      </c>
      <c r="F67" s="12">
        <f>IFERROR( VLOOKUP(Tabla6[[#This Row],[PARTIDA]],Tabla5[#All],3,FALSE),0)</f>
        <v>5000</v>
      </c>
    </row>
    <row r="68" spans="1:6" x14ac:dyDescent="0.3">
      <c r="A68" s="40">
        <v>242</v>
      </c>
      <c r="B68" s="39" t="str">
        <f>CONCATENATE(Tabla6[[#This Row],[COG]])</f>
        <v>242</v>
      </c>
      <c r="C68" s="39" t="str">
        <f>CONCATENATE(Tabla6[[#This Row],[PARTIDA]],"00")</f>
        <v>24200</v>
      </c>
      <c r="D68" s="39" t="str">
        <f>VLOOKUP(Tabla6[[#This Row],[PARTIDA]],Tabla1[#All],3,FALSE)</f>
        <v>CEMENTO Y PRODUCTOS DE CONCRETO</v>
      </c>
      <c r="E68" s="39" t="str">
        <f>CONCATENATE(Tabla6[[#This Row],[Columna1]]," - ",Tabla6[[#This Row],[DESCRIPCION]])</f>
        <v>24200 - CEMENTO Y PRODUCTOS DE CONCRETO</v>
      </c>
      <c r="F68" s="12">
        <f>IFERROR( VLOOKUP(Tabla6[[#This Row],[PARTIDA]],Tabla5[#All],3,FALSE),0)</f>
        <v>7000</v>
      </c>
    </row>
    <row r="69" spans="1:6" x14ac:dyDescent="0.3">
      <c r="A69" s="40">
        <v>243</v>
      </c>
      <c r="B69" s="39" t="str">
        <f>CONCATENATE(Tabla6[[#This Row],[COG]])</f>
        <v>243</v>
      </c>
      <c r="C69" s="39" t="str">
        <f>CONCATENATE(Tabla6[[#This Row],[PARTIDA]],"00")</f>
        <v>24300</v>
      </c>
      <c r="D69" s="39" t="str">
        <f>VLOOKUP(Tabla6[[#This Row],[PARTIDA]],Tabla1[#All],3,FALSE)</f>
        <v>CAL, YESO Y PRODUCTOS DE YESO</v>
      </c>
      <c r="E69" s="39" t="str">
        <f>CONCATENATE(Tabla6[[#This Row],[Columna1]]," - ",Tabla6[[#This Row],[DESCRIPCION]])</f>
        <v>24300 - CAL, YESO Y PRODUCTOS DE YESO</v>
      </c>
      <c r="F69" s="12">
        <f>IFERROR( VLOOKUP(Tabla6[[#This Row],[PARTIDA]],Tabla5[#All],3,FALSE),0)</f>
        <v>1500</v>
      </c>
    </row>
    <row r="70" spans="1:6" x14ac:dyDescent="0.3">
      <c r="A70" s="40">
        <v>244</v>
      </c>
      <c r="B70" s="39" t="str">
        <f>CONCATENATE(Tabla6[[#This Row],[COG]])</f>
        <v>244</v>
      </c>
      <c r="C70" s="39" t="str">
        <f>CONCATENATE(Tabla6[[#This Row],[PARTIDA]],"00")</f>
        <v>24400</v>
      </c>
      <c r="D70" s="39" t="str">
        <f>VLOOKUP(Tabla6[[#This Row],[PARTIDA]],Tabla1[#All],3,FALSE)</f>
        <v>MADERA Y PRODUCTOS DE MADERA</v>
      </c>
      <c r="E70" s="39" t="str">
        <f>CONCATENATE(Tabla6[[#This Row],[Columna1]]," - ",Tabla6[[#This Row],[DESCRIPCION]])</f>
        <v>24400 - MADERA Y PRODUCTOS DE MADERA</v>
      </c>
      <c r="F70" s="12">
        <f>IFERROR( VLOOKUP(Tabla6[[#This Row],[PARTIDA]],Tabla5[#All],3,FALSE),0)</f>
        <v>9200</v>
      </c>
    </row>
    <row r="71" spans="1:6" x14ac:dyDescent="0.3">
      <c r="A71" s="40">
        <v>245</v>
      </c>
      <c r="B71" s="39" t="str">
        <f>CONCATENATE(Tabla6[[#This Row],[COG]])</f>
        <v>245</v>
      </c>
      <c r="C71" s="39" t="str">
        <f>CONCATENATE(Tabla6[[#This Row],[PARTIDA]],"00")</f>
        <v>24500</v>
      </c>
      <c r="D71" s="39" t="str">
        <f>VLOOKUP(Tabla6[[#This Row],[PARTIDA]],Tabla1[#All],3,FALSE)</f>
        <v>VIDRIO Y PRODUCTOS DE VIDRIO</v>
      </c>
      <c r="E71" s="39" t="str">
        <f>CONCATENATE(Tabla6[[#This Row],[Columna1]]," - ",Tabla6[[#This Row],[DESCRIPCION]])</f>
        <v>24500 - VIDRIO Y PRODUCTOS DE VIDRIO</v>
      </c>
      <c r="F71" s="12">
        <f>IFERROR( VLOOKUP(Tabla6[[#This Row],[PARTIDA]],Tabla5[#All],3,FALSE),0)</f>
        <v>5500</v>
      </c>
    </row>
    <row r="72" spans="1:6" x14ac:dyDescent="0.3">
      <c r="A72" s="40">
        <v>246</v>
      </c>
      <c r="B72" s="39" t="str">
        <f>CONCATENATE(Tabla6[[#This Row],[COG]])</f>
        <v>246</v>
      </c>
      <c r="C72" s="39" t="str">
        <f>CONCATENATE(Tabla6[[#This Row],[PARTIDA]],"00")</f>
        <v>24600</v>
      </c>
      <c r="D72" s="39" t="str">
        <f>VLOOKUP(Tabla6[[#This Row],[PARTIDA]],Tabla1[#All],3,FALSE)</f>
        <v>MATERIAL ELÉCTRICO Y ELECTRÓNICO</v>
      </c>
      <c r="E72" s="39" t="str">
        <f>CONCATENATE(Tabla6[[#This Row],[Columna1]]," - ",Tabla6[[#This Row],[DESCRIPCION]])</f>
        <v>24600 - MATERIAL ELÉCTRICO Y ELECTRÓNICO</v>
      </c>
      <c r="F72" s="12">
        <f>IFERROR( VLOOKUP(Tabla6[[#This Row],[PARTIDA]],Tabla5[#All],3,FALSE),0)</f>
        <v>138500</v>
      </c>
    </row>
    <row r="73" spans="1:6" x14ac:dyDescent="0.3">
      <c r="A73" s="40">
        <v>247</v>
      </c>
      <c r="B73" s="39" t="str">
        <f>CONCATENATE(Tabla6[[#This Row],[COG]])</f>
        <v>247</v>
      </c>
      <c r="C73" s="39" t="str">
        <f>CONCATENATE(Tabla6[[#This Row],[PARTIDA]],"00")</f>
        <v>24700</v>
      </c>
      <c r="D73" s="39" t="str">
        <f>VLOOKUP(Tabla6[[#This Row],[PARTIDA]],Tabla1[#All],3,FALSE)</f>
        <v>ARTÍCULOS METÁLICOS PARA LA CONSTRUCCIÓN</v>
      </c>
      <c r="E73" s="39" t="str">
        <f>CONCATENATE(Tabla6[[#This Row],[Columna1]]," - ",Tabla6[[#This Row],[DESCRIPCION]])</f>
        <v>24700 - ARTÍCULOS METÁLICOS PARA LA CONSTRUCCIÓN</v>
      </c>
      <c r="F73" s="12">
        <f>IFERROR( VLOOKUP(Tabla6[[#This Row],[PARTIDA]],Tabla5[#All],3,FALSE),0)</f>
        <v>67000</v>
      </c>
    </row>
    <row r="74" spans="1:6" x14ac:dyDescent="0.3">
      <c r="A74" s="40">
        <v>248</v>
      </c>
      <c r="B74" s="39" t="str">
        <f>CONCATENATE(Tabla6[[#This Row],[COG]])</f>
        <v>248</v>
      </c>
      <c r="C74" s="39" t="str">
        <f>CONCATENATE(Tabla6[[#This Row],[PARTIDA]],"00")</f>
        <v>24800</v>
      </c>
      <c r="D74" s="39" t="str">
        <f>VLOOKUP(Tabla6[[#This Row],[PARTIDA]],Tabla1[#All],3,FALSE)</f>
        <v>MATERIALES COMPLEMENTARIOS</v>
      </c>
      <c r="E74" s="39" t="str">
        <f>CONCATENATE(Tabla6[[#This Row],[Columna1]]," - ",Tabla6[[#This Row],[DESCRIPCION]])</f>
        <v>24800 - MATERIALES COMPLEMENTARIOS</v>
      </c>
      <c r="F74" s="12">
        <f>IFERROR( VLOOKUP(Tabla6[[#This Row],[PARTIDA]],Tabla5[#All],3,FALSE),0)</f>
        <v>6000</v>
      </c>
    </row>
    <row r="75" spans="1:6" x14ac:dyDescent="0.3">
      <c r="A75" s="40">
        <v>249</v>
      </c>
      <c r="B75" s="39" t="str">
        <f>CONCATENATE(Tabla6[[#This Row],[COG]])</f>
        <v>249</v>
      </c>
      <c r="C75" s="39" t="str">
        <f>CONCATENATE(Tabla6[[#This Row],[PARTIDA]],"00")</f>
        <v>24900</v>
      </c>
      <c r="D75" s="39" t="str">
        <f>VLOOKUP(Tabla6[[#This Row],[PARTIDA]],Tabla1[#All],3,FALSE)</f>
        <v>OTROS MATERIALES Y ARTÍCULOS DE CONSTRUCCIÓN Y REPARACIÓN</v>
      </c>
      <c r="E75" s="39" t="str">
        <f>CONCATENATE(Tabla6[[#This Row],[Columna1]]," - ",Tabla6[[#This Row],[DESCRIPCION]])</f>
        <v>24900 - OTROS MATERIALES Y ARTÍCULOS DE CONSTRUCCIÓN Y REPARACIÓN</v>
      </c>
      <c r="F75" s="12">
        <f>IFERROR( VLOOKUP(Tabla6[[#This Row],[PARTIDA]],Tabla5[#All],3,FALSE),0)</f>
        <v>201000</v>
      </c>
    </row>
    <row r="76" spans="1:6" x14ac:dyDescent="0.3">
      <c r="A76" s="40">
        <v>250</v>
      </c>
      <c r="B76" s="39" t="str">
        <f>CONCATENATE(Tabla6[[#This Row],[COG]])</f>
        <v>250</v>
      </c>
      <c r="C76" s="39" t="str">
        <f>CONCATENATE(Tabla6[[#This Row],[PARTIDA]],"00")</f>
        <v>25000</v>
      </c>
      <c r="D76" s="39" t="str">
        <f>VLOOKUP(Tabla6[[#This Row],[PARTIDA]],Tabla1[#All],3,FALSE)</f>
        <v>PRODUCTOS QUÍMICOS, FARMACÉUTICOS Y DE LABORATORIO</v>
      </c>
      <c r="E76" s="39" t="str">
        <f>CONCATENATE(Tabla6[[#This Row],[Columna1]]," - ",Tabla6[[#This Row],[DESCRIPCION]])</f>
        <v>25000 - PRODUCTOS QUÍMICOS, FARMACÉUTICOS Y DE LABORATORIO</v>
      </c>
      <c r="F76" s="12">
        <f>IFERROR( VLOOKUP(Tabla6[[#This Row],[PARTIDA]],Tabla5[#All],3,FALSE),0)</f>
        <v>0</v>
      </c>
    </row>
    <row r="77" spans="1:6" x14ac:dyDescent="0.3">
      <c r="A77" s="40">
        <v>251</v>
      </c>
      <c r="B77" s="39" t="str">
        <f>CONCATENATE(Tabla6[[#This Row],[COG]])</f>
        <v>251</v>
      </c>
      <c r="C77" s="39" t="str">
        <f>CONCATENATE(Tabla6[[#This Row],[PARTIDA]],"00")</f>
        <v>25100</v>
      </c>
      <c r="D77" s="39" t="str">
        <f>VLOOKUP(Tabla6[[#This Row],[PARTIDA]],Tabla1[#All],3,FALSE)</f>
        <v>PRODUCTOS QUÍMICOS BÁSICOS</v>
      </c>
      <c r="E77" s="39" t="str">
        <f>CONCATENATE(Tabla6[[#This Row],[Columna1]]," - ",Tabla6[[#This Row],[DESCRIPCION]])</f>
        <v>25100 - PRODUCTOS QUÍMICOS BÁSICOS</v>
      </c>
      <c r="F77" s="12">
        <f>IFERROR( VLOOKUP(Tabla6[[#This Row],[PARTIDA]],Tabla5[#All],3,FALSE),0)</f>
        <v>4000</v>
      </c>
    </row>
    <row r="78" spans="1:6" x14ac:dyDescent="0.3">
      <c r="A78" s="40">
        <v>252</v>
      </c>
      <c r="B78" s="39" t="str">
        <f>CONCATENATE(Tabla6[[#This Row],[COG]])</f>
        <v>252</v>
      </c>
      <c r="C78" s="39" t="str">
        <f>CONCATENATE(Tabla6[[#This Row],[PARTIDA]],"00")</f>
        <v>25200</v>
      </c>
      <c r="D78" s="39" t="str">
        <f>VLOOKUP(Tabla6[[#This Row],[PARTIDA]],Tabla1[#All],3,FALSE)</f>
        <v>FERTILIZANTES, PESTICIDAS Y OTROS AGROQUÍMICOS</v>
      </c>
      <c r="E78" s="39" t="str">
        <f>CONCATENATE(Tabla6[[#This Row],[Columna1]]," - ",Tabla6[[#This Row],[DESCRIPCION]])</f>
        <v>25200 - FERTILIZANTES, PESTICIDAS Y OTROS AGROQUÍMICOS</v>
      </c>
      <c r="F78" s="12">
        <f>IFERROR( VLOOKUP(Tabla6[[#This Row],[PARTIDA]],Tabla5[#All],3,FALSE),0)</f>
        <v>1000</v>
      </c>
    </row>
    <row r="79" spans="1:6" x14ac:dyDescent="0.3">
      <c r="A79" s="40">
        <v>253</v>
      </c>
      <c r="B79" s="39" t="str">
        <f>CONCATENATE(Tabla6[[#This Row],[COG]])</f>
        <v>253</v>
      </c>
      <c r="C79" s="39" t="str">
        <f>CONCATENATE(Tabla6[[#This Row],[PARTIDA]],"00")</f>
        <v>25300</v>
      </c>
      <c r="D79" s="39" t="str">
        <f>VLOOKUP(Tabla6[[#This Row],[PARTIDA]],Tabla1[#All],3,FALSE)</f>
        <v>MEDICINAS Y PRODUCTOS FARMACÉUTICOS</v>
      </c>
      <c r="E79" s="39" t="str">
        <f>CONCATENATE(Tabla6[[#This Row],[Columna1]]," - ",Tabla6[[#This Row],[DESCRIPCION]])</f>
        <v>25300 - MEDICINAS Y PRODUCTOS FARMACÉUTICOS</v>
      </c>
      <c r="F79" s="12">
        <f>IFERROR( VLOOKUP(Tabla6[[#This Row],[PARTIDA]],Tabla5[#All],3,FALSE),0)</f>
        <v>12500</v>
      </c>
    </row>
    <row r="80" spans="1:6" x14ac:dyDescent="0.3">
      <c r="A80" s="40">
        <v>254</v>
      </c>
      <c r="B80" s="39" t="str">
        <f>CONCATENATE(Tabla6[[#This Row],[COG]])</f>
        <v>254</v>
      </c>
      <c r="C80" s="39" t="str">
        <f>CONCATENATE(Tabla6[[#This Row],[PARTIDA]],"00")</f>
        <v>25400</v>
      </c>
      <c r="D80" s="39" t="str">
        <f>VLOOKUP(Tabla6[[#This Row],[PARTIDA]],Tabla1[#All],3,FALSE)</f>
        <v>MATERIALES, ACCESORIOS Y SUMINISTROS MÉDICOS</v>
      </c>
      <c r="E80" s="39" t="str">
        <f>CONCATENATE(Tabla6[[#This Row],[Columna1]]," - ",Tabla6[[#This Row],[DESCRIPCION]])</f>
        <v>25400 - MATERIALES, ACCESORIOS Y SUMINISTROS MÉDICOS</v>
      </c>
      <c r="F80" s="12">
        <f>IFERROR( VLOOKUP(Tabla6[[#This Row],[PARTIDA]],Tabla5[#All],3,FALSE),0)</f>
        <v>0</v>
      </c>
    </row>
    <row r="81" spans="1:6" x14ac:dyDescent="0.3">
      <c r="A81" s="40">
        <v>255</v>
      </c>
      <c r="B81" s="39" t="str">
        <f>CONCATENATE(Tabla6[[#This Row],[COG]])</f>
        <v>255</v>
      </c>
      <c r="C81" s="39" t="str">
        <f>CONCATENATE(Tabla6[[#This Row],[PARTIDA]],"00")</f>
        <v>25500</v>
      </c>
      <c r="D81" s="39" t="str">
        <f>VLOOKUP(Tabla6[[#This Row],[PARTIDA]],Tabla1[#All],3,FALSE)</f>
        <v>MATERIALES, ACCESORIOS Y SUMINISTROS DE LABORATORIO</v>
      </c>
      <c r="E81" s="39" t="str">
        <f>CONCATENATE(Tabla6[[#This Row],[Columna1]]," - ",Tabla6[[#This Row],[DESCRIPCION]])</f>
        <v>25500 - MATERIALES, ACCESORIOS Y SUMINISTROS DE LABORATORIO</v>
      </c>
      <c r="F81" s="12">
        <f>IFERROR( VLOOKUP(Tabla6[[#This Row],[PARTIDA]],Tabla5[#All],3,FALSE),0)</f>
        <v>0</v>
      </c>
    </row>
    <row r="82" spans="1:6" x14ac:dyDescent="0.3">
      <c r="A82" s="40">
        <v>256</v>
      </c>
      <c r="B82" s="39" t="str">
        <f>CONCATENATE(Tabla6[[#This Row],[COG]])</f>
        <v>256</v>
      </c>
      <c r="C82" s="39" t="str">
        <f>CONCATENATE(Tabla6[[#This Row],[PARTIDA]],"00")</f>
        <v>25600</v>
      </c>
      <c r="D82" s="39" t="str">
        <f>VLOOKUP(Tabla6[[#This Row],[PARTIDA]],Tabla1[#All],3,FALSE)</f>
        <v>FIBRAS SINTÉTICAS, HULES, PLÁSTICOS Y DERIVADOS</v>
      </c>
      <c r="E82" s="39" t="str">
        <f>CONCATENATE(Tabla6[[#This Row],[Columna1]]," - ",Tabla6[[#This Row],[DESCRIPCION]])</f>
        <v>25600 - FIBRAS SINTÉTICAS, HULES, PLÁSTICOS Y DERIVADOS</v>
      </c>
      <c r="F82" s="12">
        <f>IFERROR( VLOOKUP(Tabla6[[#This Row],[PARTIDA]],Tabla5[#All],3,FALSE),0)</f>
        <v>81584.36</v>
      </c>
    </row>
    <row r="83" spans="1:6" x14ac:dyDescent="0.3">
      <c r="A83" s="40">
        <v>259</v>
      </c>
      <c r="B83" s="39" t="str">
        <f>CONCATENATE(Tabla6[[#This Row],[COG]])</f>
        <v>259</v>
      </c>
      <c r="C83" s="39" t="str">
        <f>CONCATENATE(Tabla6[[#This Row],[PARTIDA]],"00")</f>
        <v>25900</v>
      </c>
      <c r="D83" s="39" t="str">
        <f>VLOOKUP(Tabla6[[#This Row],[PARTIDA]],Tabla1[#All],3,FALSE)</f>
        <v>OTROS PRODUCTOS QUÍMICOS</v>
      </c>
      <c r="E83" s="39" t="str">
        <f>CONCATENATE(Tabla6[[#This Row],[Columna1]]," - ",Tabla6[[#This Row],[DESCRIPCION]])</f>
        <v>25900 - OTROS PRODUCTOS QUÍMICOS</v>
      </c>
      <c r="F83" s="12">
        <f>IFERROR( VLOOKUP(Tabla6[[#This Row],[PARTIDA]],Tabla5[#All],3,FALSE),0)</f>
        <v>155500</v>
      </c>
    </row>
    <row r="84" spans="1:6" x14ac:dyDescent="0.3">
      <c r="A84" s="40">
        <v>260</v>
      </c>
      <c r="B84" s="39" t="str">
        <f>CONCATENATE(Tabla6[[#This Row],[COG]])</f>
        <v>260</v>
      </c>
      <c r="C84" s="39" t="str">
        <f>CONCATENATE(Tabla6[[#This Row],[PARTIDA]],"00")</f>
        <v>26000</v>
      </c>
      <c r="D84" s="39" t="str">
        <f>VLOOKUP(Tabla6[[#This Row],[PARTIDA]],Tabla1[#All],3,FALSE)</f>
        <v>COMBUSTIBLES, LUBRICANTES Y ADITIVOS</v>
      </c>
      <c r="E84" s="39" t="str">
        <f>CONCATENATE(Tabla6[[#This Row],[Columna1]]," - ",Tabla6[[#This Row],[DESCRIPCION]])</f>
        <v>26000 - COMBUSTIBLES, LUBRICANTES Y ADITIVOS</v>
      </c>
      <c r="F84" s="12">
        <f>IFERROR( VLOOKUP(Tabla6[[#This Row],[PARTIDA]],Tabla5[#All],3,FALSE),0)</f>
        <v>0</v>
      </c>
    </row>
    <row r="85" spans="1:6" x14ac:dyDescent="0.3">
      <c r="A85" s="40">
        <v>261</v>
      </c>
      <c r="B85" s="39" t="str">
        <f>CONCATENATE(Tabla6[[#This Row],[COG]])</f>
        <v>261</v>
      </c>
      <c r="C85" s="39" t="str">
        <f>CONCATENATE(Tabla6[[#This Row],[PARTIDA]],"00")</f>
        <v>26100</v>
      </c>
      <c r="D85" s="39" t="str">
        <f>VLOOKUP(Tabla6[[#This Row],[PARTIDA]],Tabla1[#All],3,FALSE)</f>
        <v>COMBUSTIBLES, LUBRICANTES Y ADITIVOS</v>
      </c>
      <c r="E85" s="39" t="str">
        <f>CONCATENATE(Tabla6[[#This Row],[Columna1]]," - ",Tabla6[[#This Row],[DESCRIPCION]])</f>
        <v>26100 - COMBUSTIBLES, LUBRICANTES Y ADITIVOS</v>
      </c>
      <c r="F85" s="12">
        <f>IFERROR( VLOOKUP(Tabla6[[#This Row],[PARTIDA]],Tabla5[#All],3,FALSE),0)</f>
        <v>1824000</v>
      </c>
    </row>
    <row r="86" spans="1:6" x14ac:dyDescent="0.3">
      <c r="A86" s="40">
        <v>262</v>
      </c>
      <c r="B86" s="39" t="str">
        <f>CONCATENATE(Tabla6[[#This Row],[COG]])</f>
        <v>262</v>
      </c>
      <c r="C86" s="39" t="str">
        <f>CONCATENATE(Tabla6[[#This Row],[PARTIDA]],"00")</f>
        <v>26200</v>
      </c>
      <c r="D86" s="39" t="str">
        <f>VLOOKUP(Tabla6[[#This Row],[PARTIDA]],Tabla1[#All],3,FALSE)</f>
        <v>CARBÓN Y SUS DERIVADOS</v>
      </c>
      <c r="E86" s="39" t="str">
        <f>CONCATENATE(Tabla6[[#This Row],[Columna1]]," - ",Tabla6[[#This Row],[DESCRIPCION]])</f>
        <v>26200 - CARBÓN Y SUS DERIVADOS</v>
      </c>
      <c r="F86" s="12">
        <f>IFERROR( VLOOKUP(Tabla6[[#This Row],[PARTIDA]],Tabla5[#All],3,FALSE),0)</f>
        <v>0</v>
      </c>
    </row>
    <row r="87" spans="1:6" x14ac:dyDescent="0.3">
      <c r="A87" s="40">
        <v>270</v>
      </c>
      <c r="B87" s="39" t="str">
        <f>CONCATENATE(Tabla6[[#This Row],[COG]])</f>
        <v>270</v>
      </c>
      <c r="C87" s="39" t="str">
        <f>CONCATENATE(Tabla6[[#This Row],[PARTIDA]],"00")</f>
        <v>27000</v>
      </c>
      <c r="D87" s="39" t="str">
        <f>VLOOKUP(Tabla6[[#This Row],[PARTIDA]],Tabla1[#All],3,FALSE)</f>
        <v>VESTUARIO, BLANCOS, PRENDAS DE PROTECCIÓN Y ARTÍCULOS DEPORTIVOS</v>
      </c>
      <c r="E87" s="39" t="str">
        <f>CONCATENATE(Tabla6[[#This Row],[Columna1]]," - ",Tabla6[[#This Row],[DESCRIPCION]])</f>
        <v>27000 - VESTUARIO, BLANCOS, PRENDAS DE PROTECCIÓN Y ARTÍCULOS DEPORTIVOS</v>
      </c>
      <c r="F87" s="12">
        <f>IFERROR( VLOOKUP(Tabla6[[#This Row],[PARTIDA]],Tabla5[#All],3,FALSE),0)</f>
        <v>0</v>
      </c>
    </row>
    <row r="88" spans="1:6" x14ac:dyDescent="0.3">
      <c r="A88" s="40">
        <v>271</v>
      </c>
      <c r="B88" s="39" t="str">
        <f>CONCATENATE(Tabla6[[#This Row],[COG]])</f>
        <v>271</v>
      </c>
      <c r="C88" s="39" t="str">
        <f>CONCATENATE(Tabla6[[#This Row],[PARTIDA]],"00")</f>
        <v>27100</v>
      </c>
      <c r="D88" s="39" t="str">
        <f>VLOOKUP(Tabla6[[#This Row],[PARTIDA]],Tabla1[#All],3,FALSE)</f>
        <v>VESTUARIO Y UNIFORMES</v>
      </c>
      <c r="E88" s="39" t="str">
        <f>CONCATENATE(Tabla6[[#This Row],[Columna1]]," - ",Tabla6[[#This Row],[DESCRIPCION]])</f>
        <v>27100 - VESTUARIO Y UNIFORMES</v>
      </c>
      <c r="F88" s="12">
        <f>IFERROR( VLOOKUP(Tabla6[[#This Row],[PARTIDA]],Tabla5[#All],3,FALSE),0)</f>
        <v>184000</v>
      </c>
    </row>
    <row r="89" spans="1:6" x14ac:dyDescent="0.3">
      <c r="A89" s="40">
        <v>272</v>
      </c>
      <c r="B89" s="39" t="str">
        <f>CONCATENATE(Tabla6[[#This Row],[COG]])</f>
        <v>272</v>
      </c>
      <c r="C89" s="39" t="str">
        <f>CONCATENATE(Tabla6[[#This Row],[PARTIDA]],"00")</f>
        <v>27200</v>
      </c>
      <c r="D89" s="39" t="str">
        <f>VLOOKUP(Tabla6[[#This Row],[PARTIDA]],Tabla1[#All],3,FALSE)</f>
        <v>PRENDAS DE SEGURIDAD Y PROTECCIÓN PERSONAL</v>
      </c>
      <c r="E89" s="39" t="str">
        <f>CONCATENATE(Tabla6[[#This Row],[Columna1]]," - ",Tabla6[[#This Row],[DESCRIPCION]])</f>
        <v>27200 - PRENDAS DE SEGURIDAD Y PROTECCIÓN PERSONAL</v>
      </c>
      <c r="F89" s="12">
        <f>IFERROR( VLOOKUP(Tabla6[[#This Row],[PARTIDA]],Tabla5[#All],3,FALSE),0)</f>
        <v>13000</v>
      </c>
    </row>
    <row r="90" spans="1:6" x14ac:dyDescent="0.3">
      <c r="A90" s="40">
        <v>273</v>
      </c>
      <c r="B90" s="39" t="str">
        <f>CONCATENATE(Tabla6[[#This Row],[COG]])</f>
        <v>273</v>
      </c>
      <c r="C90" s="39" t="str">
        <f>CONCATENATE(Tabla6[[#This Row],[PARTIDA]],"00")</f>
        <v>27300</v>
      </c>
      <c r="D90" s="39" t="str">
        <f>VLOOKUP(Tabla6[[#This Row],[PARTIDA]],Tabla1[#All],3,FALSE)</f>
        <v>ARTÍCULOS DEPORTIVOS</v>
      </c>
      <c r="E90" s="39" t="str">
        <f>CONCATENATE(Tabla6[[#This Row],[Columna1]]," - ",Tabla6[[#This Row],[DESCRIPCION]])</f>
        <v>27300 - ARTÍCULOS DEPORTIVOS</v>
      </c>
      <c r="F90" s="12">
        <f>IFERROR( VLOOKUP(Tabla6[[#This Row],[PARTIDA]],Tabla5[#All],3,FALSE),0)</f>
        <v>30000</v>
      </c>
    </row>
    <row r="91" spans="1:6" x14ac:dyDescent="0.3">
      <c r="A91" s="40">
        <v>274</v>
      </c>
      <c r="B91" s="39" t="str">
        <f>CONCATENATE(Tabla6[[#This Row],[COG]])</f>
        <v>274</v>
      </c>
      <c r="C91" s="39" t="str">
        <f>CONCATENATE(Tabla6[[#This Row],[PARTIDA]],"00")</f>
        <v>27400</v>
      </c>
      <c r="D91" s="39" t="str">
        <f>VLOOKUP(Tabla6[[#This Row],[PARTIDA]],Tabla1[#All],3,FALSE)</f>
        <v>PRODUCTOS TEXTILES</v>
      </c>
      <c r="E91" s="39" t="str">
        <f>CONCATENATE(Tabla6[[#This Row],[Columna1]]," - ",Tabla6[[#This Row],[DESCRIPCION]])</f>
        <v>27400 - PRODUCTOS TEXTILES</v>
      </c>
      <c r="F91" s="12">
        <f>IFERROR( VLOOKUP(Tabla6[[#This Row],[PARTIDA]],Tabla5[#All],3,FALSE),0)</f>
        <v>0</v>
      </c>
    </row>
    <row r="92" spans="1:6" x14ac:dyDescent="0.3">
      <c r="A92" s="40">
        <v>275</v>
      </c>
      <c r="B92" s="39" t="str">
        <f>CONCATENATE(Tabla6[[#This Row],[COG]])</f>
        <v>275</v>
      </c>
      <c r="C92" s="39" t="str">
        <f>CONCATENATE(Tabla6[[#This Row],[PARTIDA]],"00")</f>
        <v>27500</v>
      </c>
      <c r="D92" s="39" t="str">
        <f>VLOOKUP(Tabla6[[#This Row],[PARTIDA]],Tabla1[#All],3,FALSE)</f>
        <v>BLANCOS Y OTROS PRODUCTOS TEXTILES, EXCEPTO PRENDAS DE VESTIR</v>
      </c>
      <c r="E92" s="39" t="str">
        <f>CONCATENATE(Tabla6[[#This Row],[Columna1]]," - ",Tabla6[[#This Row],[DESCRIPCION]])</f>
        <v>27500 - BLANCOS Y OTROS PRODUCTOS TEXTILES, EXCEPTO PRENDAS DE VESTIR</v>
      </c>
      <c r="F92" s="12">
        <f>IFERROR( VLOOKUP(Tabla6[[#This Row],[PARTIDA]],Tabla5[#All],3,FALSE),0)</f>
        <v>0</v>
      </c>
    </row>
    <row r="93" spans="1:6" x14ac:dyDescent="0.3">
      <c r="A93" s="40">
        <v>280</v>
      </c>
      <c r="B93" s="39" t="str">
        <f>CONCATENATE(Tabla6[[#This Row],[COG]])</f>
        <v>280</v>
      </c>
      <c r="C93" s="39" t="str">
        <f>CONCATENATE(Tabla6[[#This Row],[PARTIDA]],"00")</f>
        <v>28000</v>
      </c>
      <c r="D93" s="39" t="str">
        <f>VLOOKUP(Tabla6[[#This Row],[PARTIDA]],Tabla1[#All],3,FALSE)</f>
        <v>MATERIALES Y SUMINISTROS PARA SEGURIDAD</v>
      </c>
      <c r="E93" s="39" t="str">
        <f>CONCATENATE(Tabla6[[#This Row],[Columna1]]," - ",Tabla6[[#This Row],[DESCRIPCION]])</f>
        <v>28000 - MATERIALES Y SUMINISTROS PARA SEGURIDAD</v>
      </c>
      <c r="F93" s="12">
        <f>IFERROR( VLOOKUP(Tabla6[[#This Row],[PARTIDA]],Tabla5[#All],3,FALSE),0)</f>
        <v>0</v>
      </c>
    </row>
    <row r="94" spans="1:6" x14ac:dyDescent="0.3">
      <c r="A94" s="40">
        <v>281</v>
      </c>
      <c r="B94" s="39" t="str">
        <f>CONCATENATE(Tabla6[[#This Row],[COG]])</f>
        <v>281</v>
      </c>
      <c r="C94" s="39" t="str">
        <f>CONCATENATE(Tabla6[[#This Row],[PARTIDA]],"00")</f>
        <v>28100</v>
      </c>
      <c r="D94" s="39" t="str">
        <f>VLOOKUP(Tabla6[[#This Row],[PARTIDA]],Tabla1[#All],3,FALSE)</f>
        <v>SUSTANCIAS Y MATERIALES EXPLOSIVOS</v>
      </c>
      <c r="E94" s="39" t="str">
        <f>CONCATENATE(Tabla6[[#This Row],[Columna1]]," - ",Tabla6[[#This Row],[DESCRIPCION]])</f>
        <v>28100 - SUSTANCIAS Y MATERIALES EXPLOSIVOS</v>
      </c>
      <c r="F94" s="12">
        <f>IFERROR( VLOOKUP(Tabla6[[#This Row],[PARTIDA]],Tabla5[#All],3,FALSE),0)</f>
        <v>0</v>
      </c>
    </row>
    <row r="95" spans="1:6" x14ac:dyDescent="0.3">
      <c r="A95" s="40">
        <v>282</v>
      </c>
      <c r="B95" s="39" t="str">
        <f>CONCATENATE(Tabla6[[#This Row],[COG]])</f>
        <v>282</v>
      </c>
      <c r="C95" s="39" t="str">
        <f>CONCATENATE(Tabla6[[#This Row],[PARTIDA]],"00")</f>
        <v>28200</v>
      </c>
      <c r="D95" s="39" t="str">
        <f>VLOOKUP(Tabla6[[#This Row],[PARTIDA]],Tabla1[#All],3,FALSE)</f>
        <v>MATERIALES DE SEGURIDAD PÚBLICA</v>
      </c>
      <c r="E95" s="39" t="str">
        <f>CONCATENATE(Tabla6[[#This Row],[Columna1]]," - ",Tabla6[[#This Row],[DESCRIPCION]])</f>
        <v>28200 - MATERIALES DE SEGURIDAD PÚBLICA</v>
      </c>
      <c r="F95" s="12">
        <f>IFERROR( VLOOKUP(Tabla6[[#This Row],[PARTIDA]],Tabla5[#All],3,FALSE),0)</f>
        <v>9000</v>
      </c>
    </row>
    <row r="96" spans="1:6" x14ac:dyDescent="0.3">
      <c r="A96" s="40">
        <v>283</v>
      </c>
      <c r="B96" s="39" t="str">
        <f>CONCATENATE(Tabla6[[#This Row],[COG]])</f>
        <v>283</v>
      </c>
      <c r="C96" s="39" t="str">
        <f>CONCATENATE(Tabla6[[#This Row],[PARTIDA]],"00")</f>
        <v>28300</v>
      </c>
      <c r="D96" s="39" t="str">
        <f>VLOOKUP(Tabla6[[#This Row],[PARTIDA]],Tabla1[#All],3,FALSE)</f>
        <v>PRENDAS DE PROTECCIÓN PARA SEGURIDAD PÚBLICA Y NACIONAL</v>
      </c>
      <c r="E96" s="39" t="str">
        <f>CONCATENATE(Tabla6[[#This Row],[Columna1]]," - ",Tabla6[[#This Row],[DESCRIPCION]])</f>
        <v>28300 - PRENDAS DE PROTECCIÓN PARA SEGURIDAD PÚBLICA Y NACIONAL</v>
      </c>
      <c r="F96" s="12">
        <f>IFERROR( VLOOKUP(Tabla6[[#This Row],[PARTIDA]],Tabla5[#All],3,FALSE),0)</f>
        <v>0</v>
      </c>
    </row>
    <row r="97" spans="1:6" x14ac:dyDescent="0.3">
      <c r="A97" s="40">
        <v>290</v>
      </c>
      <c r="B97" s="39" t="str">
        <f>CONCATENATE(Tabla6[[#This Row],[COG]])</f>
        <v>290</v>
      </c>
      <c r="C97" s="39" t="str">
        <f>CONCATENATE(Tabla6[[#This Row],[PARTIDA]],"00")</f>
        <v>29000</v>
      </c>
      <c r="D97" s="39" t="str">
        <f>VLOOKUP(Tabla6[[#This Row],[PARTIDA]],Tabla1[#All],3,FALSE)</f>
        <v>HERRAMIENTAS, REFACCIONES Y ACCESORIOS MENORES</v>
      </c>
      <c r="E97" s="39" t="str">
        <f>CONCATENATE(Tabla6[[#This Row],[Columna1]]," - ",Tabla6[[#This Row],[DESCRIPCION]])</f>
        <v>29000 - HERRAMIENTAS, REFACCIONES Y ACCESORIOS MENORES</v>
      </c>
      <c r="F97" s="12">
        <f>IFERROR( VLOOKUP(Tabla6[[#This Row],[PARTIDA]],Tabla5[#All],3,FALSE),0)</f>
        <v>0</v>
      </c>
    </row>
    <row r="98" spans="1:6" x14ac:dyDescent="0.3">
      <c r="A98" s="40">
        <v>291</v>
      </c>
      <c r="B98" s="39" t="str">
        <f>CONCATENATE(Tabla6[[#This Row],[COG]])</f>
        <v>291</v>
      </c>
      <c r="C98" s="39" t="str">
        <f>CONCATENATE(Tabla6[[#This Row],[PARTIDA]],"00")</f>
        <v>29100</v>
      </c>
      <c r="D98" s="39" t="str">
        <f>VLOOKUP(Tabla6[[#This Row],[PARTIDA]],Tabla1[#All],3,FALSE)</f>
        <v>HERRAMIENTAS MENORES</v>
      </c>
      <c r="E98" s="39" t="str">
        <f>CONCATENATE(Tabla6[[#This Row],[Columna1]]," - ",Tabla6[[#This Row],[DESCRIPCION]])</f>
        <v>29100 - HERRAMIENTAS MENORES</v>
      </c>
      <c r="F98" s="12">
        <f>IFERROR( VLOOKUP(Tabla6[[#This Row],[PARTIDA]],Tabla5[#All],3,FALSE),0)</f>
        <v>54500</v>
      </c>
    </row>
    <row r="99" spans="1:6" x14ac:dyDescent="0.3">
      <c r="A99" s="40">
        <v>292</v>
      </c>
      <c r="B99" s="39" t="str">
        <f>CONCATENATE(Tabla6[[#This Row],[COG]])</f>
        <v>292</v>
      </c>
      <c r="C99" s="39" t="str">
        <f>CONCATENATE(Tabla6[[#This Row],[PARTIDA]],"00")</f>
        <v>29200</v>
      </c>
      <c r="D99" s="39" t="str">
        <f>VLOOKUP(Tabla6[[#This Row],[PARTIDA]],Tabla1[#All],3,FALSE)</f>
        <v>REFACCIONES Y ACCESORIOS MENORES DE EDIFICIOS</v>
      </c>
      <c r="E99" s="39" t="str">
        <f>CONCATENATE(Tabla6[[#This Row],[Columna1]]," - ",Tabla6[[#This Row],[DESCRIPCION]])</f>
        <v>29200 - REFACCIONES Y ACCESORIOS MENORES DE EDIFICIOS</v>
      </c>
      <c r="F99" s="12">
        <f>IFERROR( VLOOKUP(Tabla6[[#This Row],[PARTIDA]],Tabla5[#All],3,FALSE),0)</f>
        <v>17900</v>
      </c>
    </row>
    <row r="100" spans="1:6" x14ac:dyDescent="0.3">
      <c r="A100" s="40">
        <v>293</v>
      </c>
      <c r="B100" s="39" t="str">
        <f>CONCATENATE(Tabla6[[#This Row],[COG]])</f>
        <v>293</v>
      </c>
      <c r="C100" s="39" t="str">
        <f>CONCATENATE(Tabla6[[#This Row],[PARTIDA]],"00")</f>
        <v>29300</v>
      </c>
      <c r="D100" s="39" t="str">
        <f>VLOOKUP(Tabla6[[#This Row],[PARTIDA]],Tabla1[#All],3,FALSE)</f>
        <v>REFACCIONES Y ACCESORIOS MENORES DE MOBILIARIO Y EQUIPO DE ADMINISTRACIÓN, EDUCACIONAL Y</v>
      </c>
      <c r="E100" s="39" t="str">
        <f>CONCATENATE(Tabla6[[#This Row],[Columna1]]," - ",Tabla6[[#This Row],[DESCRIPCION]])</f>
        <v>29300 - REFACCIONES Y ACCESORIOS MENORES DE MOBILIARIO Y EQUIPO DE ADMINISTRACIÓN, EDUCACIONAL Y</v>
      </c>
      <c r="F100" s="12">
        <f>IFERROR( VLOOKUP(Tabla6[[#This Row],[PARTIDA]],Tabla5[#All],3,FALSE),0)</f>
        <v>4000</v>
      </c>
    </row>
    <row r="101" spans="1:6" x14ac:dyDescent="0.3">
      <c r="A101" s="40">
        <v>294</v>
      </c>
      <c r="B101" s="39" t="str">
        <f>CONCATENATE(Tabla6[[#This Row],[COG]])</f>
        <v>294</v>
      </c>
      <c r="C101" s="39" t="str">
        <f>CONCATENATE(Tabla6[[#This Row],[PARTIDA]],"00")</f>
        <v>29400</v>
      </c>
      <c r="D101" s="39" t="str">
        <f>VLOOKUP(Tabla6[[#This Row],[PARTIDA]],Tabla1[#All],3,FALSE)</f>
        <v>REFACCIONES Y ACCESORIOS MENORES DE EQUIPO DE CÓMPUTO Y TECNOLOGÍAS DE LA INFORMACIÓN</v>
      </c>
      <c r="E101" s="39" t="str">
        <f>CONCATENATE(Tabla6[[#This Row],[Columna1]]," - ",Tabla6[[#This Row],[DESCRIPCION]])</f>
        <v>29400 - REFACCIONES Y ACCESORIOS MENORES DE EQUIPO DE CÓMPUTO Y TECNOLOGÍAS DE LA INFORMACIÓN</v>
      </c>
      <c r="F101" s="12">
        <f>IFERROR( VLOOKUP(Tabla6[[#This Row],[PARTIDA]],Tabla5[#All],3,FALSE),0)</f>
        <v>11500</v>
      </c>
    </row>
    <row r="102" spans="1:6" x14ac:dyDescent="0.3">
      <c r="A102" s="40">
        <v>295</v>
      </c>
      <c r="B102" s="39" t="str">
        <f>CONCATENATE(Tabla6[[#This Row],[COG]])</f>
        <v>295</v>
      </c>
      <c r="C102" s="39" t="str">
        <f>CONCATENATE(Tabla6[[#This Row],[PARTIDA]],"00")</f>
        <v>29500</v>
      </c>
      <c r="D102" s="39" t="str">
        <f>VLOOKUP(Tabla6[[#This Row],[PARTIDA]],Tabla1[#All],3,FALSE)</f>
        <v>REFACCIONES Y ACCESORIOS MENORES DE EQUIPO E INSTRUMENTAL MÉDICO Y DE LABORATORIO</v>
      </c>
      <c r="E102" s="39" t="str">
        <f>CONCATENATE(Tabla6[[#This Row],[Columna1]]," - ",Tabla6[[#This Row],[DESCRIPCION]])</f>
        <v>29500 - REFACCIONES Y ACCESORIOS MENORES DE EQUIPO E INSTRUMENTAL MÉDICO Y DE LABORATORIO</v>
      </c>
      <c r="F102" s="12">
        <f>IFERROR( VLOOKUP(Tabla6[[#This Row],[PARTIDA]],Tabla5[#All],3,FALSE),0)</f>
        <v>0</v>
      </c>
    </row>
    <row r="103" spans="1:6" x14ac:dyDescent="0.3">
      <c r="A103" s="40">
        <v>296</v>
      </c>
      <c r="B103" s="39" t="str">
        <f>CONCATENATE(Tabla6[[#This Row],[COG]])</f>
        <v>296</v>
      </c>
      <c r="C103" s="39" t="str">
        <f>CONCATENATE(Tabla6[[#This Row],[PARTIDA]],"00")</f>
        <v>29600</v>
      </c>
      <c r="D103" s="39" t="str">
        <f>VLOOKUP(Tabla6[[#This Row],[PARTIDA]],Tabla1[#All],3,FALSE)</f>
        <v>REFACCIONES Y ACCESORIOS MENORES DE EQUIPO DE TRANSPORTE</v>
      </c>
      <c r="E103" s="39" t="str">
        <f>CONCATENATE(Tabla6[[#This Row],[Columna1]]," - ",Tabla6[[#This Row],[DESCRIPCION]])</f>
        <v>29600 - REFACCIONES Y ACCESORIOS MENORES DE EQUIPO DE TRANSPORTE</v>
      </c>
      <c r="F103" s="12">
        <f>IFERROR( VLOOKUP(Tabla6[[#This Row],[PARTIDA]],Tabla5[#All],3,FALSE),0)</f>
        <v>458000</v>
      </c>
    </row>
    <row r="104" spans="1:6" x14ac:dyDescent="0.3">
      <c r="A104" s="40">
        <v>297</v>
      </c>
      <c r="B104" s="39" t="str">
        <f>CONCATENATE(Tabla6[[#This Row],[COG]])</f>
        <v>297</v>
      </c>
      <c r="C104" s="39" t="str">
        <f>CONCATENATE(Tabla6[[#This Row],[PARTIDA]],"00")</f>
        <v>29700</v>
      </c>
      <c r="D104" s="39" t="str">
        <f>VLOOKUP(Tabla6[[#This Row],[PARTIDA]],Tabla1[#All],3,FALSE)</f>
        <v>REFACCIONES Y ACCESORIOS MENORES DE EQUIPO DE DEFENSA Y SEGURIDAD</v>
      </c>
      <c r="E104" s="39" t="str">
        <f>CONCATENATE(Tabla6[[#This Row],[Columna1]]," - ",Tabla6[[#This Row],[DESCRIPCION]])</f>
        <v>29700 - REFACCIONES Y ACCESORIOS MENORES DE EQUIPO DE DEFENSA Y SEGURIDAD</v>
      </c>
      <c r="F104" s="12">
        <f>IFERROR( VLOOKUP(Tabla6[[#This Row],[PARTIDA]],Tabla5[#All],3,FALSE),0)</f>
        <v>0</v>
      </c>
    </row>
    <row r="105" spans="1:6" x14ac:dyDescent="0.3">
      <c r="A105" s="40">
        <v>298</v>
      </c>
      <c r="B105" s="39" t="str">
        <f>CONCATENATE(Tabla6[[#This Row],[COG]])</f>
        <v>298</v>
      </c>
      <c r="C105" s="39" t="str">
        <f>CONCATENATE(Tabla6[[#This Row],[PARTIDA]],"00")</f>
        <v>29800</v>
      </c>
      <c r="D105" s="39" t="str">
        <f>VLOOKUP(Tabla6[[#This Row],[PARTIDA]],Tabla1[#All],3,FALSE)</f>
        <v>REFACCIONES Y ACCESORIOS MENORES DE MAQUINARIA Y OTROS EQUIPOS</v>
      </c>
      <c r="E105" s="39" t="str">
        <f>CONCATENATE(Tabla6[[#This Row],[Columna1]]," - ",Tabla6[[#This Row],[DESCRIPCION]])</f>
        <v>29800 - REFACCIONES Y ACCESORIOS MENORES DE MAQUINARIA Y OTROS EQUIPOS</v>
      </c>
      <c r="F105" s="12">
        <f>IFERROR( VLOOKUP(Tabla6[[#This Row],[PARTIDA]],Tabla5[#All],3,FALSE),0)</f>
        <v>40500</v>
      </c>
    </row>
    <row r="106" spans="1:6" x14ac:dyDescent="0.3">
      <c r="A106" s="40">
        <v>299</v>
      </c>
      <c r="B106" s="39" t="str">
        <f>CONCATENATE(Tabla6[[#This Row],[COG]])</f>
        <v>299</v>
      </c>
      <c r="C106" s="39" t="str">
        <f>CONCATENATE(Tabla6[[#This Row],[PARTIDA]],"00")</f>
        <v>29900</v>
      </c>
      <c r="D106" s="39" t="str">
        <f>VLOOKUP(Tabla6[[#This Row],[PARTIDA]],Tabla1[#All],3,FALSE)</f>
        <v>REFACCIONES Y ACCESORIOS MENORES OTROS BIENES MUEBLES</v>
      </c>
      <c r="E106" s="39" t="str">
        <f>CONCATENATE(Tabla6[[#This Row],[Columna1]]," - ",Tabla6[[#This Row],[DESCRIPCION]])</f>
        <v>29900 - REFACCIONES Y ACCESORIOS MENORES OTROS BIENES MUEBLES</v>
      </c>
      <c r="F106" s="12">
        <f>IFERROR( VLOOKUP(Tabla6[[#This Row],[PARTIDA]],Tabla5[#All],3,FALSE),0)</f>
        <v>21700</v>
      </c>
    </row>
    <row r="107" spans="1:6" x14ac:dyDescent="0.3">
      <c r="A107" s="40">
        <v>300</v>
      </c>
      <c r="B107" s="39" t="str">
        <f>CONCATENATE(Tabla6[[#This Row],[COG]])</f>
        <v>300</v>
      </c>
      <c r="C107" s="39" t="str">
        <f>CONCATENATE(Tabla6[[#This Row],[PARTIDA]],"00")</f>
        <v>30000</v>
      </c>
      <c r="D107" s="39" t="str">
        <f>VLOOKUP(Tabla6[[#This Row],[PARTIDA]],Tabla1[#All],3,FALSE)</f>
        <v>SERVICIOS GENERALES</v>
      </c>
      <c r="E107" s="39" t="str">
        <f>CONCATENATE(Tabla6[[#This Row],[Columna1]]," - ",Tabla6[[#This Row],[DESCRIPCION]])</f>
        <v>30000 - SERVICIOS GENERALES</v>
      </c>
      <c r="F107" s="12">
        <f>IFERROR( VLOOKUP(Tabla6[[#This Row],[PARTIDA]],Tabla5[#All],3,FALSE),0)</f>
        <v>0</v>
      </c>
    </row>
    <row r="108" spans="1:6" x14ac:dyDescent="0.3">
      <c r="A108" s="40">
        <v>310</v>
      </c>
      <c r="B108" s="39" t="str">
        <f>CONCATENATE(Tabla6[[#This Row],[COG]])</f>
        <v>310</v>
      </c>
      <c r="C108" s="39" t="str">
        <f>CONCATENATE(Tabla6[[#This Row],[PARTIDA]],"00")</f>
        <v>31000</v>
      </c>
      <c r="D108" s="39" t="str">
        <f>VLOOKUP(Tabla6[[#This Row],[PARTIDA]],Tabla1[#All],3,FALSE)</f>
        <v>SERVICIOS BASICOS</v>
      </c>
      <c r="E108" s="39" t="str">
        <f>CONCATENATE(Tabla6[[#This Row],[Columna1]]," - ",Tabla6[[#This Row],[DESCRIPCION]])</f>
        <v>31000 - SERVICIOS BASICOS</v>
      </c>
      <c r="F108" s="12">
        <f>IFERROR( VLOOKUP(Tabla6[[#This Row],[PARTIDA]],Tabla5[#All],3,FALSE),0)</f>
        <v>0</v>
      </c>
    </row>
    <row r="109" spans="1:6" x14ac:dyDescent="0.3">
      <c r="A109" s="40">
        <v>311</v>
      </c>
      <c r="B109" s="39" t="str">
        <f>CONCATENATE(Tabla6[[#This Row],[COG]])</f>
        <v>311</v>
      </c>
      <c r="C109" s="39" t="str">
        <f>CONCATENATE(Tabla6[[#This Row],[PARTIDA]],"00")</f>
        <v>31100</v>
      </c>
      <c r="D109" s="39" t="str">
        <f>VLOOKUP(Tabla6[[#This Row],[PARTIDA]],Tabla1[#All],3,FALSE)</f>
        <v>ENERGÍA ELÉCTRICA</v>
      </c>
      <c r="E109" s="39" t="str">
        <f>CONCATENATE(Tabla6[[#This Row],[Columna1]]," - ",Tabla6[[#This Row],[DESCRIPCION]])</f>
        <v>31100 - ENERGÍA ELÉCTRICA</v>
      </c>
      <c r="F109" s="12">
        <f>IFERROR( VLOOKUP(Tabla6[[#This Row],[PARTIDA]],Tabla5[#All],3,FALSE),0)</f>
        <v>2100000</v>
      </c>
    </row>
    <row r="110" spans="1:6" x14ac:dyDescent="0.3">
      <c r="A110" s="40">
        <v>312</v>
      </c>
      <c r="B110" s="39" t="str">
        <f>CONCATENATE(Tabla6[[#This Row],[COG]])</f>
        <v>312</v>
      </c>
      <c r="C110" s="39" t="str">
        <f>CONCATENATE(Tabla6[[#This Row],[PARTIDA]],"00")</f>
        <v>31200</v>
      </c>
      <c r="D110" s="39" t="str">
        <f>VLOOKUP(Tabla6[[#This Row],[PARTIDA]],Tabla1[#All],3,FALSE)</f>
        <v>GAS</v>
      </c>
      <c r="E110" s="39" t="str">
        <f>CONCATENATE(Tabla6[[#This Row],[Columna1]]," - ",Tabla6[[#This Row],[DESCRIPCION]])</f>
        <v>31200 - GAS</v>
      </c>
      <c r="F110" s="12">
        <f>IFERROR( VLOOKUP(Tabla6[[#This Row],[PARTIDA]],Tabla5[#All],3,FALSE),0)</f>
        <v>0</v>
      </c>
    </row>
    <row r="111" spans="1:6" x14ac:dyDescent="0.3">
      <c r="A111" s="40">
        <v>313</v>
      </c>
      <c r="B111" s="39" t="str">
        <f>CONCATENATE(Tabla6[[#This Row],[COG]])</f>
        <v>313</v>
      </c>
      <c r="C111" s="39" t="str">
        <f>CONCATENATE(Tabla6[[#This Row],[PARTIDA]],"00")</f>
        <v>31300</v>
      </c>
      <c r="D111" s="39" t="str">
        <f>VLOOKUP(Tabla6[[#This Row],[PARTIDA]],Tabla1[#All],3,FALSE)</f>
        <v>AGUA</v>
      </c>
      <c r="E111" s="39" t="str">
        <f>CONCATENATE(Tabla6[[#This Row],[Columna1]]," - ",Tabla6[[#This Row],[DESCRIPCION]])</f>
        <v>31300 - AGUA</v>
      </c>
      <c r="F111" s="12">
        <f>IFERROR( VLOOKUP(Tabla6[[#This Row],[PARTIDA]],Tabla5[#All],3,FALSE),0)</f>
        <v>0</v>
      </c>
    </row>
    <row r="112" spans="1:6" x14ac:dyDescent="0.3">
      <c r="A112" s="40">
        <v>314</v>
      </c>
      <c r="B112" s="39" t="str">
        <f>CONCATENATE(Tabla6[[#This Row],[COG]])</f>
        <v>314</v>
      </c>
      <c r="C112" s="39" t="str">
        <f>CONCATENATE(Tabla6[[#This Row],[PARTIDA]],"00")</f>
        <v>31400</v>
      </c>
      <c r="D112" s="39" t="str">
        <f>VLOOKUP(Tabla6[[#This Row],[PARTIDA]],Tabla1[#All],3,FALSE)</f>
        <v>TELEFONÍA TRADICIONAL</v>
      </c>
      <c r="E112" s="39" t="str">
        <f>CONCATENATE(Tabla6[[#This Row],[Columna1]]," - ",Tabla6[[#This Row],[DESCRIPCION]])</f>
        <v>31400 - TELEFONÍA TRADICIONAL</v>
      </c>
      <c r="F112" s="12">
        <f>IFERROR( VLOOKUP(Tabla6[[#This Row],[PARTIDA]],Tabla5[#All],3,FALSE),0)</f>
        <v>52000</v>
      </c>
    </row>
    <row r="113" spans="1:6" x14ac:dyDescent="0.3">
      <c r="A113" s="40">
        <v>315</v>
      </c>
      <c r="B113" s="39" t="str">
        <f>CONCATENATE(Tabla6[[#This Row],[COG]])</f>
        <v>315</v>
      </c>
      <c r="C113" s="39" t="str">
        <f>CONCATENATE(Tabla6[[#This Row],[PARTIDA]],"00")</f>
        <v>31500</v>
      </c>
      <c r="D113" s="39" t="str">
        <f>VLOOKUP(Tabla6[[#This Row],[PARTIDA]],Tabla1[#All],3,FALSE)</f>
        <v>TELEFONÍA CELULAR</v>
      </c>
      <c r="E113" s="39" t="str">
        <f>CONCATENATE(Tabla6[[#This Row],[Columna1]]," - ",Tabla6[[#This Row],[DESCRIPCION]])</f>
        <v>31500 - TELEFONÍA CELULAR</v>
      </c>
      <c r="F113" s="12">
        <f>IFERROR( VLOOKUP(Tabla6[[#This Row],[PARTIDA]],Tabla5[#All],3,FALSE),0)</f>
        <v>13600</v>
      </c>
    </row>
    <row r="114" spans="1:6" x14ac:dyDescent="0.3">
      <c r="A114" s="40">
        <v>316</v>
      </c>
      <c r="B114" s="39" t="str">
        <f>CONCATENATE(Tabla6[[#This Row],[COG]])</f>
        <v>316</v>
      </c>
      <c r="C114" s="39" t="str">
        <f>CONCATENATE(Tabla6[[#This Row],[PARTIDA]],"00")</f>
        <v>31600</v>
      </c>
      <c r="D114" s="39" t="str">
        <f>VLOOKUP(Tabla6[[#This Row],[PARTIDA]],Tabla1[#All],3,FALSE)</f>
        <v>SERVICIOS DE TELECOMUNICACIONES Y SATÉLITES</v>
      </c>
      <c r="E114" s="39" t="str">
        <f>CONCATENATE(Tabla6[[#This Row],[Columna1]]," - ",Tabla6[[#This Row],[DESCRIPCION]])</f>
        <v>31600 - SERVICIOS DE TELECOMUNICACIONES Y SATÉLITES</v>
      </c>
      <c r="F114" s="12">
        <f>IFERROR( VLOOKUP(Tabla6[[#This Row],[PARTIDA]],Tabla5[#All],3,FALSE),0)</f>
        <v>0</v>
      </c>
    </row>
    <row r="115" spans="1:6" x14ac:dyDescent="0.3">
      <c r="A115" s="40">
        <v>317</v>
      </c>
      <c r="B115" s="39" t="str">
        <f>CONCATENATE(Tabla6[[#This Row],[COG]])</f>
        <v>317</v>
      </c>
      <c r="C115" s="39" t="str">
        <f>CONCATENATE(Tabla6[[#This Row],[PARTIDA]],"00")</f>
        <v>31700</v>
      </c>
      <c r="D115" s="39" t="str">
        <f>VLOOKUP(Tabla6[[#This Row],[PARTIDA]],Tabla1[#All],3,FALSE)</f>
        <v>SERVICIOS DE ACCESO DE INTERNET, REDES Y PROCESAMIENTO DE INFORMACIÓN</v>
      </c>
      <c r="E115" s="39" t="str">
        <f>CONCATENATE(Tabla6[[#This Row],[Columna1]]," - ",Tabla6[[#This Row],[DESCRIPCION]])</f>
        <v>31700 - SERVICIOS DE ACCESO DE INTERNET, REDES Y PROCESAMIENTO DE INFORMACIÓN</v>
      </c>
      <c r="F115" s="12">
        <f>IFERROR( VLOOKUP(Tabla6[[#This Row],[PARTIDA]],Tabla5[#All],3,FALSE),0)</f>
        <v>2500</v>
      </c>
    </row>
    <row r="116" spans="1:6" x14ac:dyDescent="0.3">
      <c r="A116" s="40">
        <v>318</v>
      </c>
      <c r="B116" s="39" t="str">
        <f>CONCATENATE(Tabla6[[#This Row],[COG]])</f>
        <v>318</v>
      </c>
      <c r="C116" s="39" t="str">
        <f>CONCATENATE(Tabla6[[#This Row],[PARTIDA]],"00")</f>
        <v>31800</v>
      </c>
      <c r="D116" s="39" t="str">
        <f>VLOOKUP(Tabla6[[#This Row],[PARTIDA]],Tabla1[#All],3,FALSE)</f>
        <v>SERVICIOS POSTALES Y TELEGRÁFICOS</v>
      </c>
      <c r="E116" s="39" t="str">
        <f>CONCATENATE(Tabla6[[#This Row],[Columna1]]," - ",Tabla6[[#This Row],[DESCRIPCION]])</f>
        <v>31800 - SERVICIOS POSTALES Y TELEGRÁFICOS</v>
      </c>
      <c r="F116" s="12">
        <f>IFERROR( VLOOKUP(Tabla6[[#This Row],[PARTIDA]],Tabla5[#All],3,FALSE),0)</f>
        <v>1200</v>
      </c>
    </row>
    <row r="117" spans="1:6" x14ac:dyDescent="0.3">
      <c r="A117" s="40">
        <v>319</v>
      </c>
      <c r="B117" s="39" t="str">
        <f>CONCATENATE(Tabla6[[#This Row],[COG]])</f>
        <v>319</v>
      </c>
      <c r="C117" s="39" t="str">
        <f>CONCATENATE(Tabla6[[#This Row],[PARTIDA]],"00")</f>
        <v>31900</v>
      </c>
      <c r="D117" s="39" t="str">
        <f>VLOOKUP(Tabla6[[#This Row],[PARTIDA]],Tabla1[#All],3,FALSE)</f>
        <v>SERVICIOS INTEGRALES Y OTROS SERVICIOS</v>
      </c>
      <c r="E117" s="39" t="str">
        <f>CONCATENATE(Tabla6[[#This Row],[Columna1]]," - ",Tabla6[[#This Row],[DESCRIPCION]])</f>
        <v>31900 - SERVICIOS INTEGRALES Y OTROS SERVICIOS</v>
      </c>
      <c r="F117" s="12">
        <f>IFERROR( VLOOKUP(Tabla6[[#This Row],[PARTIDA]],Tabla5[#All],3,FALSE),0)</f>
        <v>0</v>
      </c>
    </row>
    <row r="118" spans="1:6" x14ac:dyDescent="0.3">
      <c r="A118" s="40">
        <v>320</v>
      </c>
      <c r="B118" s="39" t="str">
        <f>CONCATENATE(Tabla6[[#This Row],[COG]])</f>
        <v>320</v>
      </c>
      <c r="C118" s="39" t="str">
        <f>CONCATENATE(Tabla6[[#This Row],[PARTIDA]],"00")</f>
        <v>32000</v>
      </c>
      <c r="D118" s="39" t="str">
        <f>VLOOKUP(Tabla6[[#This Row],[PARTIDA]],Tabla1[#All],3,FALSE)</f>
        <v>SERVICIOS DE ARRENDAMIENTO</v>
      </c>
      <c r="E118" s="39" t="str">
        <f>CONCATENATE(Tabla6[[#This Row],[Columna1]]," - ",Tabla6[[#This Row],[DESCRIPCION]])</f>
        <v>32000 - SERVICIOS DE ARRENDAMIENTO</v>
      </c>
      <c r="F118" s="12">
        <f>IFERROR( VLOOKUP(Tabla6[[#This Row],[PARTIDA]],Tabla5[#All],3,FALSE),0)</f>
        <v>0</v>
      </c>
    </row>
    <row r="119" spans="1:6" x14ac:dyDescent="0.3">
      <c r="A119" s="40">
        <v>321</v>
      </c>
      <c r="B119" s="39" t="str">
        <f>CONCATENATE(Tabla6[[#This Row],[COG]])</f>
        <v>321</v>
      </c>
      <c r="C119" s="39" t="str">
        <f>CONCATENATE(Tabla6[[#This Row],[PARTIDA]],"00")</f>
        <v>32100</v>
      </c>
      <c r="D119" s="39" t="str">
        <f>VLOOKUP(Tabla6[[#This Row],[PARTIDA]],Tabla1[#All],3,FALSE)</f>
        <v>ARRENDAMIENTO DE TERRENOS</v>
      </c>
      <c r="E119" s="39" t="str">
        <f>CONCATENATE(Tabla6[[#This Row],[Columna1]]," - ",Tabla6[[#This Row],[DESCRIPCION]])</f>
        <v>32100 - ARRENDAMIENTO DE TERRENOS</v>
      </c>
      <c r="F119" s="12">
        <f>IFERROR( VLOOKUP(Tabla6[[#This Row],[PARTIDA]],Tabla5[#All],3,FALSE),0)</f>
        <v>0</v>
      </c>
    </row>
    <row r="120" spans="1:6" x14ac:dyDescent="0.3">
      <c r="A120" s="40">
        <v>322</v>
      </c>
      <c r="B120" s="39" t="str">
        <f>CONCATENATE(Tabla6[[#This Row],[COG]])</f>
        <v>322</v>
      </c>
      <c r="C120" s="39" t="str">
        <f>CONCATENATE(Tabla6[[#This Row],[PARTIDA]],"00")</f>
        <v>32200</v>
      </c>
      <c r="D120" s="39" t="str">
        <f>VLOOKUP(Tabla6[[#This Row],[PARTIDA]],Tabla1[#All],3,FALSE)</f>
        <v>ARRENDAMIENTO DE EDIFICIOS</v>
      </c>
      <c r="E120" s="39" t="str">
        <f>CONCATENATE(Tabla6[[#This Row],[Columna1]]," - ",Tabla6[[#This Row],[DESCRIPCION]])</f>
        <v>32200 - ARRENDAMIENTO DE EDIFICIOS</v>
      </c>
      <c r="F120" s="12">
        <f>IFERROR( VLOOKUP(Tabla6[[#This Row],[PARTIDA]],Tabla5[#All],3,FALSE),0)</f>
        <v>0</v>
      </c>
    </row>
    <row r="121" spans="1:6" x14ac:dyDescent="0.3">
      <c r="A121" s="40">
        <v>323</v>
      </c>
      <c r="B121" s="39" t="str">
        <f>CONCATENATE(Tabla6[[#This Row],[COG]])</f>
        <v>323</v>
      </c>
      <c r="C121" s="39" t="str">
        <f>CONCATENATE(Tabla6[[#This Row],[PARTIDA]],"00")</f>
        <v>32300</v>
      </c>
      <c r="D121" s="39" t="str">
        <f>VLOOKUP(Tabla6[[#This Row],[PARTIDA]],Tabla1[#All],3,FALSE)</f>
        <v>ARRENDAMIENTO DE MOBILIARIO Y EQUIPO DE ADMINISTRACIÓN, EDUCACIONAL Y RECREATIVO</v>
      </c>
      <c r="E121" s="39" t="str">
        <f>CONCATENATE(Tabla6[[#This Row],[Columna1]]," - ",Tabla6[[#This Row],[DESCRIPCION]])</f>
        <v>32300 - ARRENDAMIENTO DE MOBILIARIO Y EQUIPO DE ADMINISTRACIÓN, EDUCACIONAL Y RECREATIVO</v>
      </c>
      <c r="F121" s="12">
        <f>IFERROR( VLOOKUP(Tabla6[[#This Row],[PARTIDA]],Tabla5[#All],3,FALSE),0)</f>
        <v>0</v>
      </c>
    </row>
    <row r="122" spans="1:6" x14ac:dyDescent="0.3">
      <c r="A122" s="40">
        <v>324</v>
      </c>
      <c r="B122" s="39" t="str">
        <f>CONCATENATE(Tabla6[[#This Row],[COG]])</f>
        <v>324</v>
      </c>
      <c r="C122" s="39" t="str">
        <f>CONCATENATE(Tabla6[[#This Row],[PARTIDA]],"00")</f>
        <v>32400</v>
      </c>
      <c r="D122" s="39" t="str">
        <f>VLOOKUP(Tabla6[[#This Row],[PARTIDA]],Tabla1[#All],3,FALSE)</f>
        <v>ARRENDAMIENTO DE EQUIPO E INSTRUMENTAL MÉDICO Y DE LABORATORIO</v>
      </c>
      <c r="E122" s="39" t="str">
        <f>CONCATENATE(Tabla6[[#This Row],[Columna1]]," - ",Tabla6[[#This Row],[DESCRIPCION]])</f>
        <v>32400 - ARRENDAMIENTO DE EQUIPO E INSTRUMENTAL MÉDICO Y DE LABORATORIO</v>
      </c>
      <c r="F122" s="12">
        <f>IFERROR( VLOOKUP(Tabla6[[#This Row],[PARTIDA]],Tabla5[#All],3,FALSE),0)</f>
        <v>0</v>
      </c>
    </row>
    <row r="123" spans="1:6" x14ac:dyDescent="0.3">
      <c r="A123" s="40">
        <v>325</v>
      </c>
      <c r="B123" s="39" t="str">
        <f>CONCATENATE(Tabla6[[#This Row],[COG]])</f>
        <v>325</v>
      </c>
      <c r="C123" s="39" t="str">
        <f>CONCATENATE(Tabla6[[#This Row],[PARTIDA]],"00")</f>
        <v>32500</v>
      </c>
      <c r="D123" s="39" t="str">
        <f>VLOOKUP(Tabla6[[#This Row],[PARTIDA]],Tabla1[#All],3,FALSE)</f>
        <v>ARRENDAMIENTO DE EQUIPO DE TRANSPORTE</v>
      </c>
      <c r="E123" s="39" t="str">
        <f>CONCATENATE(Tabla6[[#This Row],[Columna1]]," - ",Tabla6[[#This Row],[DESCRIPCION]])</f>
        <v>32500 - ARRENDAMIENTO DE EQUIPO DE TRANSPORTE</v>
      </c>
      <c r="F123" s="12">
        <f>IFERROR( VLOOKUP(Tabla6[[#This Row],[PARTIDA]],Tabla5[#All],3,FALSE),0)</f>
        <v>5000</v>
      </c>
    </row>
    <row r="124" spans="1:6" x14ac:dyDescent="0.3">
      <c r="A124" s="40">
        <v>326</v>
      </c>
      <c r="B124" s="39" t="str">
        <f>CONCATENATE(Tabla6[[#This Row],[COG]])</f>
        <v>326</v>
      </c>
      <c r="C124" s="39" t="str">
        <f>CONCATENATE(Tabla6[[#This Row],[PARTIDA]],"00")</f>
        <v>32600</v>
      </c>
      <c r="D124" s="39" t="str">
        <f>VLOOKUP(Tabla6[[#This Row],[PARTIDA]],Tabla1[#All],3,FALSE)</f>
        <v>ARRENDAMIENTO DE MAQUINARIA, OTROS EQUIPOS Y HERRAMIENTAS</v>
      </c>
      <c r="E124" s="39" t="str">
        <f>CONCATENATE(Tabla6[[#This Row],[Columna1]]," - ",Tabla6[[#This Row],[DESCRIPCION]])</f>
        <v>32600 - ARRENDAMIENTO DE MAQUINARIA, OTROS EQUIPOS Y HERRAMIENTAS</v>
      </c>
      <c r="F124" s="12">
        <f>IFERROR( VLOOKUP(Tabla6[[#This Row],[PARTIDA]],Tabla5[#All],3,FALSE),0)</f>
        <v>7000</v>
      </c>
    </row>
    <row r="125" spans="1:6" x14ac:dyDescent="0.3">
      <c r="A125" s="40">
        <v>327</v>
      </c>
      <c r="B125" s="39" t="str">
        <f>CONCATENATE(Tabla6[[#This Row],[COG]])</f>
        <v>327</v>
      </c>
      <c r="C125" s="39" t="str">
        <f>CONCATENATE(Tabla6[[#This Row],[PARTIDA]],"00")</f>
        <v>32700</v>
      </c>
      <c r="D125" s="39" t="str">
        <f>VLOOKUP(Tabla6[[#This Row],[PARTIDA]],Tabla1[#All],3,FALSE)</f>
        <v>ARRENDAMIENTO DE ACTIVOS INTANGIBLES</v>
      </c>
      <c r="E125" s="39" t="str">
        <f>CONCATENATE(Tabla6[[#This Row],[Columna1]]," - ",Tabla6[[#This Row],[DESCRIPCION]])</f>
        <v>32700 - ARRENDAMIENTO DE ACTIVOS INTANGIBLES</v>
      </c>
      <c r="F125" s="12">
        <f>IFERROR( VLOOKUP(Tabla6[[#This Row],[PARTIDA]],Tabla5[#All],3,FALSE),0)</f>
        <v>0</v>
      </c>
    </row>
    <row r="126" spans="1:6" x14ac:dyDescent="0.3">
      <c r="A126" s="40">
        <v>328</v>
      </c>
      <c r="B126" s="39" t="str">
        <f>CONCATENATE(Tabla6[[#This Row],[COG]])</f>
        <v>328</v>
      </c>
      <c r="C126" s="39" t="str">
        <f>CONCATENATE(Tabla6[[#This Row],[PARTIDA]],"00")</f>
        <v>32800</v>
      </c>
      <c r="D126" s="39" t="str">
        <f>VLOOKUP(Tabla6[[#This Row],[PARTIDA]],Tabla1[#All],3,FALSE)</f>
        <v>ARRENDAMIENTO FINANCIERO</v>
      </c>
      <c r="E126" s="39" t="str">
        <f>CONCATENATE(Tabla6[[#This Row],[Columna1]]," - ",Tabla6[[#This Row],[DESCRIPCION]])</f>
        <v>32800 - ARRENDAMIENTO FINANCIERO</v>
      </c>
      <c r="F126" s="12">
        <f>IFERROR( VLOOKUP(Tabla6[[#This Row],[PARTIDA]],Tabla5[#All],3,FALSE),0)</f>
        <v>0</v>
      </c>
    </row>
    <row r="127" spans="1:6" x14ac:dyDescent="0.3">
      <c r="A127" s="40">
        <v>329</v>
      </c>
      <c r="B127" s="39" t="str">
        <f>CONCATENATE(Tabla6[[#This Row],[COG]])</f>
        <v>329</v>
      </c>
      <c r="C127" s="39" t="str">
        <f>CONCATENATE(Tabla6[[#This Row],[PARTIDA]],"00")</f>
        <v>32900</v>
      </c>
      <c r="D127" s="39" t="str">
        <f>VLOOKUP(Tabla6[[#This Row],[PARTIDA]],Tabla1[#All],3,FALSE)</f>
        <v>OTROS ARRENDAMIENTOS</v>
      </c>
      <c r="E127" s="39" t="str">
        <f>CONCATENATE(Tabla6[[#This Row],[Columna1]]," - ",Tabla6[[#This Row],[DESCRIPCION]])</f>
        <v>32900 - OTROS ARRENDAMIENTOS</v>
      </c>
      <c r="F127" s="12">
        <f>IFERROR( VLOOKUP(Tabla6[[#This Row],[PARTIDA]],Tabla5[#All],3,FALSE),0)</f>
        <v>1000</v>
      </c>
    </row>
    <row r="128" spans="1:6" x14ac:dyDescent="0.3">
      <c r="A128" s="40">
        <v>330</v>
      </c>
      <c r="B128" s="39" t="str">
        <f>CONCATENATE(Tabla6[[#This Row],[COG]])</f>
        <v>330</v>
      </c>
      <c r="C128" s="39" t="str">
        <f>CONCATENATE(Tabla6[[#This Row],[PARTIDA]],"00")</f>
        <v>33000</v>
      </c>
      <c r="D128" s="39" t="str">
        <f>VLOOKUP(Tabla6[[#This Row],[PARTIDA]],Tabla1[#All],3,FALSE)</f>
        <v>SERVICIOS PROFESIONALES, CIENTÍFICOS, TÉCNICOS Y OTROS SERVICIOS</v>
      </c>
      <c r="E128" s="39" t="str">
        <f>CONCATENATE(Tabla6[[#This Row],[Columna1]]," - ",Tabla6[[#This Row],[DESCRIPCION]])</f>
        <v>33000 - SERVICIOS PROFESIONALES, CIENTÍFICOS, TÉCNICOS Y OTROS SERVICIOS</v>
      </c>
      <c r="F128" s="12">
        <f>IFERROR( VLOOKUP(Tabla6[[#This Row],[PARTIDA]],Tabla5[#All],3,FALSE),0)</f>
        <v>0</v>
      </c>
    </row>
    <row r="129" spans="1:6" x14ac:dyDescent="0.3">
      <c r="A129" s="40">
        <v>331</v>
      </c>
      <c r="B129" s="39" t="str">
        <f>CONCATENATE(Tabla6[[#This Row],[COG]])</f>
        <v>331</v>
      </c>
      <c r="C129" s="39" t="str">
        <f>CONCATENATE(Tabla6[[#This Row],[PARTIDA]],"00")</f>
        <v>33100</v>
      </c>
      <c r="D129" s="39" t="str">
        <f>VLOOKUP(Tabla6[[#This Row],[PARTIDA]],Tabla1[#All],3,FALSE)</f>
        <v>SERVICIOS LEGALES, DE CONTABILIDAD, AUDITORÍA Y RELACIONADOS</v>
      </c>
      <c r="E129" s="39" t="str">
        <f>CONCATENATE(Tabla6[[#This Row],[Columna1]]," - ",Tabla6[[#This Row],[DESCRIPCION]])</f>
        <v>33100 - SERVICIOS LEGALES, DE CONTABILIDAD, AUDITORÍA Y RELACIONADOS</v>
      </c>
      <c r="F129" s="12">
        <f>IFERROR( VLOOKUP(Tabla6[[#This Row],[PARTIDA]],Tabla5[#All],3,FALSE),0)</f>
        <v>165000</v>
      </c>
    </row>
    <row r="130" spans="1:6" x14ac:dyDescent="0.3">
      <c r="A130" s="40">
        <v>332</v>
      </c>
      <c r="B130" s="39" t="str">
        <f>CONCATENATE(Tabla6[[#This Row],[COG]])</f>
        <v>332</v>
      </c>
      <c r="C130" s="39" t="str">
        <f>CONCATENATE(Tabla6[[#This Row],[PARTIDA]],"00")</f>
        <v>33200</v>
      </c>
      <c r="D130" s="39" t="str">
        <f>VLOOKUP(Tabla6[[#This Row],[PARTIDA]],Tabla1[#All],3,FALSE)</f>
        <v>SERVICIOS DE DISEÑO, ARQUITECTURA, INGENIERÍA Y ACTIVIDADES RELACIONADAS</v>
      </c>
      <c r="E130" s="39" t="str">
        <f>CONCATENATE(Tabla6[[#This Row],[Columna1]]," - ",Tabla6[[#This Row],[DESCRIPCION]])</f>
        <v>33200 - SERVICIOS DE DISEÑO, ARQUITECTURA, INGENIERÍA Y ACTIVIDADES RELACIONADAS</v>
      </c>
      <c r="F130" s="12">
        <f>IFERROR( VLOOKUP(Tabla6[[#This Row],[PARTIDA]],Tabla5[#All],3,FALSE),0)</f>
        <v>17500</v>
      </c>
    </row>
    <row r="131" spans="1:6" x14ac:dyDescent="0.3">
      <c r="A131" s="40">
        <v>333</v>
      </c>
      <c r="B131" s="39" t="str">
        <f>CONCATENATE(Tabla6[[#This Row],[COG]])</f>
        <v>333</v>
      </c>
      <c r="C131" s="39" t="str">
        <f>CONCATENATE(Tabla6[[#This Row],[PARTIDA]],"00")</f>
        <v>33300</v>
      </c>
      <c r="D131" s="39" t="str">
        <f>VLOOKUP(Tabla6[[#This Row],[PARTIDA]],Tabla1[#All],3,FALSE)</f>
        <v>SERVICIOS DE CONSULTORÍA ADMINISTRATIVA, PROCESOS, TÉCNICA Y EN TECNOLOGÍAS DE LA INFORMACIÓN</v>
      </c>
      <c r="E131" s="39" t="str">
        <f>CONCATENATE(Tabla6[[#This Row],[Columna1]]," - ",Tabla6[[#This Row],[DESCRIPCION]])</f>
        <v>33300 - SERVICIOS DE CONSULTORÍA ADMINISTRATIVA, PROCESOS, TÉCNICA Y EN TECNOLOGÍAS DE LA INFORMACIÓN</v>
      </c>
      <c r="F131" s="12">
        <f>IFERROR( VLOOKUP(Tabla6[[#This Row],[PARTIDA]],Tabla5[#All],3,FALSE),0)</f>
        <v>121000</v>
      </c>
    </row>
    <row r="132" spans="1:6" x14ac:dyDescent="0.3">
      <c r="A132" s="40">
        <v>334</v>
      </c>
      <c r="B132" s="39" t="str">
        <f>CONCATENATE(Tabla6[[#This Row],[COG]])</f>
        <v>334</v>
      </c>
      <c r="C132" s="39" t="str">
        <f>CONCATENATE(Tabla6[[#This Row],[PARTIDA]],"00")</f>
        <v>33400</v>
      </c>
      <c r="D132" s="39" t="str">
        <f>VLOOKUP(Tabla6[[#This Row],[PARTIDA]],Tabla1[#All],3,FALSE)</f>
        <v>SERVICIOS DE CAPACITACIÓN</v>
      </c>
      <c r="E132" s="39" t="str">
        <f>CONCATENATE(Tabla6[[#This Row],[Columna1]]," - ",Tabla6[[#This Row],[DESCRIPCION]])</f>
        <v>33400 - SERVICIOS DE CAPACITACIÓN</v>
      </c>
      <c r="F132" s="12">
        <f>IFERROR( VLOOKUP(Tabla6[[#This Row],[PARTIDA]],Tabla5[#All],3,FALSE),0)</f>
        <v>17000</v>
      </c>
    </row>
    <row r="133" spans="1:6" x14ac:dyDescent="0.3">
      <c r="A133" s="40">
        <v>335</v>
      </c>
      <c r="B133" s="39" t="str">
        <f>CONCATENATE(Tabla6[[#This Row],[COG]])</f>
        <v>335</v>
      </c>
      <c r="C133" s="39" t="str">
        <f>CONCATENATE(Tabla6[[#This Row],[PARTIDA]],"00")</f>
        <v>33500</v>
      </c>
      <c r="D133" s="39" t="str">
        <f>VLOOKUP(Tabla6[[#This Row],[PARTIDA]],Tabla1[#All],3,FALSE)</f>
        <v>SERVICIOS DE INVESTIGACIÓN CIENTÍFICA Y DESARROLLO</v>
      </c>
      <c r="E133" s="39" t="str">
        <f>CONCATENATE(Tabla6[[#This Row],[Columna1]]," - ",Tabla6[[#This Row],[DESCRIPCION]])</f>
        <v>33500 - SERVICIOS DE INVESTIGACIÓN CIENTÍFICA Y DESARROLLO</v>
      </c>
      <c r="F133" s="12">
        <f>IFERROR( VLOOKUP(Tabla6[[#This Row],[PARTIDA]],Tabla5[#All],3,FALSE),0)</f>
        <v>11500</v>
      </c>
    </row>
    <row r="134" spans="1:6" x14ac:dyDescent="0.3">
      <c r="A134" s="40">
        <v>336</v>
      </c>
      <c r="B134" s="39" t="str">
        <f>CONCATENATE(Tabla6[[#This Row],[COG]])</f>
        <v>336</v>
      </c>
      <c r="C134" s="39" t="str">
        <f>CONCATENATE(Tabla6[[#This Row],[PARTIDA]],"00")</f>
        <v>33600</v>
      </c>
      <c r="D134" s="39" t="str">
        <f>VLOOKUP(Tabla6[[#This Row],[PARTIDA]],Tabla1[#All],3,FALSE)</f>
        <v>SERVICIOS DE APOYO ADMINISTRATIVO, FOTOCOPIADO E IMPRESIÓN</v>
      </c>
      <c r="E134" s="39" t="str">
        <f>CONCATENATE(Tabla6[[#This Row],[Columna1]]," - ",Tabla6[[#This Row],[DESCRIPCION]])</f>
        <v>33600 - SERVICIOS DE APOYO ADMINISTRATIVO, FOTOCOPIADO E IMPRESIÓN</v>
      </c>
      <c r="F134" s="12">
        <f>IFERROR( VLOOKUP(Tabla6[[#This Row],[PARTIDA]],Tabla5[#All],3,FALSE),0)</f>
        <v>37000</v>
      </c>
    </row>
    <row r="135" spans="1:6" x14ac:dyDescent="0.3">
      <c r="A135" s="40">
        <v>337</v>
      </c>
      <c r="B135" s="39" t="str">
        <f>CONCATENATE(Tabla6[[#This Row],[COG]])</f>
        <v>337</v>
      </c>
      <c r="C135" s="39" t="str">
        <f>CONCATENATE(Tabla6[[#This Row],[PARTIDA]],"00")</f>
        <v>33700</v>
      </c>
      <c r="D135" s="39" t="str">
        <f>VLOOKUP(Tabla6[[#This Row],[PARTIDA]],Tabla1[#All],3,FALSE)</f>
        <v>SERVICIOS DE PROTECCIÓN Y SEGURIDAD</v>
      </c>
      <c r="E135" s="39" t="str">
        <f>CONCATENATE(Tabla6[[#This Row],[Columna1]]," - ",Tabla6[[#This Row],[DESCRIPCION]])</f>
        <v>33700 - SERVICIOS DE PROTECCIÓN Y SEGURIDAD</v>
      </c>
      <c r="F135" s="12">
        <f>IFERROR( VLOOKUP(Tabla6[[#This Row],[PARTIDA]],Tabla5[#All],3,FALSE),0)</f>
        <v>0</v>
      </c>
    </row>
    <row r="136" spans="1:6" x14ac:dyDescent="0.3">
      <c r="A136" s="40">
        <v>338</v>
      </c>
      <c r="B136" s="39" t="str">
        <f>CONCATENATE(Tabla6[[#This Row],[COG]])</f>
        <v>338</v>
      </c>
      <c r="C136" s="39" t="str">
        <f>CONCATENATE(Tabla6[[#This Row],[PARTIDA]],"00")</f>
        <v>33800</v>
      </c>
      <c r="D136" s="39" t="str">
        <f>VLOOKUP(Tabla6[[#This Row],[PARTIDA]],Tabla1[#All],3,FALSE)</f>
        <v>SERVICIOS DE VIGILANCIA</v>
      </c>
      <c r="E136" s="39" t="str">
        <f>CONCATENATE(Tabla6[[#This Row],[Columna1]]," - ",Tabla6[[#This Row],[DESCRIPCION]])</f>
        <v>33800 - SERVICIOS DE VIGILANCIA</v>
      </c>
      <c r="F136" s="12">
        <f>IFERROR( VLOOKUP(Tabla6[[#This Row],[PARTIDA]],Tabla5[#All],3,FALSE),0)</f>
        <v>0</v>
      </c>
    </row>
    <row r="137" spans="1:6" x14ac:dyDescent="0.3">
      <c r="A137" s="40">
        <v>339</v>
      </c>
      <c r="B137" s="39" t="str">
        <f>CONCATENATE(Tabla6[[#This Row],[COG]])</f>
        <v>339</v>
      </c>
      <c r="C137" s="39" t="str">
        <f>CONCATENATE(Tabla6[[#This Row],[PARTIDA]],"00")</f>
        <v>33900</v>
      </c>
      <c r="D137" s="39" t="str">
        <f>VLOOKUP(Tabla6[[#This Row],[PARTIDA]],Tabla1[#All],3,FALSE)</f>
        <v>SERVICIOS PROFESIONALES, CIENTÍFICOS Y TÉCNICOS INTEGRALES</v>
      </c>
      <c r="E137" s="39" t="str">
        <f>CONCATENATE(Tabla6[[#This Row],[Columna1]]," - ",Tabla6[[#This Row],[DESCRIPCION]])</f>
        <v>33900 - SERVICIOS PROFESIONALES, CIENTÍFICOS Y TÉCNICOS INTEGRALES</v>
      </c>
      <c r="F137" s="12">
        <f>IFERROR( VLOOKUP(Tabla6[[#This Row],[PARTIDA]],Tabla5[#All],3,FALSE),0)</f>
        <v>1000</v>
      </c>
    </row>
    <row r="138" spans="1:6" x14ac:dyDescent="0.3">
      <c r="A138" s="40">
        <v>340</v>
      </c>
      <c r="B138" s="39" t="str">
        <f>CONCATENATE(Tabla6[[#This Row],[COG]])</f>
        <v>340</v>
      </c>
      <c r="C138" s="39" t="str">
        <f>CONCATENATE(Tabla6[[#This Row],[PARTIDA]],"00")</f>
        <v>34000</v>
      </c>
      <c r="D138" s="39" t="str">
        <f>VLOOKUP(Tabla6[[#This Row],[PARTIDA]],Tabla1[#All],3,FALSE)</f>
        <v>SERVICIOS FINANCIEROS, BANCARIOS Y COMERCIALES</v>
      </c>
      <c r="E138" s="39" t="str">
        <f>CONCATENATE(Tabla6[[#This Row],[Columna1]]," - ",Tabla6[[#This Row],[DESCRIPCION]])</f>
        <v>34000 - SERVICIOS FINANCIEROS, BANCARIOS Y COMERCIALES</v>
      </c>
      <c r="F138" s="12">
        <f>IFERROR( VLOOKUP(Tabla6[[#This Row],[PARTIDA]],Tabla5[#All],3,FALSE),0)</f>
        <v>0</v>
      </c>
    </row>
    <row r="139" spans="1:6" x14ac:dyDescent="0.3">
      <c r="A139" s="40">
        <v>341</v>
      </c>
      <c r="B139" s="39" t="str">
        <f>CONCATENATE(Tabla6[[#This Row],[COG]])</f>
        <v>341</v>
      </c>
      <c r="C139" s="39" t="str">
        <f>CONCATENATE(Tabla6[[#This Row],[PARTIDA]],"00")</f>
        <v>34100</v>
      </c>
      <c r="D139" s="39" t="str">
        <f>VLOOKUP(Tabla6[[#This Row],[PARTIDA]],Tabla1[#All],3,FALSE)</f>
        <v>SERVICIOS FINANCIEROS Y BANCARIOS</v>
      </c>
      <c r="E139" s="39" t="str">
        <f>CONCATENATE(Tabla6[[#This Row],[Columna1]]," - ",Tabla6[[#This Row],[DESCRIPCION]])</f>
        <v>34100 - SERVICIOS FINANCIEROS Y BANCARIOS</v>
      </c>
      <c r="F139" s="12">
        <f>IFERROR( VLOOKUP(Tabla6[[#This Row],[PARTIDA]],Tabla5[#All],3,FALSE),0)</f>
        <v>30000</v>
      </c>
    </row>
    <row r="140" spans="1:6" x14ac:dyDescent="0.3">
      <c r="A140" s="40">
        <v>342</v>
      </c>
      <c r="B140" s="39" t="str">
        <f>CONCATENATE(Tabla6[[#This Row],[COG]])</f>
        <v>342</v>
      </c>
      <c r="C140" s="39" t="str">
        <f>CONCATENATE(Tabla6[[#This Row],[PARTIDA]],"00")</f>
        <v>34200</v>
      </c>
      <c r="D140" s="39" t="str">
        <f>VLOOKUP(Tabla6[[#This Row],[PARTIDA]],Tabla1[#All],3,FALSE)</f>
        <v>SERVICIOS DE COBRANZA, INVESTIGACIÓN CREDITICIA Y SIMILAR</v>
      </c>
      <c r="E140" s="39" t="str">
        <f>CONCATENATE(Tabla6[[#This Row],[Columna1]]," - ",Tabla6[[#This Row],[DESCRIPCION]])</f>
        <v>34200 - SERVICIOS DE COBRANZA, INVESTIGACIÓN CREDITICIA Y SIMILAR</v>
      </c>
      <c r="F140" s="12">
        <f>IFERROR( VLOOKUP(Tabla6[[#This Row],[PARTIDA]],Tabla5[#All],3,FALSE),0)</f>
        <v>0</v>
      </c>
    </row>
    <row r="141" spans="1:6" x14ac:dyDescent="0.3">
      <c r="A141" s="40">
        <v>343</v>
      </c>
      <c r="B141" s="39" t="str">
        <f>CONCATENATE(Tabla6[[#This Row],[COG]])</f>
        <v>343</v>
      </c>
      <c r="C141" s="39" t="str">
        <f>CONCATENATE(Tabla6[[#This Row],[PARTIDA]],"00")</f>
        <v>34300</v>
      </c>
      <c r="D141" s="39" t="str">
        <f>VLOOKUP(Tabla6[[#This Row],[PARTIDA]],Tabla1[#All],3,FALSE)</f>
        <v>SERVICIOS DE RECAUDACIÓN, TRASLADO Y CUSTODIA DE VALORES</v>
      </c>
      <c r="E141" s="39" t="str">
        <f>CONCATENATE(Tabla6[[#This Row],[Columna1]]," - ",Tabla6[[#This Row],[DESCRIPCION]])</f>
        <v>34300 - SERVICIOS DE RECAUDACIÓN, TRASLADO Y CUSTODIA DE VALORES</v>
      </c>
      <c r="F141" s="12">
        <f>IFERROR( VLOOKUP(Tabla6[[#This Row],[PARTIDA]],Tabla5[#All],3,FALSE),0)</f>
        <v>0</v>
      </c>
    </row>
    <row r="142" spans="1:6" x14ac:dyDescent="0.3">
      <c r="A142" s="40">
        <v>344</v>
      </c>
      <c r="B142" s="39" t="str">
        <f>CONCATENATE(Tabla6[[#This Row],[COG]])</f>
        <v>344</v>
      </c>
      <c r="C142" s="39" t="str">
        <f>CONCATENATE(Tabla6[[#This Row],[PARTIDA]],"00")</f>
        <v>34400</v>
      </c>
      <c r="D142" s="39" t="str">
        <f>VLOOKUP(Tabla6[[#This Row],[PARTIDA]],Tabla1[#All],3,FALSE)</f>
        <v>SEGUROS DE RESPONSABILIDAD PATRIMONIAL Y FIANZAS</v>
      </c>
      <c r="E142" s="39" t="str">
        <f>CONCATENATE(Tabla6[[#This Row],[Columna1]]," - ",Tabla6[[#This Row],[DESCRIPCION]])</f>
        <v>34400 - SEGUROS DE RESPONSABILIDAD PATRIMONIAL Y FIANZAS</v>
      </c>
      <c r="F142" s="12">
        <f>IFERROR( VLOOKUP(Tabla6[[#This Row],[PARTIDA]],Tabla5[#All],3,FALSE),0)</f>
        <v>0</v>
      </c>
    </row>
    <row r="143" spans="1:6" x14ac:dyDescent="0.3">
      <c r="A143" s="40">
        <v>345</v>
      </c>
      <c r="B143" s="39" t="str">
        <f>CONCATENATE(Tabla6[[#This Row],[COG]])</f>
        <v>345</v>
      </c>
      <c r="C143" s="39" t="str">
        <f>CONCATENATE(Tabla6[[#This Row],[PARTIDA]],"00")</f>
        <v>34500</v>
      </c>
      <c r="D143" s="39" t="str">
        <f>VLOOKUP(Tabla6[[#This Row],[PARTIDA]],Tabla1[#All],3,FALSE)</f>
        <v>SEGURO DE BIENES PATRIMONIALES</v>
      </c>
      <c r="E143" s="39" t="str">
        <f>CONCATENATE(Tabla6[[#This Row],[Columna1]]," - ",Tabla6[[#This Row],[DESCRIPCION]])</f>
        <v>34500 - SEGURO DE BIENES PATRIMONIALES</v>
      </c>
      <c r="F143" s="12">
        <f>IFERROR( VLOOKUP(Tabla6[[#This Row],[PARTIDA]],Tabla5[#All],3,FALSE),0)</f>
        <v>17500</v>
      </c>
    </row>
    <row r="144" spans="1:6" x14ac:dyDescent="0.3">
      <c r="A144" s="40">
        <v>346</v>
      </c>
      <c r="B144" s="39" t="str">
        <f>CONCATENATE(Tabla6[[#This Row],[COG]])</f>
        <v>346</v>
      </c>
      <c r="C144" s="39" t="str">
        <f>CONCATENATE(Tabla6[[#This Row],[PARTIDA]],"00")</f>
        <v>34600</v>
      </c>
      <c r="D144" s="39" t="str">
        <f>VLOOKUP(Tabla6[[#This Row],[PARTIDA]],Tabla1[#All],3,FALSE)</f>
        <v>ALMACENAJE, ENVASE Y EMBALAJE</v>
      </c>
      <c r="E144" s="39" t="str">
        <f>CONCATENATE(Tabla6[[#This Row],[Columna1]]," - ",Tabla6[[#This Row],[DESCRIPCION]])</f>
        <v>34600 - ALMACENAJE, ENVASE Y EMBALAJE</v>
      </c>
      <c r="F144" s="12">
        <f>IFERROR( VLOOKUP(Tabla6[[#This Row],[PARTIDA]],Tabla5[#All],3,FALSE),0)</f>
        <v>2000</v>
      </c>
    </row>
    <row r="145" spans="1:6" x14ac:dyDescent="0.3">
      <c r="A145" s="40">
        <v>347</v>
      </c>
      <c r="B145" s="39" t="str">
        <f>CONCATENATE(Tabla6[[#This Row],[COG]])</f>
        <v>347</v>
      </c>
      <c r="C145" s="39" t="str">
        <f>CONCATENATE(Tabla6[[#This Row],[PARTIDA]],"00")</f>
        <v>34700</v>
      </c>
      <c r="D145" s="39" t="str">
        <f>VLOOKUP(Tabla6[[#This Row],[PARTIDA]],Tabla1[#All],3,FALSE)</f>
        <v>FLETES Y MANIOBRAS</v>
      </c>
      <c r="E145" s="39" t="str">
        <f>CONCATENATE(Tabla6[[#This Row],[Columna1]]," - ",Tabla6[[#This Row],[DESCRIPCION]])</f>
        <v>34700 - FLETES Y MANIOBRAS</v>
      </c>
      <c r="F145" s="12">
        <f>IFERROR( VLOOKUP(Tabla6[[#This Row],[PARTIDA]],Tabla5[#All],3,FALSE),0)</f>
        <v>8500</v>
      </c>
    </row>
    <row r="146" spans="1:6" x14ac:dyDescent="0.3">
      <c r="A146" s="40">
        <v>348</v>
      </c>
      <c r="B146" s="39" t="str">
        <f>CONCATENATE(Tabla6[[#This Row],[COG]])</f>
        <v>348</v>
      </c>
      <c r="C146" s="39" t="str">
        <f>CONCATENATE(Tabla6[[#This Row],[PARTIDA]],"00")</f>
        <v>34800</v>
      </c>
      <c r="D146" s="39" t="str">
        <f>VLOOKUP(Tabla6[[#This Row],[PARTIDA]],Tabla1[#All],3,FALSE)</f>
        <v>COMISIONES POR VENTAS</v>
      </c>
      <c r="E146" s="39" t="str">
        <f>CONCATENATE(Tabla6[[#This Row],[Columna1]]," - ",Tabla6[[#This Row],[DESCRIPCION]])</f>
        <v>34800 - COMISIONES POR VENTAS</v>
      </c>
      <c r="F146" s="12">
        <f>IFERROR( VLOOKUP(Tabla6[[#This Row],[PARTIDA]],Tabla5[#All],3,FALSE),0)</f>
        <v>0</v>
      </c>
    </row>
    <row r="147" spans="1:6" x14ac:dyDescent="0.3">
      <c r="A147" s="40">
        <v>349</v>
      </c>
      <c r="B147" s="39" t="str">
        <f>CONCATENATE(Tabla6[[#This Row],[COG]])</f>
        <v>349</v>
      </c>
      <c r="C147" s="39" t="str">
        <f>CONCATENATE(Tabla6[[#This Row],[PARTIDA]],"00")</f>
        <v>34900</v>
      </c>
      <c r="D147" s="39" t="str">
        <f>VLOOKUP(Tabla6[[#This Row],[PARTIDA]],Tabla1[#All],3,FALSE)</f>
        <v>SERVICIOS FINANCIEROS, BANCARIOS Y COMERCIALES INTEGRALES</v>
      </c>
      <c r="E147" s="39" t="str">
        <f>CONCATENATE(Tabla6[[#This Row],[Columna1]]," - ",Tabla6[[#This Row],[DESCRIPCION]])</f>
        <v>34900 - SERVICIOS FINANCIEROS, BANCARIOS Y COMERCIALES INTEGRALES</v>
      </c>
      <c r="F147" s="12">
        <f>IFERROR( VLOOKUP(Tabla6[[#This Row],[PARTIDA]],Tabla5[#All],3,FALSE),0)</f>
        <v>0</v>
      </c>
    </row>
    <row r="148" spans="1:6" x14ac:dyDescent="0.3">
      <c r="A148" s="40">
        <v>350</v>
      </c>
      <c r="B148" s="39" t="str">
        <f>CONCATENATE(Tabla6[[#This Row],[COG]])</f>
        <v>350</v>
      </c>
      <c r="C148" s="39" t="str">
        <f>CONCATENATE(Tabla6[[#This Row],[PARTIDA]],"00")</f>
        <v>35000</v>
      </c>
      <c r="D148" s="39" t="str">
        <f>VLOOKUP(Tabla6[[#This Row],[PARTIDA]],Tabla1[#All],3,FALSE)</f>
        <v>SERVICIOS DE INSTALACIÓN, REPARACIÓN, MANTENIMIENTO Y CONSERVACIÓN</v>
      </c>
      <c r="E148" s="39" t="str">
        <f>CONCATENATE(Tabla6[[#This Row],[Columna1]]," - ",Tabla6[[#This Row],[DESCRIPCION]])</f>
        <v>35000 - SERVICIOS DE INSTALACIÓN, REPARACIÓN, MANTENIMIENTO Y CONSERVACIÓN</v>
      </c>
      <c r="F148" s="12">
        <f>IFERROR( VLOOKUP(Tabla6[[#This Row],[PARTIDA]],Tabla5[#All],3,FALSE),0)</f>
        <v>0</v>
      </c>
    </row>
    <row r="149" spans="1:6" x14ac:dyDescent="0.3">
      <c r="A149" s="40">
        <v>351</v>
      </c>
      <c r="B149" s="39" t="str">
        <f>CONCATENATE(Tabla6[[#This Row],[COG]])</f>
        <v>351</v>
      </c>
      <c r="C149" s="39" t="str">
        <f>CONCATENATE(Tabla6[[#This Row],[PARTIDA]],"00")</f>
        <v>35100</v>
      </c>
      <c r="D149" s="39" t="str">
        <f>VLOOKUP(Tabla6[[#This Row],[PARTIDA]],Tabla1[#All],3,FALSE)</f>
        <v>CONSERVACIÓN Y MANTENIMIENTO MENOR DE INMUEBLES</v>
      </c>
      <c r="E149" s="39" t="str">
        <f>CONCATENATE(Tabla6[[#This Row],[Columna1]]," - ",Tabla6[[#This Row],[DESCRIPCION]])</f>
        <v>35100 - CONSERVACIÓN Y MANTENIMIENTO MENOR DE INMUEBLES</v>
      </c>
      <c r="F149" s="12">
        <f>IFERROR( VLOOKUP(Tabla6[[#This Row],[PARTIDA]],Tabla5[#All],3,FALSE),0)</f>
        <v>111300</v>
      </c>
    </row>
    <row r="150" spans="1:6" x14ac:dyDescent="0.3">
      <c r="A150" s="40">
        <v>352</v>
      </c>
      <c r="B150" s="39" t="str">
        <f>CONCATENATE(Tabla6[[#This Row],[COG]])</f>
        <v>352</v>
      </c>
      <c r="C150" s="39" t="str">
        <f>CONCATENATE(Tabla6[[#This Row],[PARTIDA]],"00")</f>
        <v>35200</v>
      </c>
      <c r="D150" s="39" t="str">
        <f>VLOOKUP(Tabla6[[#This Row],[PARTIDA]],Tabla1[#All],3,FALSE)</f>
        <v>INSTALACIÓN, REPARACIÓN Y MANTENIMIENTO DE MOBILIARIO Y EQUIPO DE ADMINISTRACIÓN, EDUCACIONAL Y</v>
      </c>
      <c r="E150" s="39" t="str">
        <f>CONCATENATE(Tabla6[[#This Row],[Columna1]]," - ",Tabla6[[#This Row],[DESCRIPCION]])</f>
        <v>35200 - INSTALACIÓN, REPARACIÓN Y MANTENIMIENTO DE MOBILIARIO Y EQUIPO DE ADMINISTRACIÓN, EDUCACIONAL Y</v>
      </c>
      <c r="F150" s="12">
        <f>IFERROR( VLOOKUP(Tabla6[[#This Row],[PARTIDA]],Tabla5[#All],3,FALSE),0)</f>
        <v>7000</v>
      </c>
    </row>
    <row r="151" spans="1:6" x14ac:dyDescent="0.3">
      <c r="A151" s="40">
        <v>353</v>
      </c>
      <c r="B151" s="39" t="str">
        <f>CONCATENATE(Tabla6[[#This Row],[COG]])</f>
        <v>353</v>
      </c>
      <c r="C151" s="39" t="str">
        <f>CONCATENATE(Tabla6[[#This Row],[PARTIDA]],"00")</f>
        <v>35300</v>
      </c>
      <c r="D151" s="39" t="str">
        <f>VLOOKUP(Tabla6[[#This Row],[PARTIDA]],Tabla1[#All],3,FALSE)</f>
        <v>INSTALACIÓN, REPARACIÓN Y MANTENIMIENTO DE EQUIPO DE CÓMPUTO Y TECNOLOGÍAS DE LA INFORMACIÓN</v>
      </c>
      <c r="E151" s="39" t="str">
        <f>CONCATENATE(Tabla6[[#This Row],[Columna1]]," - ",Tabla6[[#This Row],[DESCRIPCION]])</f>
        <v>35300 - INSTALACIÓN, REPARACIÓN Y MANTENIMIENTO DE EQUIPO DE CÓMPUTO Y TECNOLOGÍAS DE LA INFORMACIÓN</v>
      </c>
      <c r="F151" s="12">
        <f>IFERROR( VLOOKUP(Tabla6[[#This Row],[PARTIDA]],Tabla5[#All],3,FALSE),0)</f>
        <v>1000</v>
      </c>
    </row>
    <row r="152" spans="1:6" x14ac:dyDescent="0.3">
      <c r="A152" s="40">
        <v>354</v>
      </c>
      <c r="B152" s="39" t="str">
        <f>CONCATENATE(Tabla6[[#This Row],[COG]])</f>
        <v>354</v>
      </c>
      <c r="C152" s="39" t="str">
        <f>CONCATENATE(Tabla6[[#This Row],[PARTIDA]],"00")</f>
        <v>35400</v>
      </c>
      <c r="D152" s="39" t="str">
        <f>VLOOKUP(Tabla6[[#This Row],[PARTIDA]],Tabla1[#All],3,FALSE)</f>
        <v>INSTALACIÓN, REPARACIÓN Y MANTENIMIENTO DE EQUIPO E INSTRUMENTAL MÉDICO Y DE LABORATORIO</v>
      </c>
      <c r="E152" s="39" t="str">
        <f>CONCATENATE(Tabla6[[#This Row],[Columna1]]," - ",Tabla6[[#This Row],[DESCRIPCION]])</f>
        <v>35400 - INSTALACIÓN, REPARACIÓN Y MANTENIMIENTO DE EQUIPO E INSTRUMENTAL MÉDICO Y DE LABORATORIO</v>
      </c>
      <c r="F152" s="12">
        <f>IFERROR( VLOOKUP(Tabla6[[#This Row],[PARTIDA]],Tabla5[#All],3,FALSE),0)</f>
        <v>0</v>
      </c>
    </row>
    <row r="153" spans="1:6" x14ac:dyDescent="0.3">
      <c r="A153" s="40">
        <v>355</v>
      </c>
      <c r="B153" s="39" t="str">
        <f>CONCATENATE(Tabla6[[#This Row],[COG]])</f>
        <v>355</v>
      </c>
      <c r="C153" s="39" t="str">
        <f>CONCATENATE(Tabla6[[#This Row],[PARTIDA]],"00")</f>
        <v>35500</v>
      </c>
      <c r="D153" s="39" t="str">
        <f>VLOOKUP(Tabla6[[#This Row],[PARTIDA]],Tabla1[#All],3,FALSE)</f>
        <v>REPARACIÓN Y MANTENIMIENTO DE EQUIPO DE TRANSPORTE</v>
      </c>
      <c r="E153" s="39" t="str">
        <f>CONCATENATE(Tabla6[[#This Row],[Columna1]]," - ",Tabla6[[#This Row],[DESCRIPCION]])</f>
        <v>35500 - REPARACIÓN Y MANTENIMIENTO DE EQUIPO DE TRANSPORTE</v>
      </c>
      <c r="F153" s="12">
        <f>IFERROR( VLOOKUP(Tabla6[[#This Row],[PARTIDA]],Tabla5[#All],3,FALSE),0)</f>
        <v>94000</v>
      </c>
    </row>
    <row r="154" spans="1:6" x14ac:dyDescent="0.3">
      <c r="A154" s="40">
        <v>356</v>
      </c>
      <c r="B154" s="39" t="str">
        <f>CONCATENATE(Tabla6[[#This Row],[COG]])</f>
        <v>356</v>
      </c>
      <c r="C154" s="39" t="str">
        <f>CONCATENATE(Tabla6[[#This Row],[PARTIDA]],"00")</f>
        <v>35600</v>
      </c>
      <c r="D154" s="39" t="str">
        <f>VLOOKUP(Tabla6[[#This Row],[PARTIDA]],Tabla1[#All],3,FALSE)</f>
        <v>REPARACIÓN Y MANTENIMIENTO DE EQUIPO DE DEFENSA Y SEGURIDAD</v>
      </c>
      <c r="E154" s="39" t="str">
        <f>CONCATENATE(Tabla6[[#This Row],[Columna1]]," - ",Tabla6[[#This Row],[DESCRIPCION]])</f>
        <v>35600 - REPARACIÓN Y MANTENIMIENTO DE EQUIPO DE DEFENSA Y SEGURIDAD</v>
      </c>
      <c r="F154" s="12">
        <f>IFERROR( VLOOKUP(Tabla6[[#This Row],[PARTIDA]],Tabla5[#All],3,FALSE),0)</f>
        <v>0</v>
      </c>
    </row>
    <row r="155" spans="1:6" x14ac:dyDescent="0.3">
      <c r="A155" s="40">
        <v>357</v>
      </c>
      <c r="B155" s="39" t="str">
        <f>CONCATENATE(Tabla6[[#This Row],[COG]])</f>
        <v>357</v>
      </c>
      <c r="C155" s="39" t="str">
        <f>CONCATENATE(Tabla6[[#This Row],[PARTIDA]],"00")</f>
        <v>35700</v>
      </c>
      <c r="D155" s="39" t="str">
        <f>VLOOKUP(Tabla6[[#This Row],[PARTIDA]],Tabla1[#All],3,FALSE)</f>
        <v>INSTALACIÓN, REPARACIÓN Y MANTENIMIENTO DE MAQUINARIA, OTROS EQUIPOS Y HERRAMIENTA</v>
      </c>
      <c r="E155" s="39" t="str">
        <f>CONCATENATE(Tabla6[[#This Row],[Columna1]]," - ",Tabla6[[#This Row],[DESCRIPCION]])</f>
        <v>35700 - INSTALACIÓN, REPARACIÓN Y MANTENIMIENTO DE MAQUINARIA, OTROS EQUIPOS Y HERRAMIENTA</v>
      </c>
      <c r="F155" s="12">
        <f>IFERROR( VLOOKUP(Tabla6[[#This Row],[PARTIDA]],Tabla5[#All],3,FALSE),0)</f>
        <v>39000</v>
      </c>
    </row>
    <row r="156" spans="1:6" x14ac:dyDescent="0.3">
      <c r="A156" s="40">
        <v>358</v>
      </c>
      <c r="B156" s="39" t="str">
        <f>CONCATENATE(Tabla6[[#This Row],[COG]])</f>
        <v>358</v>
      </c>
      <c r="C156" s="39" t="str">
        <f>CONCATENATE(Tabla6[[#This Row],[PARTIDA]],"00")</f>
        <v>35800</v>
      </c>
      <c r="D156" s="39" t="str">
        <f>VLOOKUP(Tabla6[[#This Row],[PARTIDA]],Tabla1[#All],3,FALSE)</f>
        <v>SERVICIOS DE LIMPIEZA Y MANEJO DE DESECHOS</v>
      </c>
      <c r="E156" s="39" t="str">
        <f>CONCATENATE(Tabla6[[#This Row],[Columna1]]," - ",Tabla6[[#This Row],[DESCRIPCION]])</f>
        <v>35800 - SERVICIOS DE LIMPIEZA Y MANEJO DE DESECHOS</v>
      </c>
      <c r="F156" s="12">
        <f>IFERROR( VLOOKUP(Tabla6[[#This Row],[PARTIDA]],Tabla5[#All],3,FALSE),0)</f>
        <v>112000</v>
      </c>
    </row>
    <row r="157" spans="1:6" x14ac:dyDescent="0.3">
      <c r="A157" s="40">
        <v>359</v>
      </c>
      <c r="B157" s="39" t="str">
        <f>CONCATENATE(Tabla6[[#This Row],[COG]])</f>
        <v>359</v>
      </c>
      <c r="C157" s="39" t="str">
        <f>CONCATENATE(Tabla6[[#This Row],[PARTIDA]],"00")</f>
        <v>35900</v>
      </c>
      <c r="D157" s="39" t="str">
        <f>VLOOKUP(Tabla6[[#This Row],[PARTIDA]],Tabla1[#All],3,FALSE)</f>
        <v>SERVICIOS DE JARDINERÍA Y FUMIGACIÓN</v>
      </c>
      <c r="E157" s="39" t="str">
        <f>CONCATENATE(Tabla6[[#This Row],[Columna1]]," - ",Tabla6[[#This Row],[DESCRIPCION]])</f>
        <v>35900 - SERVICIOS DE JARDINERÍA Y FUMIGACIÓN</v>
      </c>
      <c r="F157" s="12">
        <f>IFERROR( VLOOKUP(Tabla6[[#This Row],[PARTIDA]],Tabla5[#All],3,FALSE),0)</f>
        <v>0</v>
      </c>
    </row>
    <row r="158" spans="1:6" x14ac:dyDescent="0.3">
      <c r="A158" s="40">
        <v>360</v>
      </c>
      <c r="B158" s="39" t="str">
        <f>CONCATENATE(Tabla6[[#This Row],[COG]])</f>
        <v>360</v>
      </c>
      <c r="C158" s="39" t="str">
        <f>CONCATENATE(Tabla6[[#This Row],[PARTIDA]],"00")</f>
        <v>36000</v>
      </c>
      <c r="D158" s="39" t="str">
        <f>VLOOKUP(Tabla6[[#This Row],[PARTIDA]],Tabla1[#All],3,FALSE)</f>
        <v>SERVICIOS DE COMUNICACIÓN SOCIAL Y PUBLICIDAD</v>
      </c>
      <c r="E158" s="39" t="str">
        <f>CONCATENATE(Tabla6[[#This Row],[Columna1]]," - ",Tabla6[[#This Row],[DESCRIPCION]])</f>
        <v>36000 - SERVICIOS DE COMUNICACIÓN SOCIAL Y PUBLICIDAD</v>
      </c>
      <c r="F158" s="12">
        <f>IFERROR( VLOOKUP(Tabla6[[#This Row],[PARTIDA]],Tabla5[#All],3,FALSE),0)</f>
        <v>0</v>
      </c>
    </row>
    <row r="159" spans="1:6" x14ac:dyDescent="0.3">
      <c r="A159" s="40">
        <v>361</v>
      </c>
      <c r="B159" s="39" t="str">
        <f>CONCATENATE(Tabla6[[#This Row],[COG]])</f>
        <v>361</v>
      </c>
      <c r="C159" s="39" t="str">
        <f>CONCATENATE(Tabla6[[#This Row],[PARTIDA]],"00")</f>
        <v>36100</v>
      </c>
      <c r="D159" s="39" t="str">
        <f>VLOOKUP(Tabla6[[#This Row],[PARTIDA]],Tabla1[#All],3,FALSE)</f>
        <v>DIFUSIÓN POR RADIO, TELEVISIÓN Y OTROS MEDIOS DE MENSAJES SOBRE PROGRAMAS Y ACTIVIDADES</v>
      </c>
      <c r="E159" s="39" t="str">
        <f>CONCATENATE(Tabla6[[#This Row],[Columna1]]," - ",Tabla6[[#This Row],[DESCRIPCION]])</f>
        <v>36100 - DIFUSIÓN POR RADIO, TELEVISIÓN Y OTROS MEDIOS DE MENSAJES SOBRE PROGRAMAS Y ACTIVIDADES</v>
      </c>
      <c r="F159" s="12">
        <f>IFERROR( VLOOKUP(Tabla6[[#This Row],[PARTIDA]],Tabla5[#All],3,FALSE),0)</f>
        <v>90000</v>
      </c>
    </row>
    <row r="160" spans="1:6" x14ac:dyDescent="0.3">
      <c r="A160" s="40">
        <v>362</v>
      </c>
      <c r="B160" s="39" t="str">
        <f>CONCATENATE(Tabla6[[#This Row],[COG]])</f>
        <v>362</v>
      </c>
      <c r="C160" s="39" t="str">
        <f>CONCATENATE(Tabla6[[#This Row],[PARTIDA]],"00")</f>
        <v>36200</v>
      </c>
      <c r="D160" s="39" t="str">
        <f>VLOOKUP(Tabla6[[#This Row],[PARTIDA]],Tabla1[#All],3,FALSE)</f>
        <v>DIFUSIÓN POR RADIO, TELEVISIÓN Y OTROS MEDIOS DE MENSAJES COMERCIALES PARA PROMOVER LA VENTA DE</v>
      </c>
      <c r="E160" s="39" t="str">
        <f>CONCATENATE(Tabla6[[#This Row],[Columna1]]," - ",Tabla6[[#This Row],[DESCRIPCION]])</f>
        <v>36200 - DIFUSIÓN POR RADIO, TELEVISIÓN Y OTROS MEDIOS DE MENSAJES COMERCIALES PARA PROMOVER LA VENTA DE</v>
      </c>
      <c r="F160" s="12">
        <f>IFERROR( VLOOKUP(Tabla6[[#This Row],[PARTIDA]],Tabla5[#All],3,FALSE),0)</f>
        <v>0</v>
      </c>
    </row>
    <row r="161" spans="1:6" x14ac:dyDescent="0.3">
      <c r="A161" s="40">
        <v>363</v>
      </c>
      <c r="B161" s="39" t="str">
        <f>CONCATENATE(Tabla6[[#This Row],[COG]])</f>
        <v>363</v>
      </c>
      <c r="C161" s="39" t="str">
        <f>CONCATENATE(Tabla6[[#This Row],[PARTIDA]],"00")</f>
        <v>36300</v>
      </c>
      <c r="D161" s="39" t="str">
        <f>VLOOKUP(Tabla6[[#This Row],[PARTIDA]],Tabla1[#All],3,FALSE)</f>
        <v>SERVICIOS DE CREATIVIDAD, PREPRODUCCIÓN Y PRODUCCIÓN DE PUBLICIDAD, EXCEPTO INTERNET</v>
      </c>
      <c r="E161" s="39" t="str">
        <f>CONCATENATE(Tabla6[[#This Row],[Columna1]]," - ",Tabla6[[#This Row],[DESCRIPCION]])</f>
        <v>36300 - SERVICIOS DE CREATIVIDAD, PREPRODUCCIÓN Y PRODUCCIÓN DE PUBLICIDAD, EXCEPTO INTERNET</v>
      </c>
      <c r="F161" s="12">
        <f>IFERROR( VLOOKUP(Tabla6[[#This Row],[PARTIDA]],Tabla5[#All],3,FALSE),0)</f>
        <v>2000</v>
      </c>
    </row>
    <row r="162" spans="1:6" x14ac:dyDescent="0.3">
      <c r="A162" s="40">
        <v>364</v>
      </c>
      <c r="B162" s="39" t="str">
        <f>CONCATENATE(Tabla6[[#This Row],[COG]])</f>
        <v>364</v>
      </c>
      <c r="C162" s="39" t="str">
        <f>CONCATENATE(Tabla6[[#This Row],[PARTIDA]],"00")</f>
        <v>36400</v>
      </c>
      <c r="D162" s="39" t="str">
        <f>VLOOKUP(Tabla6[[#This Row],[PARTIDA]],Tabla1[#All],3,FALSE)</f>
        <v>SERVICIOS DE REVELADO DE FOTOGRAFÍAS</v>
      </c>
      <c r="E162" s="39" t="str">
        <f>CONCATENATE(Tabla6[[#This Row],[Columna1]]," - ",Tabla6[[#This Row],[DESCRIPCION]])</f>
        <v>36400 - SERVICIOS DE REVELADO DE FOTOGRAFÍAS</v>
      </c>
      <c r="F162" s="12">
        <f>IFERROR( VLOOKUP(Tabla6[[#This Row],[PARTIDA]],Tabla5[#All],3,FALSE),0)</f>
        <v>2000</v>
      </c>
    </row>
    <row r="163" spans="1:6" x14ac:dyDescent="0.3">
      <c r="A163" s="40">
        <v>365</v>
      </c>
      <c r="B163" s="39" t="str">
        <f>CONCATENATE(Tabla6[[#This Row],[COG]])</f>
        <v>365</v>
      </c>
      <c r="C163" s="39" t="str">
        <f>CONCATENATE(Tabla6[[#This Row],[PARTIDA]],"00")</f>
        <v>36500</v>
      </c>
      <c r="D163" s="39" t="str">
        <f>VLOOKUP(Tabla6[[#This Row],[PARTIDA]],Tabla1[#All],3,FALSE)</f>
        <v>SERVICIOS DE LA INDUSTRIA FÍLMICA, DEL SONIDO Y DEL VIDEO</v>
      </c>
      <c r="E163" s="39" t="str">
        <f>CONCATENATE(Tabla6[[#This Row],[Columna1]]," - ",Tabla6[[#This Row],[DESCRIPCION]])</f>
        <v>36500 - SERVICIOS DE LA INDUSTRIA FÍLMICA, DEL SONIDO Y DEL VIDEO</v>
      </c>
      <c r="F163" s="12">
        <f>IFERROR( VLOOKUP(Tabla6[[#This Row],[PARTIDA]],Tabla5[#All],3,FALSE),0)</f>
        <v>0</v>
      </c>
    </row>
    <row r="164" spans="1:6" x14ac:dyDescent="0.3">
      <c r="A164" s="40">
        <v>366</v>
      </c>
      <c r="B164" s="39" t="str">
        <f>CONCATENATE(Tabla6[[#This Row],[COG]])</f>
        <v>366</v>
      </c>
      <c r="C164" s="39" t="str">
        <f>CONCATENATE(Tabla6[[#This Row],[PARTIDA]],"00")</f>
        <v>36600</v>
      </c>
      <c r="D164" s="39" t="str">
        <f>VLOOKUP(Tabla6[[#This Row],[PARTIDA]],Tabla1[#All],3,FALSE)</f>
        <v>SERVICIO DE CREACIÓN Y DIFUSIÓN DE CONTENIDO EXCLUSIVAMENTE A TRAVÉS DE INTERNET</v>
      </c>
      <c r="E164" s="39" t="str">
        <f>CONCATENATE(Tabla6[[#This Row],[Columna1]]," - ",Tabla6[[#This Row],[DESCRIPCION]])</f>
        <v>36600 - SERVICIO DE CREACIÓN Y DIFUSIÓN DE CONTENIDO EXCLUSIVAMENTE A TRAVÉS DE INTERNET</v>
      </c>
      <c r="F164" s="12">
        <f>IFERROR( VLOOKUP(Tabla6[[#This Row],[PARTIDA]],Tabla5[#All],3,FALSE),0)</f>
        <v>1000</v>
      </c>
    </row>
    <row r="165" spans="1:6" x14ac:dyDescent="0.3">
      <c r="A165" s="40">
        <v>369</v>
      </c>
      <c r="B165" s="39" t="str">
        <f>CONCATENATE(Tabla6[[#This Row],[COG]])</f>
        <v>369</v>
      </c>
      <c r="C165" s="39" t="str">
        <f>CONCATENATE(Tabla6[[#This Row],[PARTIDA]],"00")</f>
        <v>36900</v>
      </c>
      <c r="D165" s="39" t="str">
        <f>VLOOKUP(Tabla6[[#This Row],[PARTIDA]],Tabla1[#All],3,FALSE)</f>
        <v>OTROS SERVICIOS DE INFORMACIÓN</v>
      </c>
      <c r="E165" s="39" t="str">
        <f>CONCATENATE(Tabla6[[#This Row],[Columna1]]," - ",Tabla6[[#This Row],[DESCRIPCION]])</f>
        <v>36900 - OTROS SERVICIOS DE INFORMACIÓN</v>
      </c>
      <c r="F165" s="12">
        <f>IFERROR( VLOOKUP(Tabla6[[#This Row],[PARTIDA]],Tabla5[#All],3,FALSE),0)</f>
        <v>0</v>
      </c>
    </row>
    <row r="166" spans="1:6" x14ac:dyDescent="0.3">
      <c r="A166" s="40">
        <v>370</v>
      </c>
      <c r="B166" s="39" t="str">
        <f>CONCATENATE(Tabla6[[#This Row],[COG]])</f>
        <v>370</v>
      </c>
      <c r="C166" s="39" t="str">
        <f>CONCATENATE(Tabla6[[#This Row],[PARTIDA]],"00")</f>
        <v>37000</v>
      </c>
      <c r="D166" s="39" t="str">
        <f>VLOOKUP(Tabla6[[#This Row],[PARTIDA]],Tabla1[#All],3,FALSE)</f>
        <v>SERVICIOS DE TRASLADO Y VIÁTICOS</v>
      </c>
      <c r="E166" s="39" t="str">
        <f>CONCATENATE(Tabla6[[#This Row],[Columna1]]," - ",Tabla6[[#This Row],[DESCRIPCION]])</f>
        <v>37000 - SERVICIOS DE TRASLADO Y VIÁTICOS</v>
      </c>
      <c r="F166" s="12">
        <f>IFERROR( VLOOKUP(Tabla6[[#This Row],[PARTIDA]],Tabla5[#All],3,FALSE),0)</f>
        <v>0</v>
      </c>
    </row>
    <row r="167" spans="1:6" x14ac:dyDescent="0.3">
      <c r="A167" s="40">
        <v>371</v>
      </c>
      <c r="B167" s="39" t="str">
        <f>CONCATENATE(Tabla6[[#This Row],[COG]])</f>
        <v>371</v>
      </c>
      <c r="C167" s="39" t="str">
        <f>CONCATENATE(Tabla6[[#This Row],[PARTIDA]],"00")</f>
        <v>37100</v>
      </c>
      <c r="D167" s="39" t="str">
        <f>VLOOKUP(Tabla6[[#This Row],[PARTIDA]],Tabla1[#All],3,FALSE)</f>
        <v>PASAJES AÉREOS</v>
      </c>
      <c r="E167" s="39" t="str">
        <f>CONCATENATE(Tabla6[[#This Row],[Columna1]]," - ",Tabla6[[#This Row],[DESCRIPCION]])</f>
        <v>37100 - PASAJES AÉREOS</v>
      </c>
      <c r="F167" s="12">
        <f>IFERROR( VLOOKUP(Tabla6[[#This Row],[PARTIDA]],Tabla5[#All],3,FALSE),0)</f>
        <v>1000</v>
      </c>
    </row>
    <row r="168" spans="1:6" x14ac:dyDescent="0.3">
      <c r="A168" s="40">
        <v>372</v>
      </c>
      <c r="B168" s="39" t="str">
        <f>CONCATENATE(Tabla6[[#This Row],[COG]])</f>
        <v>372</v>
      </c>
      <c r="C168" s="39" t="str">
        <f>CONCATENATE(Tabla6[[#This Row],[PARTIDA]],"00")</f>
        <v>37200</v>
      </c>
      <c r="D168" s="39" t="str">
        <f>VLOOKUP(Tabla6[[#This Row],[PARTIDA]],Tabla1[#All],3,FALSE)</f>
        <v>PASAJES TERRESTRES</v>
      </c>
      <c r="E168" s="39" t="str">
        <f>CONCATENATE(Tabla6[[#This Row],[Columna1]]," - ",Tabla6[[#This Row],[DESCRIPCION]])</f>
        <v>37200 - PASAJES TERRESTRES</v>
      </c>
      <c r="F168" s="12">
        <f>IFERROR( VLOOKUP(Tabla6[[#This Row],[PARTIDA]],Tabla5[#All],3,FALSE),0)</f>
        <v>1000</v>
      </c>
    </row>
    <row r="169" spans="1:6" x14ac:dyDescent="0.3">
      <c r="A169" s="40">
        <v>373</v>
      </c>
      <c r="B169" s="39" t="str">
        <f>CONCATENATE(Tabla6[[#This Row],[COG]])</f>
        <v>373</v>
      </c>
      <c r="C169" s="39" t="str">
        <f>CONCATENATE(Tabla6[[#This Row],[PARTIDA]],"00")</f>
        <v>37300</v>
      </c>
      <c r="D169" s="39" t="str">
        <f>VLOOKUP(Tabla6[[#This Row],[PARTIDA]],Tabla1[#All],3,FALSE)</f>
        <v>PASAJES MARÍTIMOS, LACUSTRES Y FLUVIALES</v>
      </c>
      <c r="E169" s="39" t="str">
        <f>CONCATENATE(Tabla6[[#This Row],[Columna1]]," - ",Tabla6[[#This Row],[DESCRIPCION]])</f>
        <v>37300 - PASAJES MARÍTIMOS, LACUSTRES Y FLUVIALES</v>
      </c>
      <c r="F169" s="12">
        <f>IFERROR( VLOOKUP(Tabla6[[#This Row],[PARTIDA]],Tabla5[#All],3,FALSE),0)</f>
        <v>0</v>
      </c>
    </row>
    <row r="170" spans="1:6" x14ac:dyDescent="0.3">
      <c r="A170" s="40">
        <v>374</v>
      </c>
      <c r="B170" s="39" t="str">
        <f>CONCATENATE(Tabla6[[#This Row],[COG]])</f>
        <v>374</v>
      </c>
      <c r="C170" s="39" t="str">
        <f>CONCATENATE(Tabla6[[#This Row],[PARTIDA]],"00")</f>
        <v>37400</v>
      </c>
      <c r="D170" s="39" t="str">
        <f>VLOOKUP(Tabla6[[#This Row],[PARTIDA]],Tabla1[#All],3,FALSE)</f>
        <v>AUTOTRANSPORTE</v>
      </c>
      <c r="E170" s="39" t="str">
        <f>CONCATENATE(Tabla6[[#This Row],[Columna1]]," - ",Tabla6[[#This Row],[DESCRIPCION]])</f>
        <v>37400 - AUTOTRANSPORTE</v>
      </c>
      <c r="F170" s="12">
        <f>IFERROR( VLOOKUP(Tabla6[[#This Row],[PARTIDA]],Tabla5[#All],3,FALSE),0)</f>
        <v>0</v>
      </c>
    </row>
    <row r="171" spans="1:6" x14ac:dyDescent="0.3">
      <c r="A171" s="40">
        <v>375</v>
      </c>
      <c r="B171" s="39" t="str">
        <f>CONCATENATE(Tabla6[[#This Row],[COG]])</f>
        <v>375</v>
      </c>
      <c r="C171" s="39" t="str">
        <f>CONCATENATE(Tabla6[[#This Row],[PARTIDA]],"00")</f>
        <v>37500</v>
      </c>
      <c r="D171" s="39" t="str">
        <f>VLOOKUP(Tabla6[[#This Row],[PARTIDA]],Tabla1[#All],3,FALSE)</f>
        <v>VIÁTICOS EN EL PAÍS</v>
      </c>
      <c r="E171" s="39" t="str">
        <f>CONCATENATE(Tabla6[[#This Row],[Columna1]]," - ",Tabla6[[#This Row],[DESCRIPCION]])</f>
        <v>37500 - VIÁTICOS EN EL PAÍS</v>
      </c>
      <c r="F171" s="12">
        <f>IFERROR( VLOOKUP(Tabla6[[#This Row],[PARTIDA]],Tabla5[#All],3,FALSE),0)</f>
        <v>328000</v>
      </c>
    </row>
    <row r="172" spans="1:6" x14ac:dyDescent="0.3">
      <c r="A172" s="40">
        <v>376</v>
      </c>
      <c r="B172" s="39" t="str">
        <f>CONCATENATE(Tabla6[[#This Row],[COG]])</f>
        <v>376</v>
      </c>
      <c r="C172" s="39" t="str">
        <f>CONCATENATE(Tabla6[[#This Row],[PARTIDA]],"00")</f>
        <v>37600</v>
      </c>
      <c r="D172" s="39" t="str">
        <f>VLOOKUP(Tabla6[[#This Row],[PARTIDA]],Tabla1[#All],3,FALSE)</f>
        <v>VIÁTICOS EN EL EXTRANJERO</v>
      </c>
      <c r="E172" s="39" t="str">
        <f>CONCATENATE(Tabla6[[#This Row],[Columna1]]," - ",Tabla6[[#This Row],[DESCRIPCION]])</f>
        <v>37600 - VIÁTICOS EN EL EXTRANJERO</v>
      </c>
      <c r="F172" s="12">
        <f>IFERROR( VLOOKUP(Tabla6[[#This Row],[PARTIDA]],Tabla5[#All],3,FALSE),0)</f>
        <v>0</v>
      </c>
    </row>
    <row r="173" spans="1:6" x14ac:dyDescent="0.3">
      <c r="A173" s="40">
        <v>377</v>
      </c>
      <c r="B173" s="39" t="str">
        <f>CONCATENATE(Tabla6[[#This Row],[COG]])</f>
        <v>377</v>
      </c>
      <c r="C173" s="39" t="str">
        <f>CONCATENATE(Tabla6[[#This Row],[PARTIDA]],"00")</f>
        <v>37700</v>
      </c>
      <c r="D173" s="39" t="str">
        <f>VLOOKUP(Tabla6[[#This Row],[PARTIDA]],Tabla1[#All],3,FALSE)</f>
        <v>GASTOS DE INSTALACIÓN Y TRASLADO DE MENAJE</v>
      </c>
      <c r="E173" s="39" t="str">
        <f>CONCATENATE(Tabla6[[#This Row],[Columna1]]," - ",Tabla6[[#This Row],[DESCRIPCION]])</f>
        <v>37700 - GASTOS DE INSTALACIÓN Y TRASLADO DE MENAJE</v>
      </c>
      <c r="F173" s="12">
        <f>IFERROR( VLOOKUP(Tabla6[[#This Row],[PARTIDA]],Tabla5[#All],3,FALSE),0)</f>
        <v>0</v>
      </c>
    </row>
    <row r="174" spans="1:6" x14ac:dyDescent="0.3">
      <c r="A174" s="40">
        <v>378</v>
      </c>
      <c r="B174" s="39" t="str">
        <f>CONCATENATE(Tabla6[[#This Row],[COG]])</f>
        <v>378</v>
      </c>
      <c r="C174" s="39" t="str">
        <f>CONCATENATE(Tabla6[[#This Row],[PARTIDA]],"00")</f>
        <v>37800</v>
      </c>
      <c r="D174" s="39" t="str">
        <f>VLOOKUP(Tabla6[[#This Row],[PARTIDA]],Tabla1[#All],3,FALSE)</f>
        <v>SERVICIOS INTEGRALES DE TRASLADO Y VIÁTICOS</v>
      </c>
      <c r="E174" s="39" t="str">
        <f>CONCATENATE(Tabla6[[#This Row],[Columna1]]," - ",Tabla6[[#This Row],[DESCRIPCION]])</f>
        <v>37800 - SERVICIOS INTEGRALES DE TRASLADO Y VIÁTICOS</v>
      </c>
      <c r="F174" s="12">
        <f>IFERROR( VLOOKUP(Tabla6[[#This Row],[PARTIDA]],Tabla5[#All],3,FALSE),0)</f>
        <v>0</v>
      </c>
    </row>
    <row r="175" spans="1:6" x14ac:dyDescent="0.3">
      <c r="A175" s="40">
        <v>379</v>
      </c>
      <c r="B175" s="39" t="str">
        <f>CONCATENATE(Tabla6[[#This Row],[COG]])</f>
        <v>379</v>
      </c>
      <c r="C175" s="39" t="str">
        <f>CONCATENATE(Tabla6[[#This Row],[PARTIDA]],"00")</f>
        <v>37900</v>
      </c>
      <c r="D175" s="39" t="str">
        <f>VLOOKUP(Tabla6[[#This Row],[PARTIDA]],Tabla1[#All],3,FALSE)</f>
        <v>OTROS SERVICIOS DE TRASLADO Y HOSPEDAJE</v>
      </c>
      <c r="E175" s="39" t="str">
        <f>CONCATENATE(Tabla6[[#This Row],[Columna1]]," - ",Tabla6[[#This Row],[DESCRIPCION]])</f>
        <v>37900 - OTROS SERVICIOS DE TRASLADO Y HOSPEDAJE</v>
      </c>
      <c r="F175" s="12">
        <f>IFERROR( VLOOKUP(Tabla6[[#This Row],[PARTIDA]],Tabla5[#All],3,FALSE),0)</f>
        <v>0</v>
      </c>
    </row>
    <row r="176" spans="1:6" x14ac:dyDescent="0.3">
      <c r="A176" s="40">
        <v>380</v>
      </c>
      <c r="B176" s="39" t="str">
        <f>CONCATENATE(Tabla6[[#This Row],[COG]])</f>
        <v>380</v>
      </c>
      <c r="C176" s="39" t="str">
        <f>CONCATENATE(Tabla6[[#This Row],[PARTIDA]],"00")</f>
        <v>38000</v>
      </c>
      <c r="D176" s="39" t="str">
        <f>VLOOKUP(Tabla6[[#This Row],[PARTIDA]],Tabla1[#All],3,FALSE)</f>
        <v>SERVICIOS OFICIALES</v>
      </c>
      <c r="E176" s="39" t="str">
        <f>CONCATENATE(Tabla6[[#This Row],[Columna1]]," - ",Tabla6[[#This Row],[DESCRIPCION]])</f>
        <v>38000 - SERVICIOS OFICIALES</v>
      </c>
      <c r="F176" s="12">
        <f>IFERROR( VLOOKUP(Tabla6[[#This Row],[PARTIDA]],Tabla5[#All],3,FALSE),0)</f>
        <v>0</v>
      </c>
    </row>
    <row r="177" spans="1:6" x14ac:dyDescent="0.3">
      <c r="A177" s="40">
        <v>381</v>
      </c>
      <c r="B177" s="39" t="str">
        <f>CONCATENATE(Tabla6[[#This Row],[COG]])</f>
        <v>381</v>
      </c>
      <c r="C177" s="39" t="str">
        <f>CONCATENATE(Tabla6[[#This Row],[PARTIDA]],"00")</f>
        <v>38100</v>
      </c>
      <c r="D177" s="39" t="str">
        <f>VLOOKUP(Tabla6[[#This Row],[PARTIDA]],Tabla1[#All],3,FALSE)</f>
        <v>GASTOS DE CEREMONIAL</v>
      </c>
      <c r="E177" s="39" t="str">
        <f>CONCATENATE(Tabla6[[#This Row],[Columna1]]," - ",Tabla6[[#This Row],[DESCRIPCION]])</f>
        <v>38100 - GASTOS DE CEREMONIAL</v>
      </c>
      <c r="F177" s="12">
        <f>IFERROR( VLOOKUP(Tabla6[[#This Row],[PARTIDA]],Tabla5[#All],3,FALSE),0)</f>
        <v>0</v>
      </c>
    </row>
    <row r="178" spans="1:6" x14ac:dyDescent="0.3">
      <c r="A178" s="40">
        <v>382</v>
      </c>
      <c r="B178" s="39" t="str">
        <f>CONCATENATE(Tabla6[[#This Row],[COG]])</f>
        <v>382</v>
      </c>
      <c r="C178" s="39" t="str">
        <f>CONCATENATE(Tabla6[[#This Row],[PARTIDA]],"00")</f>
        <v>38200</v>
      </c>
      <c r="D178" s="39" t="str">
        <f>VLOOKUP(Tabla6[[#This Row],[PARTIDA]],Tabla1[#All],3,FALSE)</f>
        <v>GASTOS DE ORDEN SOCIAL Y CULTURAL</v>
      </c>
      <c r="E178" s="39" t="str">
        <f>CONCATENATE(Tabla6[[#This Row],[Columna1]]," - ",Tabla6[[#This Row],[DESCRIPCION]])</f>
        <v>38200 - GASTOS DE ORDEN SOCIAL Y CULTURAL</v>
      </c>
      <c r="F178" s="12">
        <f>IFERROR( VLOOKUP(Tabla6[[#This Row],[PARTIDA]],Tabla5[#All],3,FALSE),0)</f>
        <v>685500</v>
      </c>
    </row>
    <row r="179" spans="1:6" x14ac:dyDescent="0.3">
      <c r="A179" s="40">
        <v>383</v>
      </c>
      <c r="B179" s="39" t="str">
        <f>CONCATENATE(Tabla6[[#This Row],[COG]])</f>
        <v>383</v>
      </c>
      <c r="C179" s="39" t="str">
        <f>CONCATENATE(Tabla6[[#This Row],[PARTIDA]],"00")</f>
        <v>38300</v>
      </c>
      <c r="D179" s="39" t="str">
        <f>VLOOKUP(Tabla6[[#This Row],[PARTIDA]],Tabla1[#All],3,FALSE)</f>
        <v>CONGRESOS Y CONVENCIONES</v>
      </c>
      <c r="E179" s="39" t="str">
        <f>CONCATENATE(Tabla6[[#This Row],[Columna1]]," - ",Tabla6[[#This Row],[DESCRIPCION]])</f>
        <v>38300 - CONGRESOS Y CONVENCIONES</v>
      </c>
      <c r="F179" s="12">
        <f>IFERROR( VLOOKUP(Tabla6[[#This Row],[PARTIDA]],Tabla5[#All],3,FALSE),0)</f>
        <v>4500</v>
      </c>
    </row>
    <row r="180" spans="1:6" x14ac:dyDescent="0.3">
      <c r="A180" s="40">
        <v>384</v>
      </c>
      <c r="B180" s="39" t="str">
        <f>CONCATENATE(Tabla6[[#This Row],[COG]])</f>
        <v>384</v>
      </c>
      <c r="C180" s="39" t="str">
        <f>CONCATENATE(Tabla6[[#This Row],[PARTIDA]],"00")</f>
        <v>38400</v>
      </c>
      <c r="D180" s="39" t="str">
        <f>VLOOKUP(Tabla6[[#This Row],[PARTIDA]],Tabla1[#All],3,FALSE)</f>
        <v>EXPOSICIONES</v>
      </c>
      <c r="E180" s="39" t="str">
        <f>CONCATENATE(Tabla6[[#This Row],[Columna1]]," - ",Tabla6[[#This Row],[DESCRIPCION]])</f>
        <v>38400 - EXPOSICIONES</v>
      </c>
      <c r="F180" s="12">
        <f>IFERROR( VLOOKUP(Tabla6[[#This Row],[PARTIDA]],Tabla5[#All],3,FALSE),0)</f>
        <v>0</v>
      </c>
    </row>
    <row r="181" spans="1:6" x14ac:dyDescent="0.3">
      <c r="A181" s="40">
        <v>385</v>
      </c>
      <c r="B181" s="39" t="str">
        <f>CONCATENATE(Tabla6[[#This Row],[COG]])</f>
        <v>385</v>
      </c>
      <c r="C181" s="39" t="str">
        <f>CONCATENATE(Tabla6[[#This Row],[PARTIDA]],"00")</f>
        <v>38500</v>
      </c>
      <c r="D181" s="39" t="str">
        <f>VLOOKUP(Tabla6[[#This Row],[PARTIDA]],Tabla1[#All],3,FALSE)</f>
        <v>GASTOS DE REPRESENTACIÓN</v>
      </c>
      <c r="E181" s="39" t="str">
        <f>CONCATENATE(Tabla6[[#This Row],[Columna1]]," - ",Tabla6[[#This Row],[DESCRIPCION]])</f>
        <v>38500 - GASTOS DE REPRESENTACIÓN</v>
      </c>
      <c r="F181" s="12">
        <f>IFERROR( VLOOKUP(Tabla6[[#This Row],[PARTIDA]],Tabla5[#All],3,FALSE),0)</f>
        <v>0</v>
      </c>
    </row>
    <row r="182" spans="1:6" x14ac:dyDescent="0.3">
      <c r="A182" s="40">
        <v>390</v>
      </c>
      <c r="B182" s="39" t="str">
        <f>CONCATENATE(Tabla6[[#This Row],[COG]])</f>
        <v>390</v>
      </c>
      <c r="C182" s="39" t="str">
        <f>CONCATENATE(Tabla6[[#This Row],[PARTIDA]],"00")</f>
        <v>39000</v>
      </c>
      <c r="D182" s="39" t="str">
        <f>VLOOKUP(Tabla6[[#This Row],[PARTIDA]],Tabla1[#All],3,FALSE)</f>
        <v>OTROS SERVICIOS GENERALES</v>
      </c>
      <c r="E182" s="39" t="str">
        <f>CONCATENATE(Tabla6[[#This Row],[Columna1]]," - ",Tabla6[[#This Row],[DESCRIPCION]])</f>
        <v>39000 - OTROS SERVICIOS GENERALES</v>
      </c>
      <c r="F182" s="12">
        <f>IFERROR( VLOOKUP(Tabla6[[#This Row],[PARTIDA]],Tabla5[#All],3,FALSE),0)</f>
        <v>0</v>
      </c>
    </row>
    <row r="183" spans="1:6" x14ac:dyDescent="0.3">
      <c r="A183" s="40">
        <v>391</v>
      </c>
      <c r="B183" s="39" t="str">
        <f>CONCATENATE(Tabla6[[#This Row],[COG]])</f>
        <v>391</v>
      </c>
      <c r="C183" s="39" t="str">
        <f>CONCATENATE(Tabla6[[#This Row],[PARTIDA]],"00")</f>
        <v>39100</v>
      </c>
      <c r="D183" s="39" t="str">
        <f>VLOOKUP(Tabla6[[#This Row],[PARTIDA]],Tabla1[#All],3,FALSE)</f>
        <v>SERVICIOS FUNERARIOS Y DE CEMENTERIOS</v>
      </c>
      <c r="E183" s="39" t="str">
        <f>CONCATENATE(Tabla6[[#This Row],[Columna1]]," - ",Tabla6[[#This Row],[DESCRIPCION]])</f>
        <v>39100 - SERVICIOS FUNERARIOS Y DE CEMENTERIOS</v>
      </c>
      <c r="F183" s="12">
        <f>IFERROR( VLOOKUP(Tabla6[[#This Row],[PARTIDA]],Tabla5[#All],3,FALSE),0)</f>
        <v>5000</v>
      </c>
    </row>
    <row r="184" spans="1:6" x14ac:dyDescent="0.3">
      <c r="A184" s="40">
        <v>392</v>
      </c>
      <c r="B184" s="39" t="str">
        <f>CONCATENATE(Tabla6[[#This Row],[COG]])</f>
        <v>392</v>
      </c>
      <c r="C184" s="39" t="str">
        <f>CONCATENATE(Tabla6[[#This Row],[PARTIDA]],"00")</f>
        <v>39200</v>
      </c>
      <c r="D184" s="39" t="str">
        <f>VLOOKUP(Tabla6[[#This Row],[PARTIDA]],Tabla1[#All],3,FALSE)</f>
        <v>IMPUESTOS Y DERECHOS</v>
      </c>
      <c r="E184" s="39" t="str">
        <f>CONCATENATE(Tabla6[[#This Row],[Columna1]]," - ",Tabla6[[#This Row],[DESCRIPCION]])</f>
        <v>39200 - IMPUESTOS Y DERECHOS</v>
      </c>
      <c r="F184" s="12">
        <f>IFERROR( VLOOKUP(Tabla6[[#This Row],[PARTIDA]],Tabla5[#All],3,FALSE),0)</f>
        <v>301000</v>
      </c>
    </row>
    <row r="185" spans="1:6" x14ac:dyDescent="0.3">
      <c r="A185" s="40">
        <v>393</v>
      </c>
      <c r="B185" s="39" t="str">
        <f>CONCATENATE(Tabla6[[#This Row],[COG]])</f>
        <v>393</v>
      </c>
      <c r="C185" s="39" t="str">
        <f>CONCATENATE(Tabla6[[#This Row],[PARTIDA]],"00")</f>
        <v>39300</v>
      </c>
      <c r="D185" s="39" t="str">
        <f>VLOOKUP(Tabla6[[#This Row],[PARTIDA]],Tabla1[#All],3,FALSE)</f>
        <v>IMPUESTOS Y DERECHOS DE IMPORTACIÓN</v>
      </c>
      <c r="E185" s="39" t="str">
        <f>CONCATENATE(Tabla6[[#This Row],[Columna1]]," - ",Tabla6[[#This Row],[DESCRIPCION]])</f>
        <v>39300 - IMPUESTOS Y DERECHOS DE IMPORTACIÓN</v>
      </c>
      <c r="F185" s="12">
        <f>IFERROR( VLOOKUP(Tabla6[[#This Row],[PARTIDA]],Tabla5[#All],3,FALSE),0)</f>
        <v>2500</v>
      </c>
    </row>
    <row r="186" spans="1:6" x14ac:dyDescent="0.3">
      <c r="A186" s="40">
        <v>394</v>
      </c>
      <c r="B186" s="39" t="str">
        <f>CONCATENATE(Tabla6[[#This Row],[COG]])</f>
        <v>394</v>
      </c>
      <c r="C186" s="39" t="str">
        <f>CONCATENATE(Tabla6[[#This Row],[PARTIDA]],"00")</f>
        <v>39400</v>
      </c>
      <c r="D186" s="39" t="str">
        <f>VLOOKUP(Tabla6[[#This Row],[PARTIDA]],Tabla1[#All],3,FALSE)</f>
        <v>SENTENCIAS Y RESOLUCIONES JUDICIALES</v>
      </c>
      <c r="E186" s="39" t="str">
        <f>CONCATENATE(Tabla6[[#This Row],[Columna1]]," - ",Tabla6[[#This Row],[DESCRIPCION]])</f>
        <v>39400 - SENTENCIAS Y RESOLUCIONES JUDICIALES</v>
      </c>
      <c r="F186" s="12">
        <f>IFERROR( VLOOKUP(Tabla6[[#This Row],[PARTIDA]],Tabla5[#All],3,FALSE),0)</f>
        <v>0</v>
      </c>
    </row>
    <row r="187" spans="1:6" x14ac:dyDescent="0.3">
      <c r="A187" s="40">
        <v>395</v>
      </c>
      <c r="B187" s="39" t="str">
        <f>CONCATENATE(Tabla6[[#This Row],[COG]])</f>
        <v>395</v>
      </c>
      <c r="C187" s="39" t="str">
        <f>CONCATENATE(Tabla6[[#This Row],[PARTIDA]],"00")</f>
        <v>39500</v>
      </c>
      <c r="D187" s="39" t="str">
        <f>VLOOKUP(Tabla6[[#This Row],[PARTIDA]],Tabla1[#All],3,FALSE)</f>
        <v>PENAS, MULTAS, ACCESORIOS Y ACTUALIZACIONES</v>
      </c>
      <c r="E187" s="39" t="str">
        <f>CONCATENATE(Tabla6[[#This Row],[Columna1]]," - ",Tabla6[[#This Row],[DESCRIPCION]])</f>
        <v>39500 - PENAS, MULTAS, ACCESORIOS Y ACTUALIZACIONES</v>
      </c>
      <c r="F187" s="12">
        <f>IFERROR( VLOOKUP(Tabla6[[#This Row],[PARTIDA]],Tabla5[#All],3,FALSE),0)</f>
        <v>8000</v>
      </c>
    </row>
    <row r="188" spans="1:6" x14ac:dyDescent="0.3">
      <c r="A188" s="40">
        <v>396</v>
      </c>
      <c r="B188" s="39" t="str">
        <f>CONCATENATE(Tabla6[[#This Row],[COG]])</f>
        <v>396</v>
      </c>
      <c r="C188" s="39" t="str">
        <f>CONCATENATE(Tabla6[[#This Row],[PARTIDA]],"00")</f>
        <v>39600</v>
      </c>
      <c r="D188" s="39" t="str">
        <f>VLOOKUP(Tabla6[[#This Row],[PARTIDA]],Tabla1[#All],3,FALSE)</f>
        <v>OTROS GASTOS POR RESPONSABILIDADES</v>
      </c>
      <c r="E188" s="39" t="str">
        <f>CONCATENATE(Tabla6[[#This Row],[Columna1]]," - ",Tabla6[[#This Row],[DESCRIPCION]])</f>
        <v>39600 - OTROS GASTOS POR RESPONSABILIDADES</v>
      </c>
      <c r="F188" s="12">
        <f>IFERROR( VLOOKUP(Tabla6[[#This Row],[PARTIDA]],Tabla5[#All],3,FALSE),0)</f>
        <v>0</v>
      </c>
    </row>
    <row r="189" spans="1:6" x14ac:dyDescent="0.3">
      <c r="A189" s="40">
        <v>397</v>
      </c>
      <c r="B189" s="39" t="str">
        <f>CONCATENATE(Tabla6[[#This Row],[COG]])</f>
        <v>397</v>
      </c>
      <c r="C189" s="39" t="str">
        <f>CONCATENATE(Tabla6[[#This Row],[PARTIDA]],"00")</f>
        <v>39700</v>
      </c>
      <c r="D189" s="39" t="str">
        <f>VLOOKUP(Tabla6[[#This Row],[PARTIDA]],Tabla1[#All],3,FALSE)</f>
        <v>DEPRECIACIONES Y AMORTIZACIONES ACUMULADAS</v>
      </c>
      <c r="E189" s="39" t="str">
        <f>CONCATENATE(Tabla6[[#This Row],[Columna1]]," - ",Tabla6[[#This Row],[DESCRIPCION]])</f>
        <v>39700 - DEPRECIACIONES Y AMORTIZACIONES ACUMULADAS</v>
      </c>
      <c r="F189" s="12">
        <f>IFERROR( VLOOKUP(Tabla6[[#This Row],[PARTIDA]],Tabla5[#All],3,FALSE),0)</f>
        <v>0</v>
      </c>
    </row>
    <row r="190" spans="1:6" x14ac:dyDescent="0.3">
      <c r="A190" s="40">
        <v>398</v>
      </c>
      <c r="B190" s="39" t="str">
        <f>CONCATENATE(Tabla6[[#This Row],[COG]])</f>
        <v>398</v>
      </c>
      <c r="C190" s="39" t="str">
        <f>CONCATENATE(Tabla6[[#This Row],[PARTIDA]],"00")</f>
        <v>39800</v>
      </c>
      <c r="D190" s="39" t="str">
        <f>VLOOKUP(Tabla6[[#This Row],[PARTIDA]],Tabla1[#All],3,FALSE)</f>
        <v>IMPUESTO SOBRE NÓMINAS Y OTROS QUE SE DERIVEN DE UNA RELACIÓN LABORAL</v>
      </c>
      <c r="E190" s="39" t="str">
        <f>CONCATENATE(Tabla6[[#This Row],[Columna1]]," - ",Tabla6[[#This Row],[DESCRIPCION]])</f>
        <v>39800 - IMPUESTO SOBRE NÓMINAS Y OTROS QUE SE DERIVEN DE UNA RELACIÓN LABORAL</v>
      </c>
      <c r="F190" s="12">
        <f>IFERROR( VLOOKUP(Tabla6[[#This Row],[PARTIDA]],Tabla5[#All],3,FALSE),0)</f>
        <v>120000</v>
      </c>
    </row>
    <row r="191" spans="1:6" x14ac:dyDescent="0.3">
      <c r="A191" s="40">
        <v>399</v>
      </c>
      <c r="B191" s="39" t="str">
        <f>CONCATENATE(Tabla6[[#This Row],[COG]])</f>
        <v>399</v>
      </c>
      <c r="C191" s="39" t="str">
        <f>CONCATENATE(Tabla6[[#This Row],[PARTIDA]],"00")</f>
        <v>39900</v>
      </c>
      <c r="D191" s="39" t="str">
        <f>VLOOKUP(Tabla6[[#This Row],[PARTIDA]],Tabla1[#All],3,FALSE)</f>
        <v>OTROS SERVICIOS GENERALES</v>
      </c>
      <c r="E191" s="39" t="str">
        <f>CONCATENATE(Tabla6[[#This Row],[Columna1]]," - ",Tabla6[[#This Row],[DESCRIPCION]])</f>
        <v>39900 - OTROS SERVICIOS GENERALES</v>
      </c>
      <c r="F191" s="12">
        <f>IFERROR( VLOOKUP(Tabla6[[#This Row],[PARTIDA]],Tabla5[#All],3,FALSE),0)</f>
        <v>23497</v>
      </c>
    </row>
    <row r="192" spans="1:6" x14ac:dyDescent="0.3">
      <c r="A192" s="40">
        <v>400</v>
      </c>
      <c r="B192" s="39" t="str">
        <f>CONCATENATE(Tabla6[[#This Row],[COG]])</f>
        <v>400</v>
      </c>
      <c r="C192" s="39" t="str">
        <f>CONCATENATE(Tabla6[[#This Row],[PARTIDA]],"00")</f>
        <v>40000</v>
      </c>
      <c r="D192" s="39" t="str">
        <f>VLOOKUP(Tabla6[[#This Row],[PARTIDA]],Tabla1[#All],3,FALSE)</f>
        <v>TRANSFERENCIAS, ASIGNACIONES, SUBSIDIOS Y OTRAS AYUDAS</v>
      </c>
      <c r="E192" s="39" t="str">
        <f>CONCATENATE(Tabla6[[#This Row],[Columna1]]," - ",Tabla6[[#This Row],[DESCRIPCION]])</f>
        <v>40000 - TRANSFERENCIAS, ASIGNACIONES, SUBSIDIOS Y OTRAS AYUDAS</v>
      </c>
      <c r="F192" s="12">
        <f>IFERROR( VLOOKUP(Tabla6[[#This Row],[PARTIDA]],Tabla5[#All],3,FALSE),0)</f>
        <v>0</v>
      </c>
    </row>
    <row r="193" spans="1:6" x14ac:dyDescent="0.3">
      <c r="A193" s="40">
        <v>410</v>
      </c>
      <c r="B193" s="39" t="str">
        <f>CONCATENATE(Tabla6[[#This Row],[COG]])</f>
        <v>410</v>
      </c>
      <c r="C193" s="39" t="str">
        <f>CONCATENATE(Tabla6[[#This Row],[PARTIDA]],"00")</f>
        <v>41000</v>
      </c>
      <c r="D193" s="39" t="str">
        <f>VLOOKUP(Tabla6[[#This Row],[PARTIDA]],Tabla1[#All],3,FALSE)</f>
        <v>TRANSFERENCIAS INTERNAS Y ASIGNACIONES AL SECTOR PÚBLICO</v>
      </c>
      <c r="E193" s="39" t="str">
        <f>CONCATENATE(Tabla6[[#This Row],[Columna1]]," - ",Tabla6[[#This Row],[DESCRIPCION]])</f>
        <v>41000 - TRANSFERENCIAS INTERNAS Y ASIGNACIONES AL SECTOR PÚBLICO</v>
      </c>
      <c r="F193" s="12">
        <f>IFERROR( VLOOKUP(Tabla6[[#This Row],[PARTIDA]],Tabla5[#All],3,FALSE),0)</f>
        <v>0</v>
      </c>
    </row>
    <row r="194" spans="1:6" x14ac:dyDescent="0.3">
      <c r="A194" s="40">
        <v>411</v>
      </c>
      <c r="B194" s="39" t="str">
        <f>CONCATENATE(Tabla6[[#This Row],[COG]])</f>
        <v>411</v>
      </c>
      <c r="C194" s="39" t="str">
        <f>CONCATENATE(Tabla6[[#This Row],[PARTIDA]],"00")</f>
        <v>41100</v>
      </c>
      <c r="D194" s="39" t="str">
        <f>VLOOKUP(Tabla6[[#This Row],[PARTIDA]],Tabla1[#All],3,FALSE)</f>
        <v>ASIGNACIONES PRESUPUESTARIAS AL PODER EJECUTIVO</v>
      </c>
      <c r="E194" s="39" t="str">
        <f>CONCATENATE(Tabla6[[#This Row],[Columna1]]," - ",Tabla6[[#This Row],[DESCRIPCION]])</f>
        <v>41100 - ASIGNACIONES PRESUPUESTARIAS AL PODER EJECUTIVO</v>
      </c>
      <c r="F194" s="12">
        <f>IFERROR( VLOOKUP(Tabla6[[#This Row],[PARTIDA]],Tabla5[#All],3,FALSE),0)</f>
        <v>0</v>
      </c>
    </row>
    <row r="195" spans="1:6" x14ac:dyDescent="0.3">
      <c r="A195" s="40">
        <v>412</v>
      </c>
      <c r="B195" s="39" t="str">
        <f>CONCATENATE(Tabla6[[#This Row],[COG]])</f>
        <v>412</v>
      </c>
      <c r="C195" s="39" t="str">
        <f>CONCATENATE(Tabla6[[#This Row],[PARTIDA]],"00")</f>
        <v>41200</v>
      </c>
      <c r="D195" s="39" t="str">
        <f>VLOOKUP(Tabla6[[#This Row],[PARTIDA]],Tabla1[#All],3,FALSE)</f>
        <v>ASIGNACIONES PRESUPUESTARIAS AL PODER LEGISLATIVO</v>
      </c>
      <c r="E195" s="39" t="str">
        <f>CONCATENATE(Tabla6[[#This Row],[Columna1]]," - ",Tabla6[[#This Row],[DESCRIPCION]])</f>
        <v>41200 - ASIGNACIONES PRESUPUESTARIAS AL PODER LEGISLATIVO</v>
      </c>
      <c r="F195" s="12">
        <f>IFERROR( VLOOKUP(Tabla6[[#This Row],[PARTIDA]],Tabla5[#All],3,FALSE),0)</f>
        <v>0</v>
      </c>
    </row>
    <row r="196" spans="1:6" x14ac:dyDescent="0.3">
      <c r="A196" s="40">
        <v>413</v>
      </c>
      <c r="B196" s="39" t="str">
        <f>CONCATENATE(Tabla6[[#This Row],[COG]])</f>
        <v>413</v>
      </c>
      <c r="C196" s="39" t="str">
        <f>CONCATENATE(Tabla6[[#This Row],[PARTIDA]],"00")</f>
        <v>41300</v>
      </c>
      <c r="D196" s="39" t="str">
        <f>VLOOKUP(Tabla6[[#This Row],[PARTIDA]],Tabla1[#All],3,FALSE)</f>
        <v>ASIGNACIONES PRESUPUESTARIAS AL PODER JUDICIAL</v>
      </c>
      <c r="E196" s="39" t="str">
        <f>CONCATENATE(Tabla6[[#This Row],[Columna1]]," - ",Tabla6[[#This Row],[DESCRIPCION]])</f>
        <v>41300 - ASIGNACIONES PRESUPUESTARIAS AL PODER JUDICIAL</v>
      </c>
      <c r="F196" s="12">
        <f>IFERROR( VLOOKUP(Tabla6[[#This Row],[PARTIDA]],Tabla5[#All],3,FALSE),0)</f>
        <v>0</v>
      </c>
    </row>
    <row r="197" spans="1:6" x14ac:dyDescent="0.3">
      <c r="A197" s="40">
        <v>414</v>
      </c>
      <c r="B197" s="39" t="str">
        <f>CONCATENATE(Tabla6[[#This Row],[COG]])</f>
        <v>414</v>
      </c>
      <c r="C197" s="39" t="str">
        <f>CONCATENATE(Tabla6[[#This Row],[PARTIDA]],"00")</f>
        <v>41400</v>
      </c>
      <c r="D197" s="39" t="str">
        <f>VLOOKUP(Tabla6[[#This Row],[PARTIDA]],Tabla1[#All],3,FALSE)</f>
        <v>ASIGNACIONES PRESUPUESTARIAS A ÓRGANOS AUTÓNOMOS</v>
      </c>
      <c r="E197" s="39" t="str">
        <f>CONCATENATE(Tabla6[[#This Row],[Columna1]]," - ",Tabla6[[#This Row],[DESCRIPCION]])</f>
        <v>41400 - ASIGNACIONES PRESUPUESTARIAS A ÓRGANOS AUTÓNOMOS</v>
      </c>
      <c r="F197" s="12">
        <f>IFERROR( VLOOKUP(Tabla6[[#This Row],[PARTIDA]],Tabla5[#All],3,FALSE),0)</f>
        <v>0</v>
      </c>
    </row>
    <row r="198" spans="1:6" x14ac:dyDescent="0.3">
      <c r="A198" s="40">
        <v>415</v>
      </c>
      <c r="B198" s="39" t="str">
        <f>CONCATENATE(Tabla6[[#This Row],[COG]])</f>
        <v>415</v>
      </c>
      <c r="C198" s="39" t="str">
        <f>CONCATENATE(Tabla6[[#This Row],[PARTIDA]],"00")</f>
        <v>41500</v>
      </c>
      <c r="D198" s="39" t="str">
        <f>VLOOKUP(Tabla6[[#This Row],[PARTIDA]],Tabla1[#All],3,FALSE)</f>
        <v>TRANSFERENCIAS INTERNAS OTORGADAS A ENTIDADES PARAESTATALES NO EMPRESARIALES Y NO FINANCIERAS</v>
      </c>
      <c r="E198" s="39" t="str">
        <f>CONCATENATE(Tabla6[[#This Row],[Columna1]]," - ",Tabla6[[#This Row],[DESCRIPCION]])</f>
        <v>41500 - TRANSFERENCIAS INTERNAS OTORGADAS A ENTIDADES PARAESTATALES NO EMPRESARIALES Y NO FINANCIERAS</v>
      </c>
      <c r="F198" s="12">
        <f>IFERROR( VLOOKUP(Tabla6[[#This Row],[PARTIDA]],Tabla5[#All],3,FALSE),0)</f>
        <v>0</v>
      </c>
    </row>
    <row r="199" spans="1:6" x14ac:dyDescent="0.3">
      <c r="A199" s="40">
        <v>416</v>
      </c>
      <c r="B199" s="39" t="str">
        <f>CONCATENATE(Tabla6[[#This Row],[COG]])</f>
        <v>416</v>
      </c>
      <c r="C199" s="39" t="str">
        <f>CONCATENATE(Tabla6[[#This Row],[PARTIDA]],"00")</f>
        <v>41600</v>
      </c>
      <c r="D199" s="39" t="str">
        <f>VLOOKUP(Tabla6[[#This Row],[PARTIDA]],Tabla1[#All],3,FALSE)</f>
        <v>TRANSFERENCIAS INTERNAS OTORGADAS A ENTIDADES PARAESTATALES EMPRESARIALES Y NO FINANCIERAS</v>
      </c>
      <c r="E199" s="39" t="str">
        <f>CONCATENATE(Tabla6[[#This Row],[Columna1]]," - ",Tabla6[[#This Row],[DESCRIPCION]])</f>
        <v>41600 - TRANSFERENCIAS INTERNAS OTORGADAS A ENTIDADES PARAESTATALES EMPRESARIALES Y NO FINANCIERAS</v>
      </c>
      <c r="F199" s="12">
        <f>IFERROR( VLOOKUP(Tabla6[[#This Row],[PARTIDA]],Tabla5[#All],3,FALSE),0)</f>
        <v>0</v>
      </c>
    </row>
    <row r="200" spans="1:6" x14ac:dyDescent="0.3">
      <c r="A200" s="40">
        <v>417</v>
      </c>
      <c r="B200" s="39" t="str">
        <f>CONCATENATE(Tabla6[[#This Row],[COG]])</f>
        <v>417</v>
      </c>
      <c r="C200" s="39" t="str">
        <f>CONCATENATE(Tabla6[[#This Row],[PARTIDA]],"00")</f>
        <v>41700</v>
      </c>
      <c r="D200" s="39" t="str">
        <f>VLOOKUP(Tabla6[[#This Row],[PARTIDA]],Tabla1[#All],3,FALSE)</f>
        <v>TRANSFERENCIAS INTERNAS OTORGADAS A FIDEICOMISOS PÚBLICOS EMPRESARIALES Y NO FINANCIEROS</v>
      </c>
      <c r="E200" s="39" t="str">
        <f>CONCATENATE(Tabla6[[#This Row],[Columna1]]," - ",Tabla6[[#This Row],[DESCRIPCION]])</f>
        <v>41700 - TRANSFERENCIAS INTERNAS OTORGADAS A FIDEICOMISOS PÚBLICOS EMPRESARIALES Y NO FINANCIEROS</v>
      </c>
      <c r="F200" s="12">
        <f>IFERROR( VLOOKUP(Tabla6[[#This Row],[PARTIDA]],Tabla5[#All],3,FALSE),0)</f>
        <v>0</v>
      </c>
    </row>
    <row r="201" spans="1:6" x14ac:dyDescent="0.3">
      <c r="A201" s="40">
        <v>418</v>
      </c>
      <c r="B201" s="39" t="str">
        <f>CONCATENATE(Tabla6[[#This Row],[COG]])</f>
        <v>418</v>
      </c>
      <c r="C201" s="39" t="str">
        <f>CONCATENATE(Tabla6[[#This Row],[PARTIDA]],"00")</f>
        <v>41800</v>
      </c>
      <c r="D201" s="39" t="str">
        <f>VLOOKUP(Tabla6[[#This Row],[PARTIDA]],Tabla1[#All],3,FALSE)</f>
        <v>TRANSFERENCIAS INTERNAS OTORGADAS A INSTITUCIONES PARAESTATALES PÚBLICAS FINANCIERAS</v>
      </c>
      <c r="E201" s="39" t="str">
        <f>CONCATENATE(Tabla6[[#This Row],[Columna1]]," - ",Tabla6[[#This Row],[DESCRIPCION]])</f>
        <v>41800 - TRANSFERENCIAS INTERNAS OTORGADAS A INSTITUCIONES PARAESTATALES PÚBLICAS FINANCIERAS</v>
      </c>
      <c r="F201" s="12">
        <f>IFERROR( VLOOKUP(Tabla6[[#This Row],[PARTIDA]],Tabla5[#All],3,FALSE),0)</f>
        <v>0</v>
      </c>
    </row>
    <row r="202" spans="1:6" x14ac:dyDescent="0.3">
      <c r="A202" s="40">
        <v>419</v>
      </c>
      <c r="B202" s="39" t="str">
        <f>CONCATENATE(Tabla6[[#This Row],[COG]])</f>
        <v>419</v>
      </c>
      <c r="C202" s="39" t="str">
        <f>CONCATENATE(Tabla6[[#This Row],[PARTIDA]],"00")</f>
        <v>41900</v>
      </c>
      <c r="D202" s="39" t="str">
        <f>VLOOKUP(Tabla6[[#This Row],[PARTIDA]],Tabla1[#All],3,FALSE)</f>
        <v>TRANSFERENCIAS INTERNAS OTORGADAS A FIDEICOMISOS PÚBLICOS FINANCIEROS</v>
      </c>
      <c r="E202" s="39" t="str">
        <f>CONCATENATE(Tabla6[[#This Row],[Columna1]]," - ",Tabla6[[#This Row],[DESCRIPCION]])</f>
        <v>41900 - TRANSFERENCIAS INTERNAS OTORGADAS A FIDEICOMISOS PÚBLICOS FINANCIEROS</v>
      </c>
      <c r="F202" s="12">
        <f>IFERROR( VLOOKUP(Tabla6[[#This Row],[PARTIDA]],Tabla5[#All],3,FALSE),0)</f>
        <v>0</v>
      </c>
    </row>
    <row r="203" spans="1:6" x14ac:dyDescent="0.3">
      <c r="A203" s="40">
        <v>420</v>
      </c>
      <c r="B203" s="39" t="str">
        <f>CONCATENATE(Tabla6[[#This Row],[COG]])</f>
        <v>420</v>
      </c>
      <c r="C203" s="39" t="str">
        <f>CONCATENATE(Tabla6[[#This Row],[PARTIDA]],"00")</f>
        <v>42000</v>
      </c>
      <c r="D203" s="39" t="str">
        <f>VLOOKUP(Tabla6[[#This Row],[PARTIDA]],Tabla1[#All],3,FALSE)</f>
        <v>TRANSFERENCIAS AL RESTO DEL SECTOR PÚBLICO</v>
      </c>
      <c r="E203" s="39" t="str">
        <f>CONCATENATE(Tabla6[[#This Row],[Columna1]]," - ",Tabla6[[#This Row],[DESCRIPCION]])</f>
        <v>42000 - TRANSFERENCIAS AL RESTO DEL SECTOR PÚBLICO</v>
      </c>
      <c r="F203" s="12">
        <f>IFERROR( VLOOKUP(Tabla6[[#This Row],[PARTIDA]],Tabla5[#All],3,FALSE),0)</f>
        <v>0</v>
      </c>
    </row>
    <row r="204" spans="1:6" x14ac:dyDescent="0.3">
      <c r="A204" s="40">
        <v>421</v>
      </c>
      <c r="B204" s="39" t="str">
        <f>CONCATENATE(Tabla6[[#This Row],[COG]])</f>
        <v>421</v>
      </c>
      <c r="C204" s="39" t="str">
        <f>CONCATENATE(Tabla6[[#This Row],[PARTIDA]],"00")</f>
        <v>42100</v>
      </c>
      <c r="D204" s="39" t="str">
        <f>VLOOKUP(Tabla6[[#This Row],[PARTIDA]],Tabla1[#All],3,FALSE)</f>
        <v>TRANSFERENCIAS OTORGADAS A ORGANISMOS ENTIDADES PARAESTATALES NO EMPRESARIALES Y NO FINANCIERAS</v>
      </c>
      <c r="E204" s="39" t="str">
        <f>CONCATENATE(Tabla6[[#This Row],[Columna1]]," - ",Tabla6[[#This Row],[DESCRIPCION]])</f>
        <v>42100 - TRANSFERENCIAS OTORGADAS A ORGANISMOS ENTIDADES PARAESTATALES NO EMPRESARIALES Y NO FINANCIERAS</v>
      </c>
      <c r="F204" s="12">
        <f>IFERROR( VLOOKUP(Tabla6[[#This Row],[PARTIDA]],Tabla5[#All],3,FALSE),0)</f>
        <v>0</v>
      </c>
    </row>
    <row r="205" spans="1:6" x14ac:dyDescent="0.3">
      <c r="A205" s="40">
        <v>422</v>
      </c>
      <c r="B205" s="39" t="str">
        <f>CONCATENATE(Tabla6[[#This Row],[COG]])</f>
        <v>422</v>
      </c>
      <c r="C205" s="39" t="str">
        <f>CONCATENATE(Tabla6[[#This Row],[PARTIDA]],"00")</f>
        <v>42200</v>
      </c>
      <c r="D205" s="39" t="str">
        <f>VLOOKUP(Tabla6[[#This Row],[PARTIDA]],Tabla1[#All],3,FALSE)</f>
        <v>TRANSFERENCIAS OTORGADAS PARA ENTIDADES PARAESTATALES EMPRESARIALES Y NO FINANCIERAS</v>
      </c>
      <c r="E205" s="39" t="str">
        <f>CONCATENATE(Tabla6[[#This Row],[Columna1]]," - ",Tabla6[[#This Row],[DESCRIPCION]])</f>
        <v>42200 - TRANSFERENCIAS OTORGADAS PARA ENTIDADES PARAESTATALES EMPRESARIALES Y NO FINANCIERAS</v>
      </c>
      <c r="F205" s="12">
        <f>IFERROR( VLOOKUP(Tabla6[[#This Row],[PARTIDA]],Tabla5[#All],3,FALSE),0)</f>
        <v>0</v>
      </c>
    </row>
    <row r="206" spans="1:6" x14ac:dyDescent="0.3">
      <c r="A206" s="40">
        <v>423</v>
      </c>
      <c r="B206" s="39" t="str">
        <f>CONCATENATE(Tabla6[[#This Row],[COG]])</f>
        <v>423</v>
      </c>
      <c r="C206" s="39" t="str">
        <f>CONCATENATE(Tabla6[[#This Row],[PARTIDA]],"00")</f>
        <v>42300</v>
      </c>
      <c r="D206" s="39" t="str">
        <f>VLOOKUP(Tabla6[[#This Row],[PARTIDA]],Tabla1[#All],3,FALSE)</f>
        <v>TRANSFERENCIAS OTORGADAS PARA INSTITUCIONES PARAESTATALES PÚBLICAS FINANCIERAS</v>
      </c>
      <c r="E206" s="39" t="str">
        <f>CONCATENATE(Tabla6[[#This Row],[Columna1]]," - ",Tabla6[[#This Row],[DESCRIPCION]])</f>
        <v>42300 - TRANSFERENCIAS OTORGADAS PARA INSTITUCIONES PARAESTATALES PÚBLICAS FINANCIERAS</v>
      </c>
      <c r="F206" s="12">
        <f>IFERROR( VLOOKUP(Tabla6[[#This Row],[PARTIDA]],Tabla5[#All],3,FALSE),0)</f>
        <v>0</v>
      </c>
    </row>
    <row r="207" spans="1:6" x14ac:dyDescent="0.3">
      <c r="A207" s="40">
        <v>424</v>
      </c>
      <c r="B207" s="39" t="str">
        <f>CONCATENATE(Tabla6[[#This Row],[COG]])</f>
        <v>424</v>
      </c>
      <c r="C207" s="39" t="str">
        <f>CONCATENATE(Tabla6[[#This Row],[PARTIDA]],"00")</f>
        <v>42400</v>
      </c>
      <c r="D207" s="39" t="str">
        <f>VLOOKUP(Tabla6[[#This Row],[PARTIDA]],Tabla1[#All],3,FALSE)</f>
        <v>TRANSFERENCIAS OTORGADAS A ENTIDADES FEDERATIVAS Y MUNICIPIOS</v>
      </c>
      <c r="E207" s="39" t="str">
        <f>CONCATENATE(Tabla6[[#This Row],[Columna1]]," - ",Tabla6[[#This Row],[DESCRIPCION]])</f>
        <v>42400 - TRANSFERENCIAS OTORGADAS A ENTIDADES FEDERATIVAS Y MUNICIPIOS</v>
      </c>
      <c r="F207" s="12">
        <f>IFERROR( VLOOKUP(Tabla6[[#This Row],[PARTIDA]],Tabla5[#All],3,FALSE),0)</f>
        <v>0</v>
      </c>
    </row>
    <row r="208" spans="1:6" x14ac:dyDescent="0.3">
      <c r="A208" s="40">
        <v>425</v>
      </c>
      <c r="B208" s="39" t="str">
        <f>CONCATENATE(Tabla6[[#This Row],[COG]])</f>
        <v>425</v>
      </c>
      <c r="C208" s="39" t="str">
        <f>CONCATENATE(Tabla6[[#This Row],[PARTIDA]],"00")</f>
        <v>42500</v>
      </c>
      <c r="D208" s="39" t="str">
        <f>VLOOKUP(Tabla6[[#This Row],[PARTIDA]],Tabla1[#All],3,FALSE)</f>
        <v>TRANSFERENCIAS A FIDEICOMISOS DE ENTIDADES FEDERATIVAS Y MUNICIPIOS</v>
      </c>
      <c r="E208" s="39" t="str">
        <f>CONCATENATE(Tabla6[[#This Row],[Columna1]]," - ",Tabla6[[#This Row],[DESCRIPCION]])</f>
        <v>42500 - TRANSFERENCIAS A FIDEICOMISOS DE ENTIDADES FEDERATIVAS Y MUNICIPIOS</v>
      </c>
      <c r="F208" s="12">
        <f>IFERROR( VLOOKUP(Tabla6[[#This Row],[PARTIDA]],Tabla5[#All],3,FALSE),0)</f>
        <v>0</v>
      </c>
    </row>
    <row r="209" spans="1:6" x14ac:dyDescent="0.3">
      <c r="A209" s="40">
        <v>430</v>
      </c>
      <c r="B209" s="39" t="str">
        <f>CONCATENATE(Tabla6[[#This Row],[COG]])</f>
        <v>430</v>
      </c>
      <c r="C209" s="39" t="str">
        <f>CONCATENATE(Tabla6[[#This Row],[PARTIDA]],"00")</f>
        <v>43000</v>
      </c>
      <c r="D209" s="39" t="str">
        <f>VLOOKUP(Tabla6[[#This Row],[PARTIDA]],Tabla1[#All],3,FALSE)</f>
        <v>SUBSIDIOS Y SUBVENCIONES</v>
      </c>
      <c r="E209" s="39" t="str">
        <f>CONCATENATE(Tabla6[[#This Row],[Columna1]]," - ",Tabla6[[#This Row],[DESCRIPCION]])</f>
        <v>43000 - SUBSIDIOS Y SUBVENCIONES</v>
      </c>
      <c r="F209" s="12">
        <f>IFERROR( VLOOKUP(Tabla6[[#This Row],[PARTIDA]],Tabla5[#All],3,FALSE),0)</f>
        <v>0</v>
      </c>
    </row>
    <row r="210" spans="1:6" x14ac:dyDescent="0.3">
      <c r="A210" s="40">
        <v>431</v>
      </c>
      <c r="B210" s="39" t="str">
        <f>CONCATENATE(Tabla6[[#This Row],[COG]])</f>
        <v>431</v>
      </c>
      <c r="C210" s="39" t="str">
        <f>CONCATENATE(Tabla6[[#This Row],[PARTIDA]],"00")</f>
        <v>43100</v>
      </c>
      <c r="D210" s="39" t="str">
        <f>VLOOKUP(Tabla6[[#This Row],[PARTIDA]],Tabla1[#All],3,FALSE)</f>
        <v>SUBSIDIOS A LA PRODUCCIÓN</v>
      </c>
      <c r="E210" s="39" t="str">
        <f>CONCATENATE(Tabla6[[#This Row],[Columna1]]," - ",Tabla6[[#This Row],[DESCRIPCION]])</f>
        <v>43100 - SUBSIDIOS A LA PRODUCCIÓN</v>
      </c>
      <c r="F210" s="12">
        <f>IFERROR( VLOOKUP(Tabla6[[#This Row],[PARTIDA]],Tabla5[#All],3,FALSE),0)</f>
        <v>115000</v>
      </c>
    </row>
    <row r="211" spans="1:6" x14ac:dyDescent="0.3">
      <c r="A211" s="40">
        <v>432</v>
      </c>
      <c r="B211" s="39" t="str">
        <f>CONCATENATE(Tabla6[[#This Row],[COG]])</f>
        <v>432</v>
      </c>
      <c r="C211" s="39" t="str">
        <f>CONCATENATE(Tabla6[[#This Row],[PARTIDA]],"00")</f>
        <v>43200</v>
      </c>
      <c r="D211" s="39" t="str">
        <f>VLOOKUP(Tabla6[[#This Row],[PARTIDA]],Tabla1[#All],3,FALSE)</f>
        <v>SUBSIDIOS A LA DISTRIBUCIÓN</v>
      </c>
      <c r="E211" s="39" t="str">
        <f>CONCATENATE(Tabla6[[#This Row],[Columna1]]," - ",Tabla6[[#This Row],[DESCRIPCION]])</f>
        <v>43200 - SUBSIDIOS A LA DISTRIBUCIÓN</v>
      </c>
      <c r="F211" s="12">
        <f>IFERROR( VLOOKUP(Tabla6[[#This Row],[PARTIDA]],Tabla5[#All],3,FALSE),0)</f>
        <v>0</v>
      </c>
    </row>
    <row r="212" spans="1:6" x14ac:dyDescent="0.3">
      <c r="A212" s="40">
        <v>433</v>
      </c>
      <c r="B212" s="39" t="str">
        <f>CONCATENATE(Tabla6[[#This Row],[COG]])</f>
        <v>433</v>
      </c>
      <c r="C212" s="39" t="str">
        <f>CONCATENATE(Tabla6[[#This Row],[PARTIDA]],"00")</f>
        <v>43300</v>
      </c>
      <c r="D212" s="39" t="str">
        <f>VLOOKUP(Tabla6[[#This Row],[PARTIDA]],Tabla1[#All],3,FALSE)</f>
        <v>SUBSIDIOS A LA INVERSIÓN</v>
      </c>
      <c r="E212" s="39" t="str">
        <f>CONCATENATE(Tabla6[[#This Row],[Columna1]]," - ",Tabla6[[#This Row],[DESCRIPCION]])</f>
        <v>43300 - SUBSIDIOS A LA INVERSIÓN</v>
      </c>
      <c r="F212" s="12">
        <f>IFERROR( VLOOKUP(Tabla6[[#This Row],[PARTIDA]],Tabla5[#All],3,FALSE),0)</f>
        <v>0</v>
      </c>
    </row>
    <row r="213" spans="1:6" x14ac:dyDescent="0.3">
      <c r="A213" s="40">
        <v>434</v>
      </c>
      <c r="B213" s="39" t="str">
        <f>CONCATENATE(Tabla6[[#This Row],[COG]])</f>
        <v>434</v>
      </c>
      <c r="C213" s="39" t="str">
        <f>CONCATENATE(Tabla6[[#This Row],[PARTIDA]],"00")</f>
        <v>43400</v>
      </c>
      <c r="D213" s="39" t="str">
        <f>VLOOKUP(Tabla6[[#This Row],[PARTIDA]],Tabla1[#All],3,FALSE)</f>
        <v>SUBSIDIOS A LA PRESTACIÓN DE SERVICIOS PÚBLICOS</v>
      </c>
      <c r="E213" s="39" t="str">
        <f>CONCATENATE(Tabla6[[#This Row],[Columna1]]," - ",Tabla6[[#This Row],[DESCRIPCION]])</f>
        <v>43400 - SUBSIDIOS A LA PRESTACIÓN DE SERVICIOS PÚBLICOS</v>
      </c>
      <c r="F213" s="12">
        <f>IFERROR( VLOOKUP(Tabla6[[#This Row],[PARTIDA]],Tabla5[#All],3,FALSE),0)</f>
        <v>0</v>
      </c>
    </row>
    <row r="214" spans="1:6" x14ac:dyDescent="0.3">
      <c r="A214" s="40">
        <v>435</v>
      </c>
      <c r="B214" s="39" t="str">
        <f>CONCATENATE(Tabla6[[#This Row],[COG]])</f>
        <v>435</v>
      </c>
      <c r="C214" s="39" t="str">
        <f>CONCATENATE(Tabla6[[#This Row],[PARTIDA]],"00")</f>
        <v>43500</v>
      </c>
      <c r="D214" s="39" t="str">
        <f>VLOOKUP(Tabla6[[#This Row],[PARTIDA]],Tabla1[#All],3,FALSE)</f>
        <v>SUBSIDIOS PARA CUBRIR DIFERENCIALES DE TASAS DE INTERÉS</v>
      </c>
      <c r="E214" s="39" t="str">
        <f>CONCATENATE(Tabla6[[#This Row],[Columna1]]," - ",Tabla6[[#This Row],[DESCRIPCION]])</f>
        <v>43500 - SUBSIDIOS PARA CUBRIR DIFERENCIALES DE TASAS DE INTERÉS</v>
      </c>
      <c r="F214" s="12">
        <f>IFERROR( VLOOKUP(Tabla6[[#This Row],[PARTIDA]],Tabla5[#All],3,FALSE),0)</f>
        <v>0</v>
      </c>
    </row>
    <row r="215" spans="1:6" x14ac:dyDescent="0.3">
      <c r="A215" s="40">
        <v>436</v>
      </c>
      <c r="B215" s="39" t="str">
        <f>CONCATENATE(Tabla6[[#This Row],[COG]])</f>
        <v>436</v>
      </c>
      <c r="C215" s="39" t="str">
        <f>CONCATENATE(Tabla6[[#This Row],[PARTIDA]],"00")</f>
        <v>43600</v>
      </c>
      <c r="D215" s="39" t="str">
        <f>VLOOKUP(Tabla6[[#This Row],[PARTIDA]],Tabla1[#All],3,FALSE)</f>
        <v>SUBSIDIOS A LA VIVIENDA</v>
      </c>
      <c r="E215" s="39" t="str">
        <f>CONCATENATE(Tabla6[[#This Row],[Columna1]]," - ",Tabla6[[#This Row],[DESCRIPCION]])</f>
        <v>43600 - SUBSIDIOS A LA VIVIENDA</v>
      </c>
      <c r="F215" s="12">
        <f>IFERROR( VLOOKUP(Tabla6[[#This Row],[PARTIDA]],Tabla5[#All],3,FALSE),0)</f>
        <v>0</v>
      </c>
    </row>
    <row r="216" spans="1:6" x14ac:dyDescent="0.3">
      <c r="A216" s="40">
        <v>437</v>
      </c>
      <c r="B216" s="39" t="str">
        <f>CONCATENATE(Tabla6[[#This Row],[COG]])</f>
        <v>437</v>
      </c>
      <c r="C216" s="39" t="str">
        <f>CONCATENATE(Tabla6[[#This Row],[PARTIDA]],"00")</f>
        <v>43700</v>
      </c>
      <c r="D216" s="39" t="str">
        <f>VLOOKUP(Tabla6[[#This Row],[PARTIDA]],Tabla1[#All],3,FALSE)</f>
        <v>SUBVENCIONES AL CONSUMO</v>
      </c>
      <c r="E216" s="39" t="str">
        <f>CONCATENATE(Tabla6[[#This Row],[Columna1]]," - ",Tabla6[[#This Row],[DESCRIPCION]])</f>
        <v>43700 - SUBVENCIONES AL CONSUMO</v>
      </c>
      <c r="F216" s="12">
        <f>IFERROR( VLOOKUP(Tabla6[[#This Row],[PARTIDA]],Tabla5[#All],3,FALSE),0)</f>
        <v>0</v>
      </c>
    </row>
    <row r="217" spans="1:6" x14ac:dyDescent="0.3">
      <c r="A217" s="40">
        <v>438</v>
      </c>
      <c r="B217" s="39" t="str">
        <f>CONCATENATE(Tabla6[[#This Row],[COG]])</f>
        <v>438</v>
      </c>
      <c r="C217" s="39" t="str">
        <f>CONCATENATE(Tabla6[[#This Row],[PARTIDA]],"00")</f>
        <v>43800</v>
      </c>
      <c r="D217" s="39" t="str">
        <f>VLOOKUP(Tabla6[[#This Row],[PARTIDA]],Tabla1[#All],3,FALSE)</f>
        <v>SUBSIDIOS A ENTIDADES FEDERATIVAS Y MUNICIPIOS</v>
      </c>
      <c r="E217" s="39" t="str">
        <f>CONCATENATE(Tabla6[[#This Row],[Columna1]]," - ",Tabla6[[#This Row],[DESCRIPCION]])</f>
        <v>43800 - SUBSIDIOS A ENTIDADES FEDERATIVAS Y MUNICIPIOS</v>
      </c>
      <c r="F217" s="12">
        <f>IFERROR( VLOOKUP(Tabla6[[#This Row],[PARTIDA]],Tabla5[#All],3,FALSE),0)</f>
        <v>0</v>
      </c>
    </row>
    <row r="218" spans="1:6" x14ac:dyDescent="0.3">
      <c r="A218" s="40">
        <v>439</v>
      </c>
      <c r="B218" s="39" t="str">
        <f>CONCATENATE(Tabla6[[#This Row],[COG]])</f>
        <v>439</v>
      </c>
      <c r="C218" s="39" t="str">
        <f>CONCATENATE(Tabla6[[#This Row],[PARTIDA]],"00")</f>
        <v>43900</v>
      </c>
      <c r="D218" s="39" t="str">
        <f>VLOOKUP(Tabla6[[#This Row],[PARTIDA]],Tabla1[#All],3,FALSE)</f>
        <v>OTROS SUBSIDIOS</v>
      </c>
      <c r="E218" s="39" t="str">
        <f>CONCATENATE(Tabla6[[#This Row],[Columna1]]," - ",Tabla6[[#This Row],[DESCRIPCION]])</f>
        <v>43900 - OTROS SUBSIDIOS</v>
      </c>
      <c r="F218" s="12">
        <f>IFERROR( VLOOKUP(Tabla6[[#This Row],[PARTIDA]],Tabla5[#All],3,FALSE),0)</f>
        <v>500000</v>
      </c>
    </row>
    <row r="219" spans="1:6" x14ac:dyDescent="0.3">
      <c r="A219" s="40">
        <v>440</v>
      </c>
      <c r="B219" s="39" t="str">
        <f>CONCATENATE(Tabla6[[#This Row],[COG]])</f>
        <v>440</v>
      </c>
      <c r="C219" s="39" t="str">
        <f>CONCATENATE(Tabla6[[#This Row],[PARTIDA]],"00")</f>
        <v>44000</v>
      </c>
      <c r="D219" s="39" t="str">
        <f>VLOOKUP(Tabla6[[#This Row],[PARTIDA]],Tabla1[#All],3,FALSE)</f>
        <v>AYUDAS SOCIALES</v>
      </c>
      <c r="E219" s="39" t="str">
        <f>CONCATENATE(Tabla6[[#This Row],[Columna1]]," - ",Tabla6[[#This Row],[DESCRIPCION]])</f>
        <v>44000 - AYUDAS SOCIALES</v>
      </c>
      <c r="F219" s="12">
        <f>IFERROR( VLOOKUP(Tabla6[[#This Row],[PARTIDA]],Tabla5[#All],3,FALSE),0)</f>
        <v>0</v>
      </c>
    </row>
    <row r="220" spans="1:6" x14ac:dyDescent="0.3">
      <c r="A220" s="40">
        <v>441</v>
      </c>
      <c r="B220" s="39" t="str">
        <f>CONCATENATE(Tabla6[[#This Row],[COG]])</f>
        <v>441</v>
      </c>
      <c r="C220" s="39" t="str">
        <f>CONCATENATE(Tabla6[[#This Row],[PARTIDA]],"00")</f>
        <v>44100</v>
      </c>
      <c r="D220" s="39" t="str">
        <f>VLOOKUP(Tabla6[[#This Row],[PARTIDA]],Tabla1[#All],3,FALSE)</f>
        <v>AYUDAS SOCIALES A PERSONAS</v>
      </c>
      <c r="E220" s="39" t="str">
        <f>CONCATENATE(Tabla6[[#This Row],[Columna1]]," - ",Tabla6[[#This Row],[DESCRIPCION]])</f>
        <v>44100 - AYUDAS SOCIALES A PERSONAS</v>
      </c>
      <c r="F220" s="12">
        <f>IFERROR( VLOOKUP(Tabla6[[#This Row],[PARTIDA]],Tabla5[#All],3,FALSE),0)</f>
        <v>819003</v>
      </c>
    </row>
    <row r="221" spans="1:6" x14ac:dyDescent="0.3">
      <c r="A221" s="40">
        <v>442</v>
      </c>
      <c r="B221" s="39" t="str">
        <f>CONCATENATE(Tabla6[[#This Row],[COG]])</f>
        <v>442</v>
      </c>
      <c r="C221" s="39" t="str">
        <f>CONCATENATE(Tabla6[[#This Row],[PARTIDA]],"00")</f>
        <v>44200</v>
      </c>
      <c r="D221" s="39" t="str">
        <f>VLOOKUP(Tabla6[[#This Row],[PARTIDA]],Tabla1[#All],3,FALSE)</f>
        <v>BECAS Y OTRAS AYUDAS PARA PROGRAMAS DE CAPACITACIÓN</v>
      </c>
      <c r="E221" s="39" t="str">
        <f>CONCATENATE(Tabla6[[#This Row],[Columna1]]," - ",Tabla6[[#This Row],[DESCRIPCION]])</f>
        <v>44200 - BECAS Y OTRAS AYUDAS PARA PROGRAMAS DE CAPACITACIÓN</v>
      </c>
      <c r="F221" s="12">
        <f>IFERROR( VLOOKUP(Tabla6[[#This Row],[PARTIDA]],Tabla5[#All],3,FALSE),0)</f>
        <v>0</v>
      </c>
    </row>
    <row r="222" spans="1:6" x14ac:dyDescent="0.3">
      <c r="A222" s="40">
        <v>443</v>
      </c>
      <c r="B222" s="39" t="str">
        <f>CONCATENATE(Tabla6[[#This Row],[COG]])</f>
        <v>443</v>
      </c>
      <c r="C222" s="39" t="str">
        <f>CONCATENATE(Tabla6[[#This Row],[PARTIDA]],"00")</f>
        <v>44300</v>
      </c>
      <c r="D222" s="39" t="str">
        <f>VLOOKUP(Tabla6[[#This Row],[PARTIDA]],Tabla1[#All],3,FALSE)</f>
        <v>AYUDAS SOCIALES A INSTITUCIONES DE ENSEÑANZA</v>
      </c>
      <c r="E222" s="39" t="str">
        <f>CONCATENATE(Tabla6[[#This Row],[Columna1]]," - ",Tabla6[[#This Row],[DESCRIPCION]])</f>
        <v>44300 - AYUDAS SOCIALES A INSTITUCIONES DE ENSEÑANZA</v>
      </c>
      <c r="F222" s="12">
        <f>IFERROR( VLOOKUP(Tabla6[[#This Row],[PARTIDA]],Tabla5[#All],3,FALSE),0)</f>
        <v>90000</v>
      </c>
    </row>
    <row r="223" spans="1:6" x14ac:dyDescent="0.3">
      <c r="A223" s="40">
        <v>444</v>
      </c>
      <c r="B223" s="39" t="str">
        <f>CONCATENATE(Tabla6[[#This Row],[COG]])</f>
        <v>444</v>
      </c>
      <c r="C223" s="39" t="str">
        <f>CONCATENATE(Tabla6[[#This Row],[PARTIDA]],"00")</f>
        <v>44400</v>
      </c>
      <c r="D223" s="39" t="str">
        <f>VLOOKUP(Tabla6[[#This Row],[PARTIDA]],Tabla1[#All],3,FALSE)</f>
        <v>AYUDAS SOCIALES A ACTIVIDADES CIENTÍFICAS O ACADÉMICAS</v>
      </c>
      <c r="E223" s="39" t="str">
        <f>CONCATENATE(Tabla6[[#This Row],[Columna1]]," - ",Tabla6[[#This Row],[DESCRIPCION]])</f>
        <v>44400 - AYUDAS SOCIALES A ACTIVIDADES CIENTÍFICAS O ACADÉMICAS</v>
      </c>
      <c r="F223" s="12">
        <f>IFERROR( VLOOKUP(Tabla6[[#This Row],[PARTIDA]],Tabla5[#All],3,FALSE),0)</f>
        <v>0</v>
      </c>
    </row>
    <row r="224" spans="1:6" x14ac:dyDescent="0.3">
      <c r="A224" s="40">
        <v>445</v>
      </c>
      <c r="B224" s="39" t="str">
        <f>CONCATENATE(Tabla6[[#This Row],[COG]])</f>
        <v>445</v>
      </c>
      <c r="C224" s="39" t="str">
        <f>CONCATENATE(Tabla6[[#This Row],[PARTIDA]],"00")</f>
        <v>44500</v>
      </c>
      <c r="D224" s="39" t="str">
        <f>VLOOKUP(Tabla6[[#This Row],[PARTIDA]],Tabla1[#All],3,FALSE)</f>
        <v>AYUDAS SOCIALES A INSTITUCIONES SIN FINES DE LUCRO</v>
      </c>
      <c r="E224" s="39" t="str">
        <f>CONCATENATE(Tabla6[[#This Row],[Columna1]]," - ",Tabla6[[#This Row],[DESCRIPCION]])</f>
        <v>44500 - AYUDAS SOCIALES A INSTITUCIONES SIN FINES DE LUCRO</v>
      </c>
      <c r="F224" s="12">
        <f>IFERROR( VLOOKUP(Tabla6[[#This Row],[PARTIDA]],Tabla5[#All],3,FALSE),0)</f>
        <v>0</v>
      </c>
    </row>
    <row r="225" spans="1:6" x14ac:dyDescent="0.3">
      <c r="A225" s="40">
        <v>446</v>
      </c>
      <c r="B225" s="39" t="str">
        <f>CONCATENATE(Tabla6[[#This Row],[COG]])</f>
        <v>446</v>
      </c>
      <c r="C225" s="39" t="str">
        <f>CONCATENATE(Tabla6[[#This Row],[PARTIDA]],"00")</f>
        <v>44600</v>
      </c>
      <c r="D225" s="39" t="str">
        <f>VLOOKUP(Tabla6[[#This Row],[PARTIDA]],Tabla1[#All],3,FALSE)</f>
        <v>AYUDAS SOCIALES A COOPERATIVAS</v>
      </c>
      <c r="E225" s="39" t="str">
        <f>CONCATENATE(Tabla6[[#This Row],[Columna1]]," - ",Tabla6[[#This Row],[DESCRIPCION]])</f>
        <v>44600 - AYUDAS SOCIALES A COOPERATIVAS</v>
      </c>
      <c r="F225" s="12">
        <f>IFERROR( VLOOKUP(Tabla6[[#This Row],[PARTIDA]],Tabla5[#All],3,FALSE),0)</f>
        <v>0</v>
      </c>
    </row>
    <row r="226" spans="1:6" x14ac:dyDescent="0.3">
      <c r="A226" s="40">
        <v>447</v>
      </c>
      <c r="B226" s="39" t="str">
        <f>CONCATENATE(Tabla6[[#This Row],[COG]])</f>
        <v>447</v>
      </c>
      <c r="C226" s="39" t="str">
        <f>CONCATENATE(Tabla6[[#This Row],[PARTIDA]],"00")</f>
        <v>44700</v>
      </c>
      <c r="D226" s="39" t="str">
        <f>VLOOKUP(Tabla6[[#This Row],[PARTIDA]],Tabla1[#All],3,FALSE)</f>
        <v>AYUDAS SOCIALES A ENTIDADES DE INTERÉS PÚBLICO</v>
      </c>
      <c r="E226" s="39" t="str">
        <f>CONCATENATE(Tabla6[[#This Row],[Columna1]]," - ",Tabla6[[#This Row],[DESCRIPCION]])</f>
        <v>44700 - AYUDAS SOCIALES A ENTIDADES DE INTERÉS PÚBLICO</v>
      </c>
      <c r="F226" s="12">
        <f>IFERROR( VLOOKUP(Tabla6[[#This Row],[PARTIDA]],Tabla5[#All],3,FALSE),0)</f>
        <v>0</v>
      </c>
    </row>
    <row r="227" spans="1:6" x14ac:dyDescent="0.3">
      <c r="A227" s="40">
        <v>448</v>
      </c>
      <c r="B227" s="39" t="str">
        <f>CONCATENATE(Tabla6[[#This Row],[COG]])</f>
        <v>448</v>
      </c>
      <c r="C227" s="39" t="str">
        <f>CONCATENATE(Tabla6[[#This Row],[PARTIDA]],"00")</f>
        <v>44800</v>
      </c>
      <c r="D227" s="39" t="str">
        <f>VLOOKUP(Tabla6[[#This Row],[PARTIDA]],Tabla1[#All],3,FALSE)</f>
        <v>AYUDAS POR DESASTRES NATURALES Y OTROS SINIESTROS</v>
      </c>
      <c r="E227" s="39" t="str">
        <f>CONCATENATE(Tabla6[[#This Row],[Columna1]]," - ",Tabla6[[#This Row],[DESCRIPCION]])</f>
        <v>44800 - AYUDAS POR DESASTRES NATURALES Y OTROS SINIESTROS</v>
      </c>
      <c r="F227" s="12">
        <f>IFERROR( VLOOKUP(Tabla6[[#This Row],[PARTIDA]],Tabla5[#All],3,FALSE),0)</f>
        <v>1000</v>
      </c>
    </row>
    <row r="228" spans="1:6" x14ac:dyDescent="0.3">
      <c r="A228" s="40">
        <v>450</v>
      </c>
      <c r="B228" s="39" t="str">
        <f>CONCATENATE(Tabla6[[#This Row],[COG]])</f>
        <v>450</v>
      </c>
      <c r="C228" s="39" t="str">
        <f>CONCATENATE(Tabla6[[#This Row],[PARTIDA]],"00")</f>
        <v>45000</v>
      </c>
      <c r="D228" s="39" t="str">
        <f>VLOOKUP(Tabla6[[#This Row],[PARTIDA]],Tabla1[#All],3,FALSE)</f>
        <v>PENSIONES Y JUBILACIONES</v>
      </c>
      <c r="E228" s="39" t="str">
        <f>CONCATENATE(Tabla6[[#This Row],[Columna1]]," - ",Tabla6[[#This Row],[DESCRIPCION]])</f>
        <v>45000 - PENSIONES Y JUBILACIONES</v>
      </c>
      <c r="F228" s="12">
        <f>IFERROR( VLOOKUP(Tabla6[[#This Row],[PARTIDA]],Tabla5[#All],3,FALSE),0)</f>
        <v>0</v>
      </c>
    </row>
    <row r="229" spans="1:6" x14ac:dyDescent="0.3">
      <c r="A229" s="40">
        <v>451</v>
      </c>
      <c r="B229" s="39" t="str">
        <f>CONCATENATE(Tabla6[[#This Row],[COG]])</f>
        <v>451</v>
      </c>
      <c r="C229" s="39" t="str">
        <f>CONCATENATE(Tabla6[[#This Row],[PARTIDA]],"00")</f>
        <v>45100</v>
      </c>
      <c r="D229" s="39" t="str">
        <f>VLOOKUP(Tabla6[[#This Row],[PARTIDA]],Tabla1[#All],3,FALSE)</f>
        <v>PENSIONES</v>
      </c>
      <c r="E229" s="39" t="str">
        <f>CONCATENATE(Tabla6[[#This Row],[Columna1]]," - ",Tabla6[[#This Row],[DESCRIPCION]])</f>
        <v>45100 - PENSIONES</v>
      </c>
      <c r="F229" s="12">
        <f>IFERROR( VLOOKUP(Tabla6[[#This Row],[PARTIDA]],Tabla5[#All],3,FALSE),0)</f>
        <v>225000</v>
      </c>
    </row>
    <row r="230" spans="1:6" x14ac:dyDescent="0.3">
      <c r="A230" s="40">
        <v>452</v>
      </c>
      <c r="B230" s="39" t="str">
        <f>CONCATENATE(Tabla6[[#This Row],[COG]])</f>
        <v>452</v>
      </c>
      <c r="C230" s="39" t="str">
        <f>CONCATENATE(Tabla6[[#This Row],[PARTIDA]],"00")</f>
        <v>45200</v>
      </c>
      <c r="D230" s="39" t="str">
        <f>VLOOKUP(Tabla6[[#This Row],[PARTIDA]],Tabla1[#All],3,FALSE)</f>
        <v>JUBILACIONES</v>
      </c>
      <c r="E230" s="39" t="str">
        <f>CONCATENATE(Tabla6[[#This Row],[Columna1]]," - ",Tabla6[[#This Row],[DESCRIPCION]])</f>
        <v>45200 - JUBILACIONES</v>
      </c>
      <c r="F230" s="12">
        <f>IFERROR( VLOOKUP(Tabla6[[#This Row],[PARTIDA]],Tabla5[#All],3,FALSE),0)</f>
        <v>0</v>
      </c>
    </row>
    <row r="231" spans="1:6" x14ac:dyDescent="0.3">
      <c r="A231" s="40">
        <v>453</v>
      </c>
      <c r="B231" s="39" t="str">
        <f>CONCATENATE(Tabla6[[#This Row],[COG]])</f>
        <v>453</v>
      </c>
      <c r="C231" s="39" t="str">
        <f>CONCATENATE(Tabla6[[#This Row],[PARTIDA]],"00")</f>
        <v>45300</v>
      </c>
      <c r="D231" s="39" t="str">
        <f>VLOOKUP(Tabla6[[#This Row],[PARTIDA]],Tabla1[#All],3,FALSE)</f>
        <v>SEGURIDAD SOCIAL DE PENSIONADOS Y JUBILADOS</v>
      </c>
      <c r="E231" s="39" t="str">
        <f>CONCATENATE(Tabla6[[#This Row],[Columna1]]," - ",Tabla6[[#This Row],[DESCRIPCION]])</f>
        <v>45300 - SEGURIDAD SOCIAL DE PENSIONADOS Y JUBILADOS</v>
      </c>
      <c r="F231" s="12">
        <f>IFERROR( VLOOKUP(Tabla6[[#This Row],[PARTIDA]],Tabla5[#All],3,FALSE),0)</f>
        <v>0</v>
      </c>
    </row>
    <row r="232" spans="1:6" x14ac:dyDescent="0.3">
      <c r="A232" s="40">
        <v>459</v>
      </c>
      <c r="B232" s="39" t="str">
        <f>CONCATENATE(Tabla6[[#This Row],[COG]])</f>
        <v>459</v>
      </c>
      <c r="C232" s="39" t="str">
        <f>CONCATENATE(Tabla6[[#This Row],[PARTIDA]],"00")</f>
        <v>45900</v>
      </c>
      <c r="D232" s="39" t="str">
        <f>VLOOKUP(Tabla6[[#This Row],[PARTIDA]],Tabla1[#All],3,FALSE)</f>
        <v>OTRAS PENSIONES Y JUBILACIONES</v>
      </c>
      <c r="E232" s="39" t="str">
        <f>CONCATENATE(Tabla6[[#This Row],[Columna1]]," - ",Tabla6[[#This Row],[DESCRIPCION]])</f>
        <v>45900 - OTRAS PENSIONES Y JUBILACIONES</v>
      </c>
      <c r="F232" s="12">
        <f>IFERROR( VLOOKUP(Tabla6[[#This Row],[PARTIDA]],Tabla5[#All],3,FALSE),0)</f>
        <v>0</v>
      </c>
    </row>
    <row r="233" spans="1:6" x14ac:dyDescent="0.3">
      <c r="A233" s="40">
        <v>460</v>
      </c>
      <c r="B233" s="39" t="str">
        <f>CONCATENATE(Tabla6[[#This Row],[COG]])</f>
        <v>460</v>
      </c>
      <c r="C233" s="39" t="str">
        <f>CONCATENATE(Tabla6[[#This Row],[PARTIDA]],"00")</f>
        <v>46000</v>
      </c>
      <c r="D233" s="39" t="str">
        <f>VLOOKUP(Tabla6[[#This Row],[PARTIDA]],Tabla1[#All],3,FALSE)</f>
        <v>TRANSFERENCIAS A FIDEICOMISOS, MANDATOS Y OTROS ANÁLOGOS</v>
      </c>
      <c r="E233" s="39" t="str">
        <f>CONCATENATE(Tabla6[[#This Row],[Columna1]]," - ",Tabla6[[#This Row],[DESCRIPCION]])</f>
        <v>46000 - TRANSFERENCIAS A FIDEICOMISOS, MANDATOS Y OTROS ANÁLOGOS</v>
      </c>
      <c r="F233" s="12">
        <f>IFERROR( VLOOKUP(Tabla6[[#This Row],[PARTIDA]],Tabla5[#All],3,FALSE),0)</f>
        <v>0</v>
      </c>
    </row>
    <row r="234" spans="1:6" x14ac:dyDescent="0.3">
      <c r="A234" s="40">
        <v>461</v>
      </c>
      <c r="B234" s="39" t="str">
        <f>CONCATENATE(Tabla6[[#This Row],[COG]])</f>
        <v>461</v>
      </c>
      <c r="C234" s="39" t="str">
        <f>CONCATENATE(Tabla6[[#This Row],[PARTIDA]],"00")</f>
        <v>46100</v>
      </c>
      <c r="D234" s="39" t="str">
        <f>VLOOKUP(Tabla6[[#This Row],[PARTIDA]],Tabla1[#All],3,FALSE)</f>
        <v>TRANSFERENCIAS A FIDEICOMISOS DEL PODER EJECUTIVO</v>
      </c>
      <c r="E234" s="39" t="str">
        <f>CONCATENATE(Tabla6[[#This Row],[Columna1]]," - ",Tabla6[[#This Row],[DESCRIPCION]])</f>
        <v>46100 - TRANSFERENCIAS A FIDEICOMISOS DEL PODER EJECUTIVO</v>
      </c>
      <c r="F234" s="12">
        <f>IFERROR( VLOOKUP(Tabla6[[#This Row],[PARTIDA]],Tabla5[#All],3,FALSE),0)</f>
        <v>0</v>
      </c>
    </row>
    <row r="235" spans="1:6" x14ac:dyDescent="0.3">
      <c r="A235" s="40">
        <v>462</v>
      </c>
      <c r="B235" s="39" t="str">
        <f>CONCATENATE(Tabla6[[#This Row],[COG]])</f>
        <v>462</v>
      </c>
      <c r="C235" s="39" t="str">
        <f>CONCATENATE(Tabla6[[#This Row],[PARTIDA]],"00")</f>
        <v>46200</v>
      </c>
      <c r="D235" s="39" t="str">
        <f>VLOOKUP(Tabla6[[#This Row],[PARTIDA]],Tabla1[#All],3,FALSE)</f>
        <v>TRANSFERENCIAS A FIDEICOMISOS DEL PODER LEGISLATIVO</v>
      </c>
      <c r="E235" s="39" t="str">
        <f>CONCATENATE(Tabla6[[#This Row],[Columna1]]," - ",Tabla6[[#This Row],[DESCRIPCION]])</f>
        <v>46200 - TRANSFERENCIAS A FIDEICOMISOS DEL PODER LEGISLATIVO</v>
      </c>
      <c r="F235" s="12">
        <f>IFERROR( VLOOKUP(Tabla6[[#This Row],[PARTIDA]],Tabla5[#All],3,FALSE),0)</f>
        <v>0</v>
      </c>
    </row>
    <row r="236" spans="1:6" x14ac:dyDescent="0.3">
      <c r="A236" s="40">
        <v>463</v>
      </c>
      <c r="B236" s="39" t="str">
        <f>CONCATENATE(Tabla6[[#This Row],[COG]])</f>
        <v>463</v>
      </c>
      <c r="C236" s="39" t="str">
        <f>CONCATENATE(Tabla6[[#This Row],[PARTIDA]],"00")</f>
        <v>46300</v>
      </c>
      <c r="D236" s="39" t="str">
        <f>VLOOKUP(Tabla6[[#This Row],[PARTIDA]],Tabla1[#All],3,FALSE)</f>
        <v>TRANSFERENCIAS A FIDEICOMISOS DEL PODER JUDICIAL</v>
      </c>
      <c r="E236" s="39" t="str">
        <f>CONCATENATE(Tabla6[[#This Row],[Columna1]]," - ",Tabla6[[#This Row],[DESCRIPCION]])</f>
        <v>46300 - TRANSFERENCIAS A FIDEICOMISOS DEL PODER JUDICIAL</v>
      </c>
      <c r="F236" s="12">
        <f>IFERROR( VLOOKUP(Tabla6[[#This Row],[PARTIDA]],Tabla5[#All],3,FALSE),0)</f>
        <v>0</v>
      </c>
    </row>
    <row r="237" spans="1:6" x14ac:dyDescent="0.3">
      <c r="A237" s="40">
        <v>464</v>
      </c>
      <c r="B237" s="39" t="str">
        <f>CONCATENATE(Tabla6[[#This Row],[COG]])</f>
        <v>464</v>
      </c>
      <c r="C237" s="39" t="str">
        <f>CONCATENATE(Tabla6[[#This Row],[PARTIDA]],"00")</f>
        <v>46400</v>
      </c>
      <c r="D237" s="39" t="str">
        <f>VLOOKUP(Tabla6[[#This Row],[PARTIDA]],Tabla1[#All],3,FALSE)</f>
        <v>TRANSFERENCIAS A FIDEICOMISOS PÚBLICOS DE ENTIDADES PARAESTATALES NO EMPRESARIALES Y NO</v>
      </c>
      <c r="E237" s="39" t="str">
        <f>CONCATENATE(Tabla6[[#This Row],[Columna1]]," - ",Tabla6[[#This Row],[DESCRIPCION]])</f>
        <v>46400 - TRANSFERENCIAS A FIDEICOMISOS PÚBLICOS DE ENTIDADES PARAESTATALES NO EMPRESARIALES Y NO</v>
      </c>
      <c r="F237" s="12">
        <f>IFERROR( VLOOKUP(Tabla6[[#This Row],[PARTIDA]],Tabla5[#All],3,FALSE),0)</f>
        <v>0</v>
      </c>
    </row>
    <row r="238" spans="1:6" x14ac:dyDescent="0.3">
      <c r="A238" s="40">
        <v>465</v>
      </c>
      <c r="B238" s="39" t="str">
        <f>CONCATENATE(Tabla6[[#This Row],[COG]])</f>
        <v>465</v>
      </c>
      <c r="C238" s="39" t="str">
        <f>CONCATENATE(Tabla6[[#This Row],[PARTIDA]],"00")</f>
        <v>46500</v>
      </c>
      <c r="D238" s="39" t="str">
        <f>VLOOKUP(Tabla6[[#This Row],[PARTIDA]],Tabla1[#All],3,FALSE)</f>
        <v>TRANSFERENCIAS A FIDEICOMISOS PÚBLICOS DE ENTIDADES PARAESTATALES EMPRESARIALES Y NO FINANCIERAS</v>
      </c>
      <c r="E238" s="39" t="str">
        <f>CONCATENATE(Tabla6[[#This Row],[Columna1]]," - ",Tabla6[[#This Row],[DESCRIPCION]])</f>
        <v>46500 - TRANSFERENCIAS A FIDEICOMISOS PÚBLICOS DE ENTIDADES PARAESTATALES EMPRESARIALES Y NO FINANCIERAS</v>
      </c>
      <c r="F238" s="12">
        <f>IFERROR( VLOOKUP(Tabla6[[#This Row],[PARTIDA]],Tabla5[#All],3,FALSE),0)</f>
        <v>0</v>
      </c>
    </row>
    <row r="239" spans="1:6" x14ac:dyDescent="0.3">
      <c r="A239" s="40">
        <v>466</v>
      </c>
      <c r="B239" s="39" t="str">
        <f>CONCATENATE(Tabla6[[#This Row],[COG]])</f>
        <v>466</v>
      </c>
      <c r="C239" s="39" t="str">
        <f>CONCATENATE(Tabla6[[#This Row],[PARTIDA]],"00")</f>
        <v>46600</v>
      </c>
      <c r="D239" s="39" t="str">
        <f>VLOOKUP(Tabla6[[#This Row],[PARTIDA]],Tabla1[#All],3,FALSE)</f>
        <v>TRANSFERENCIAS A FIDEICOMISOS DE INSTITUCIONES PÚBLICAS FINANCIERAS</v>
      </c>
      <c r="E239" s="39" t="str">
        <f>CONCATENATE(Tabla6[[#This Row],[Columna1]]," - ",Tabla6[[#This Row],[DESCRIPCION]])</f>
        <v>46600 - TRANSFERENCIAS A FIDEICOMISOS DE INSTITUCIONES PÚBLICAS FINANCIERAS</v>
      </c>
      <c r="F239" s="12">
        <f>IFERROR( VLOOKUP(Tabla6[[#This Row],[PARTIDA]],Tabla5[#All],3,FALSE),0)</f>
        <v>0</v>
      </c>
    </row>
    <row r="240" spans="1:6" x14ac:dyDescent="0.3">
      <c r="A240" s="40">
        <v>470</v>
      </c>
      <c r="B240" s="39" t="str">
        <f>CONCATENATE(Tabla6[[#This Row],[COG]])</f>
        <v>470</v>
      </c>
      <c r="C240" s="39" t="str">
        <f>CONCATENATE(Tabla6[[#This Row],[PARTIDA]],"00")</f>
        <v>47000</v>
      </c>
      <c r="D240" s="39" t="str">
        <f>VLOOKUP(Tabla6[[#This Row],[PARTIDA]],Tabla1[#All],3,FALSE)</f>
        <v>TRANSFERENCIAS A LA SEGURIDAD SOCIAL</v>
      </c>
      <c r="E240" s="39" t="str">
        <f>CONCATENATE(Tabla6[[#This Row],[Columna1]]," - ",Tabla6[[#This Row],[DESCRIPCION]])</f>
        <v>47000 - TRANSFERENCIAS A LA SEGURIDAD SOCIAL</v>
      </c>
      <c r="F240" s="12">
        <f>IFERROR( VLOOKUP(Tabla6[[#This Row],[PARTIDA]],Tabla5[#All],3,FALSE),0)</f>
        <v>0</v>
      </c>
    </row>
    <row r="241" spans="1:6" x14ac:dyDescent="0.3">
      <c r="A241" s="40">
        <v>471</v>
      </c>
      <c r="B241" s="39" t="str">
        <f>CONCATENATE(Tabla6[[#This Row],[COG]])</f>
        <v>471</v>
      </c>
      <c r="C241" s="39" t="str">
        <f>CONCATENATE(Tabla6[[#This Row],[PARTIDA]],"00")</f>
        <v>47100</v>
      </c>
      <c r="D241" s="39" t="str">
        <f>VLOOKUP(Tabla6[[#This Row],[PARTIDA]],Tabla1[#All],3,FALSE)</f>
        <v>TRANSFERENCIAS POR OBLIGACION DE LEY</v>
      </c>
      <c r="E241" s="39" t="str">
        <f>CONCATENATE(Tabla6[[#This Row],[Columna1]]," - ",Tabla6[[#This Row],[DESCRIPCION]])</f>
        <v>47100 - TRANSFERENCIAS POR OBLIGACION DE LEY</v>
      </c>
      <c r="F241" s="12">
        <f>IFERROR( VLOOKUP(Tabla6[[#This Row],[PARTIDA]],Tabla5[#All],3,FALSE),0)</f>
        <v>0</v>
      </c>
    </row>
    <row r="242" spans="1:6" x14ac:dyDescent="0.3">
      <c r="A242" s="40">
        <v>480</v>
      </c>
      <c r="B242" s="39" t="str">
        <f>CONCATENATE(Tabla6[[#This Row],[COG]])</f>
        <v>480</v>
      </c>
      <c r="C242" s="39" t="str">
        <f>CONCATENATE(Tabla6[[#This Row],[PARTIDA]],"00")</f>
        <v>48000</v>
      </c>
      <c r="D242" s="39" t="str">
        <f>VLOOKUP(Tabla6[[#This Row],[PARTIDA]],Tabla1[#All],3,FALSE)</f>
        <v>DONATIVOS</v>
      </c>
      <c r="E242" s="39" t="str">
        <f>CONCATENATE(Tabla6[[#This Row],[Columna1]]," - ",Tabla6[[#This Row],[DESCRIPCION]])</f>
        <v>48000 - DONATIVOS</v>
      </c>
      <c r="F242" s="12">
        <f>IFERROR( VLOOKUP(Tabla6[[#This Row],[PARTIDA]],Tabla5[#All],3,FALSE),0)</f>
        <v>0</v>
      </c>
    </row>
    <row r="243" spans="1:6" x14ac:dyDescent="0.3">
      <c r="A243" s="40">
        <v>481</v>
      </c>
      <c r="B243" s="39" t="str">
        <f>CONCATENATE(Tabla6[[#This Row],[COG]])</f>
        <v>481</v>
      </c>
      <c r="C243" s="39" t="str">
        <f>CONCATENATE(Tabla6[[#This Row],[PARTIDA]],"00")</f>
        <v>48100</v>
      </c>
      <c r="D243" s="39" t="str">
        <f>VLOOKUP(Tabla6[[#This Row],[PARTIDA]],Tabla1[#All],3,FALSE)</f>
        <v>DONATIVOS A INSTITUCIONES SIN FINES DE LUCRO</v>
      </c>
      <c r="E243" s="39" t="str">
        <f>CONCATENATE(Tabla6[[#This Row],[Columna1]]," - ",Tabla6[[#This Row],[DESCRIPCION]])</f>
        <v>48100 - DONATIVOS A INSTITUCIONES SIN FINES DE LUCRO</v>
      </c>
      <c r="F243" s="12">
        <f>IFERROR( VLOOKUP(Tabla6[[#This Row],[PARTIDA]],Tabla5[#All],3,FALSE),0)</f>
        <v>10000</v>
      </c>
    </row>
    <row r="244" spans="1:6" x14ac:dyDescent="0.3">
      <c r="A244" s="40">
        <v>482</v>
      </c>
      <c r="B244" s="39" t="str">
        <f>CONCATENATE(Tabla6[[#This Row],[COG]])</f>
        <v>482</v>
      </c>
      <c r="C244" s="39" t="str">
        <f>CONCATENATE(Tabla6[[#This Row],[PARTIDA]],"00")</f>
        <v>48200</v>
      </c>
      <c r="D244" s="39" t="str">
        <f>VLOOKUP(Tabla6[[#This Row],[PARTIDA]],Tabla1[#All],3,FALSE)</f>
        <v>DONATIVOS A ENTIDADES FEDERATIVAS Y MUNICIPIOS</v>
      </c>
      <c r="E244" s="39" t="str">
        <f>CONCATENATE(Tabla6[[#This Row],[Columna1]]," - ",Tabla6[[#This Row],[DESCRIPCION]])</f>
        <v>48200 - DONATIVOS A ENTIDADES FEDERATIVAS Y MUNICIPIOS</v>
      </c>
      <c r="F244" s="12">
        <f>IFERROR( VLOOKUP(Tabla6[[#This Row],[PARTIDA]],Tabla5[#All],3,FALSE),0)</f>
        <v>0</v>
      </c>
    </row>
    <row r="245" spans="1:6" x14ac:dyDescent="0.3">
      <c r="A245" s="40">
        <v>483</v>
      </c>
      <c r="B245" s="39" t="str">
        <f>CONCATENATE(Tabla6[[#This Row],[COG]])</f>
        <v>483</v>
      </c>
      <c r="C245" s="39" t="str">
        <f>CONCATENATE(Tabla6[[#This Row],[PARTIDA]],"00")</f>
        <v>48300</v>
      </c>
      <c r="D245" s="39" t="str">
        <f>VLOOKUP(Tabla6[[#This Row],[PARTIDA]],Tabla1[#All],3,FALSE)</f>
        <v>DONATIVOS A FIDEICOMISOS PRIVADOS</v>
      </c>
      <c r="E245" s="39" t="str">
        <f>CONCATENATE(Tabla6[[#This Row],[Columna1]]," - ",Tabla6[[#This Row],[DESCRIPCION]])</f>
        <v>48300 - DONATIVOS A FIDEICOMISOS PRIVADOS</v>
      </c>
      <c r="F245" s="12">
        <f>IFERROR( VLOOKUP(Tabla6[[#This Row],[PARTIDA]],Tabla5[#All],3,FALSE),0)</f>
        <v>0</v>
      </c>
    </row>
    <row r="246" spans="1:6" x14ac:dyDescent="0.3">
      <c r="A246" s="40">
        <v>484</v>
      </c>
      <c r="B246" s="39" t="str">
        <f>CONCATENATE(Tabla6[[#This Row],[COG]])</f>
        <v>484</v>
      </c>
      <c r="C246" s="39" t="str">
        <f>CONCATENATE(Tabla6[[#This Row],[PARTIDA]],"00")</f>
        <v>48400</v>
      </c>
      <c r="D246" s="39" t="str">
        <f>VLOOKUP(Tabla6[[#This Row],[PARTIDA]],Tabla1[#All],3,FALSE)</f>
        <v>DONATIVOS A FIDEICOMISOS ESTATALES</v>
      </c>
      <c r="E246" s="39" t="str">
        <f>CONCATENATE(Tabla6[[#This Row],[Columna1]]," - ",Tabla6[[#This Row],[DESCRIPCION]])</f>
        <v>48400 - DONATIVOS A FIDEICOMISOS ESTATALES</v>
      </c>
      <c r="F246" s="12">
        <f>IFERROR( VLOOKUP(Tabla6[[#This Row],[PARTIDA]],Tabla5[#All],3,FALSE),0)</f>
        <v>0</v>
      </c>
    </row>
    <row r="247" spans="1:6" x14ac:dyDescent="0.3">
      <c r="A247" s="40">
        <v>485</v>
      </c>
      <c r="B247" s="39" t="str">
        <f>CONCATENATE(Tabla6[[#This Row],[COG]])</f>
        <v>485</v>
      </c>
      <c r="C247" s="39" t="str">
        <f>CONCATENATE(Tabla6[[#This Row],[PARTIDA]],"00")</f>
        <v>48500</v>
      </c>
      <c r="D247" s="39" t="str">
        <f>VLOOKUP(Tabla6[[#This Row],[PARTIDA]],Tabla1[#All],3,FALSE)</f>
        <v>DONATIVOS INTERNACIONALES</v>
      </c>
      <c r="E247" s="39" t="str">
        <f>CONCATENATE(Tabla6[[#This Row],[Columna1]]," - ",Tabla6[[#This Row],[DESCRIPCION]])</f>
        <v>48500 - DONATIVOS INTERNACIONALES</v>
      </c>
      <c r="F247" s="12">
        <f>IFERROR( VLOOKUP(Tabla6[[#This Row],[PARTIDA]],Tabla5[#All],3,FALSE),0)</f>
        <v>0</v>
      </c>
    </row>
    <row r="248" spans="1:6" x14ac:dyDescent="0.3">
      <c r="A248" s="40">
        <v>490</v>
      </c>
      <c r="B248" s="39" t="str">
        <f>CONCATENATE(Tabla6[[#This Row],[COG]])</f>
        <v>490</v>
      </c>
      <c r="C248" s="39" t="str">
        <f>CONCATENATE(Tabla6[[#This Row],[PARTIDA]],"00")</f>
        <v>49000</v>
      </c>
      <c r="D248" s="39" t="str">
        <f>VLOOKUP(Tabla6[[#This Row],[PARTIDA]],Tabla1[#All],3,FALSE)</f>
        <v>TRANSFERENCIAS AL EXTERIOR</v>
      </c>
      <c r="E248" s="39" t="str">
        <f>CONCATENATE(Tabla6[[#This Row],[Columna1]]," - ",Tabla6[[#This Row],[DESCRIPCION]])</f>
        <v>49000 - TRANSFERENCIAS AL EXTERIOR</v>
      </c>
      <c r="F248" s="12">
        <f>IFERROR( VLOOKUP(Tabla6[[#This Row],[PARTIDA]],Tabla5[#All],3,FALSE),0)</f>
        <v>0</v>
      </c>
    </row>
    <row r="249" spans="1:6" x14ac:dyDescent="0.3">
      <c r="A249" s="40">
        <v>491</v>
      </c>
      <c r="B249" s="39" t="str">
        <f>CONCATENATE(Tabla6[[#This Row],[COG]])</f>
        <v>491</v>
      </c>
      <c r="C249" s="39" t="str">
        <f>CONCATENATE(Tabla6[[#This Row],[PARTIDA]],"00")</f>
        <v>49100</v>
      </c>
      <c r="D249" s="39" t="str">
        <f>VLOOKUP(Tabla6[[#This Row],[PARTIDA]],Tabla1[#All],3,FALSE)</f>
        <v>TRANSFERENCIAS PARA GOBIERNOS EXTRANJEROS</v>
      </c>
      <c r="E249" s="39" t="str">
        <f>CONCATENATE(Tabla6[[#This Row],[Columna1]]," - ",Tabla6[[#This Row],[DESCRIPCION]])</f>
        <v>49100 - TRANSFERENCIAS PARA GOBIERNOS EXTRANJEROS</v>
      </c>
      <c r="F249" s="12">
        <f>IFERROR( VLOOKUP(Tabla6[[#This Row],[PARTIDA]],Tabla5[#All],3,FALSE),0)</f>
        <v>0</v>
      </c>
    </row>
    <row r="250" spans="1:6" x14ac:dyDescent="0.3">
      <c r="A250" s="40">
        <v>492</v>
      </c>
      <c r="B250" s="39" t="str">
        <f>CONCATENATE(Tabla6[[#This Row],[COG]])</f>
        <v>492</v>
      </c>
      <c r="C250" s="39" t="str">
        <f>CONCATENATE(Tabla6[[#This Row],[PARTIDA]],"00")</f>
        <v>49200</v>
      </c>
      <c r="D250" s="39" t="str">
        <f>VLOOKUP(Tabla6[[#This Row],[PARTIDA]],Tabla1[#All],3,FALSE)</f>
        <v>TRANSFERENCIAS PARA ORGANISMOS INTERNACIONALES</v>
      </c>
      <c r="E250" s="39" t="str">
        <f>CONCATENATE(Tabla6[[#This Row],[Columna1]]," - ",Tabla6[[#This Row],[DESCRIPCION]])</f>
        <v>49200 - TRANSFERENCIAS PARA ORGANISMOS INTERNACIONALES</v>
      </c>
      <c r="F250" s="12">
        <f>IFERROR( VLOOKUP(Tabla6[[#This Row],[PARTIDA]],Tabla5[#All],3,FALSE),0)</f>
        <v>0</v>
      </c>
    </row>
    <row r="251" spans="1:6" x14ac:dyDescent="0.3">
      <c r="A251" s="40">
        <v>493</v>
      </c>
      <c r="B251" s="39" t="str">
        <f>CONCATENATE(Tabla6[[#This Row],[COG]])</f>
        <v>493</v>
      </c>
      <c r="C251" s="39" t="str">
        <f>CONCATENATE(Tabla6[[#This Row],[PARTIDA]],"00")</f>
        <v>49300</v>
      </c>
      <c r="D251" s="39" t="str">
        <f>VLOOKUP(Tabla6[[#This Row],[PARTIDA]],Tabla1[#All],3,FALSE)</f>
        <v>TRANSFERENCIAS PARA EL SECTOR PRIVADO EXTERNO</v>
      </c>
      <c r="E251" s="39" t="str">
        <f>CONCATENATE(Tabla6[[#This Row],[Columna1]]," - ",Tabla6[[#This Row],[DESCRIPCION]])</f>
        <v>49300 - TRANSFERENCIAS PARA EL SECTOR PRIVADO EXTERNO</v>
      </c>
      <c r="F251" s="12">
        <f>IFERROR( VLOOKUP(Tabla6[[#This Row],[PARTIDA]],Tabla5[#All],3,FALSE),0)</f>
        <v>0</v>
      </c>
    </row>
    <row r="252" spans="1:6" x14ac:dyDescent="0.3">
      <c r="A252" s="40">
        <v>500</v>
      </c>
      <c r="B252" s="39" t="str">
        <f>CONCATENATE(Tabla6[[#This Row],[COG]])</f>
        <v>500</v>
      </c>
      <c r="C252" s="39" t="str">
        <f>CONCATENATE(Tabla6[[#This Row],[PARTIDA]],"00")</f>
        <v>50000</v>
      </c>
      <c r="D252" s="39" t="str">
        <f>VLOOKUP(Tabla6[[#This Row],[PARTIDA]],Tabla1[#All],3,FALSE)</f>
        <v>BIENES MUEBLES, INMUEBLES E INTANGIBLES</v>
      </c>
      <c r="E252" s="39" t="str">
        <f>CONCATENATE(Tabla6[[#This Row],[Columna1]]," - ",Tabla6[[#This Row],[DESCRIPCION]])</f>
        <v>50000 - BIENES MUEBLES, INMUEBLES E INTANGIBLES</v>
      </c>
      <c r="F252" s="12">
        <f>IFERROR( VLOOKUP(Tabla6[[#This Row],[PARTIDA]],Tabla5[#All],3,FALSE),0)</f>
        <v>0</v>
      </c>
    </row>
    <row r="253" spans="1:6" x14ac:dyDescent="0.3">
      <c r="A253" s="40">
        <v>510</v>
      </c>
      <c r="B253" s="39" t="str">
        <f>CONCATENATE(Tabla6[[#This Row],[COG]])</f>
        <v>510</v>
      </c>
      <c r="C253" s="39" t="str">
        <f>CONCATENATE(Tabla6[[#This Row],[PARTIDA]],"00")</f>
        <v>51000</v>
      </c>
      <c r="D253" s="39" t="str">
        <f>VLOOKUP(Tabla6[[#This Row],[PARTIDA]],Tabla1[#All],3,FALSE)</f>
        <v>MOBILIARIO Y EQUIPO DE ADMINISTRACIÓN</v>
      </c>
      <c r="E253" s="39" t="str">
        <f>CONCATENATE(Tabla6[[#This Row],[Columna1]]," - ",Tabla6[[#This Row],[DESCRIPCION]])</f>
        <v>51000 - MOBILIARIO Y EQUIPO DE ADMINISTRACIÓN</v>
      </c>
      <c r="F253" s="12">
        <f>IFERROR( VLOOKUP(Tabla6[[#This Row],[PARTIDA]],Tabla5[#All],3,FALSE),0)</f>
        <v>0</v>
      </c>
    </row>
    <row r="254" spans="1:6" x14ac:dyDescent="0.3">
      <c r="A254" s="40">
        <v>511</v>
      </c>
      <c r="B254" s="39" t="str">
        <f>CONCATENATE(Tabla6[[#This Row],[COG]])</f>
        <v>511</v>
      </c>
      <c r="C254" s="39" t="str">
        <f>CONCATENATE(Tabla6[[#This Row],[PARTIDA]],"00")</f>
        <v>51100</v>
      </c>
      <c r="D254" s="39" t="str">
        <f>VLOOKUP(Tabla6[[#This Row],[PARTIDA]],Tabla1[#All],3,FALSE)</f>
        <v>MUEBLES DE OFICINA Y ESTANTERÍA</v>
      </c>
      <c r="E254" s="39" t="str">
        <f>CONCATENATE(Tabla6[[#This Row],[Columna1]]," - ",Tabla6[[#This Row],[DESCRIPCION]])</f>
        <v>51100 - MUEBLES DE OFICINA Y ESTANTERÍA</v>
      </c>
      <c r="F254" s="12">
        <f>IFERROR( VLOOKUP(Tabla6[[#This Row],[PARTIDA]],Tabla5[#All],3,FALSE),0)</f>
        <v>59000</v>
      </c>
    </row>
    <row r="255" spans="1:6" x14ac:dyDescent="0.3">
      <c r="A255" s="40">
        <v>512</v>
      </c>
      <c r="B255" s="39" t="str">
        <f>CONCATENATE(Tabla6[[#This Row],[COG]])</f>
        <v>512</v>
      </c>
      <c r="C255" s="39" t="str">
        <f>CONCATENATE(Tabla6[[#This Row],[PARTIDA]],"00")</f>
        <v>51200</v>
      </c>
      <c r="D255" s="39" t="str">
        <f>VLOOKUP(Tabla6[[#This Row],[PARTIDA]],Tabla1[#All],3,FALSE)</f>
        <v>MUEBLES, EXCEPTO DE OFICINA Y ESTANTERÍA</v>
      </c>
      <c r="E255" s="39" t="str">
        <f>CONCATENATE(Tabla6[[#This Row],[Columna1]]," - ",Tabla6[[#This Row],[DESCRIPCION]])</f>
        <v>51200 - MUEBLES, EXCEPTO DE OFICINA Y ESTANTERÍA</v>
      </c>
      <c r="F255" s="12">
        <f>IFERROR( VLOOKUP(Tabla6[[#This Row],[PARTIDA]],Tabla5[#All],3,FALSE),0)</f>
        <v>50000</v>
      </c>
    </row>
    <row r="256" spans="1:6" x14ac:dyDescent="0.3">
      <c r="A256" s="40">
        <v>513</v>
      </c>
      <c r="B256" s="39" t="str">
        <f>CONCATENATE(Tabla6[[#This Row],[COG]])</f>
        <v>513</v>
      </c>
      <c r="C256" s="39" t="str">
        <f>CONCATENATE(Tabla6[[#This Row],[PARTIDA]],"00")</f>
        <v>51300</v>
      </c>
      <c r="D256" s="39" t="str">
        <f>VLOOKUP(Tabla6[[#This Row],[PARTIDA]],Tabla1[#All],3,FALSE)</f>
        <v>BIENES ARTÍSTICOS, CULTURALES Y CIENTÍFICOS</v>
      </c>
      <c r="E256" s="39" t="str">
        <f>CONCATENATE(Tabla6[[#This Row],[Columna1]]," - ",Tabla6[[#This Row],[DESCRIPCION]])</f>
        <v>51300 - BIENES ARTÍSTICOS, CULTURALES Y CIENTÍFICOS</v>
      </c>
      <c r="F256" s="12">
        <f>IFERROR( VLOOKUP(Tabla6[[#This Row],[PARTIDA]],Tabla5[#All],3,FALSE),0)</f>
        <v>0</v>
      </c>
    </row>
    <row r="257" spans="1:6" x14ac:dyDescent="0.3">
      <c r="A257" s="40">
        <v>514</v>
      </c>
      <c r="B257" s="39" t="str">
        <f>CONCATENATE(Tabla6[[#This Row],[COG]])</f>
        <v>514</v>
      </c>
      <c r="C257" s="39" t="str">
        <f>CONCATENATE(Tabla6[[#This Row],[PARTIDA]],"00")</f>
        <v>51400</v>
      </c>
      <c r="D257" s="39" t="str">
        <f>VLOOKUP(Tabla6[[#This Row],[PARTIDA]],Tabla1[#All],3,FALSE)</f>
        <v>OBJETOS DE VALOR</v>
      </c>
      <c r="E257" s="39" t="str">
        <f>CONCATENATE(Tabla6[[#This Row],[Columna1]]," - ",Tabla6[[#This Row],[DESCRIPCION]])</f>
        <v>51400 - OBJETOS DE VALOR</v>
      </c>
      <c r="F257" s="12">
        <f>IFERROR( VLOOKUP(Tabla6[[#This Row],[PARTIDA]],Tabla5[#All],3,FALSE),0)</f>
        <v>0</v>
      </c>
    </row>
    <row r="258" spans="1:6" x14ac:dyDescent="0.3">
      <c r="A258" s="40">
        <v>515</v>
      </c>
      <c r="B258" s="39" t="str">
        <f>CONCATENATE(Tabla6[[#This Row],[COG]])</f>
        <v>515</v>
      </c>
      <c r="C258" s="39" t="str">
        <f>CONCATENATE(Tabla6[[#This Row],[PARTIDA]],"00")</f>
        <v>51500</v>
      </c>
      <c r="D258" s="39" t="str">
        <f>VLOOKUP(Tabla6[[#This Row],[PARTIDA]],Tabla1[#All],3,FALSE)</f>
        <v>EQUIPO DE CÓMPUTO Y DE TECNOLOGÍA DE LA INFORMACIÓN</v>
      </c>
      <c r="E258" s="39" t="str">
        <f>CONCATENATE(Tabla6[[#This Row],[Columna1]]," - ",Tabla6[[#This Row],[DESCRIPCION]])</f>
        <v>51500 - EQUIPO DE CÓMPUTO Y DE TECNOLOGÍA DE LA INFORMACIÓN</v>
      </c>
      <c r="F258" s="12">
        <f>IFERROR( VLOOKUP(Tabla6[[#This Row],[PARTIDA]],Tabla5[#All],3,FALSE),0)</f>
        <v>71000</v>
      </c>
    </row>
    <row r="259" spans="1:6" x14ac:dyDescent="0.3">
      <c r="A259" s="40">
        <v>519</v>
      </c>
      <c r="B259" s="39" t="str">
        <f>CONCATENATE(Tabla6[[#This Row],[COG]])</f>
        <v>519</v>
      </c>
      <c r="C259" s="39" t="str">
        <f>CONCATENATE(Tabla6[[#This Row],[PARTIDA]],"00")</f>
        <v>51900</v>
      </c>
      <c r="D259" s="39" t="str">
        <f>VLOOKUP(Tabla6[[#This Row],[PARTIDA]],Tabla1[#All],3,FALSE)</f>
        <v>OTROS MOBILIARIOS Y EQUIPOS DE ADMINISTRACIÓN</v>
      </c>
      <c r="E259" s="39" t="str">
        <f>CONCATENATE(Tabla6[[#This Row],[Columna1]]," - ",Tabla6[[#This Row],[DESCRIPCION]])</f>
        <v>51900 - OTROS MOBILIARIOS Y EQUIPOS DE ADMINISTRACIÓN</v>
      </c>
      <c r="F259" s="12">
        <f>IFERROR( VLOOKUP(Tabla6[[#This Row],[PARTIDA]],Tabla5[#All],3,FALSE),0)</f>
        <v>50500</v>
      </c>
    </row>
    <row r="260" spans="1:6" x14ac:dyDescent="0.3">
      <c r="A260" s="40">
        <v>520</v>
      </c>
      <c r="B260" s="39" t="str">
        <f>CONCATENATE(Tabla6[[#This Row],[COG]])</f>
        <v>520</v>
      </c>
      <c r="C260" s="39" t="str">
        <f>CONCATENATE(Tabla6[[#This Row],[PARTIDA]],"00")</f>
        <v>52000</v>
      </c>
      <c r="D260" s="39" t="str">
        <f>VLOOKUP(Tabla6[[#This Row],[PARTIDA]],Tabla1[#All],3,FALSE)</f>
        <v>MOBILIARIO Y EQUIPO EDUCACIONAL Y RECREATIVO</v>
      </c>
      <c r="E260" s="39" t="str">
        <f>CONCATENATE(Tabla6[[#This Row],[Columna1]]," - ",Tabla6[[#This Row],[DESCRIPCION]])</f>
        <v>52000 - MOBILIARIO Y EQUIPO EDUCACIONAL Y RECREATIVO</v>
      </c>
      <c r="F260" s="12">
        <f>IFERROR( VLOOKUP(Tabla6[[#This Row],[PARTIDA]],Tabla5[#All],3,FALSE),0)</f>
        <v>0</v>
      </c>
    </row>
    <row r="261" spans="1:6" x14ac:dyDescent="0.3">
      <c r="A261" s="40">
        <v>521</v>
      </c>
      <c r="B261" s="39" t="str">
        <f>CONCATENATE(Tabla6[[#This Row],[COG]])</f>
        <v>521</v>
      </c>
      <c r="C261" s="39" t="str">
        <f>CONCATENATE(Tabla6[[#This Row],[PARTIDA]],"00")</f>
        <v>52100</v>
      </c>
      <c r="D261" s="39" t="str">
        <f>VLOOKUP(Tabla6[[#This Row],[PARTIDA]],Tabla1[#All],3,FALSE)</f>
        <v>EQUIPOS Y APARATOS AUDIOVISUALES</v>
      </c>
      <c r="E261" s="39" t="str">
        <f>CONCATENATE(Tabla6[[#This Row],[Columna1]]," - ",Tabla6[[#This Row],[DESCRIPCION]])</f>
        <v>52100 - EQUIPOS Y APARATOS AUDIOVISUALES</v>
      </c>
      <c r="F261" s="12">
        <f>IFERROR( VLOOKUP(Tabla6[[#This Row],[PARTIDA]],Tabla5[#All],3,FALSE),0)</f>
        <v>6000</v>
      </c>
    </row>
    <row r="262" spans="1:6" x14ac:dyDescent="0.3">
      <c r="A262" s="40">
        <v>522</v>
      </c>
      <c r="B262" s="39" t="str">
        <f>CONCATENATE(Tabla6[[#This Row],[COG]])</f>
        <v>522</v>
      </c>
      <c r="C262" s="39" t="str">
        <f>CONCATENATE(Tabla6[[#This Row],[PARTIDA]],"00")</f>
        <v>52200</v>
      </c>
      <c r="D262" s="39" t="str">
        <f>VLOOKUP(Tabla6[[#This Row],[PARTIDA]],Tabla1[#All],3,FALSE)</f>
        <v>APARATOS DEPORTIVOS</v>
      </c>
      <c r="E262" s="39" t="str">
        <f>CONCATENATE(Tabla6[[#This Row],[Columna1]]," - ",Tabla6[[#This Row],[DESCRIPCION]])</f>
        <v>52200 - APARATOS DEPORTIVOS</v>
      </c>
      <c r="F262" s="12">
        <f>IFERROR( VLOOKUP(Tabla6[[#This Row],[PARTIDA]],Tabla5[#All],3,FALSE),0)</f>
        <v>0</v>
      </c>
    </row>
    <row r="263" spans="1:6" x14ac:dyDescent="0.3">
      <c r="A263" s="40">
        <v>523</v>
      </c>
      <c r="B263" s="39" t="str">
        <f>CONCATENATE(Tabla6[[#This Row],[COG]])</f>
        <v>523</v>
      </c>
      <c r="C263" s="39" t="str">
        <f>CONCATENATE(Tabla6[[#This Row],[PARTIDA]],"00")</f>
        <v>52300</v>
      </c>
      <c r="D263" s="39" t="str">
        <f>VLOOKUP(Tabla6[[#This Row],[PARTIDA]],Tabla1[#All],3,FALSE)</f>
        <v>CÁMARAS FOTOGRÁFICAS Y DE VIDEO</v>
      </c>
      <c r="E263" s="39" t="str">
        <f>CONCATENATE(Tabla6[[#This Row],[Columna1]]," - ",Tabla6[[#This Row],[DESCRIPCION]])</f>
        <v>52300 - CÁMARAS FOTOGRÁFICAS Y DE VIDEO</v>
      </c>
      <c r="F263" s="12">
        <f>IFERROR( VLOOKUP(Tabla6[[#This Row],[PARTIDA]],Tabla5[#All],3,FALSE),0)</f>
        <v>6100</v>
      </c>
    </row>
    <row r="264" spans="1:6" x14ac:dyDescent="0.3">
      <c r="A264" s="40">
        <v>529</v>
      </c>
      <c r="B264" s="39" t="str">
        <f>CONCATENATE(Tabla6[[#This Row],[COG]])</f>
        <v>529</v>
      </c>
      <c r="C264" s="39" t="str">
        <f>CONCATENATE(Tabla6[[#This Row],[PARTIDA]],"00")</f>
        <v>52900</v>
      </c>
      <c r="D264" s="39" t="str">
        <f>VLOOKUP(Tabla6[[#This Row],[PARTIDA]],Tabla1[#All],3,FALSE)</f>
        <v>OTRO MOBILIARIO Y EQUIPO EDUCACIONAL Y RECREATIVO</v>
      </c>
      <c r="E264" s="39" t="str">
        <f>CONCATENATE(Tabla6[[#This Row],[Columna1]]," - ",Tabla6[[#This Row],[DESCRIPCION]])</f>
        <v>52900 - OTRO MOBILIARIO Y EQUIPO EDUCACIONAL Y RECREATIVO</v>
      </c>
      <c r="F264" s="12">
        <f>IFERROR( VLOOKUP(Tabla6[[#This Row],[PARTIDA]],Tabla5[#All],3,FALSE),0)</f>
        <v>5000</v>
      </c>
    </row>
    <row r="265" spans="1:6" x14ac:dyDescent="0.3">
      <c r="A265" s="40">
        <v>530</v>
      </c>
      <c r="B265" s="39" t="str">
        <f>CONCATENATE(Tabla6[[#This Row],[COG]])</f>
        <v>530</v>
      </c>
      <c r="C265" s="39" t="str">
        <f>CONCATENATE(Tabla6[[#This Row],[PARTIDA]],"00")</f>
        <v>53000</v>
      </c>
      <c r="D265" s="39" t="str">
        <f>VLOOKUP(Tabla6[[#This Row],[PARTIDA]],Tabla1[#All],3,FALSE)</f>
        <v>EQUIPO E INSTRUMENTAL MÉDICO Y DE LABORATORIO</v>
      </c>
      <c r="E265" s="39" t="str">
        <f>CONCATENATE(Tabla6[[#This Row],[Columna1]]," - ",Tabla6[[#This Row],[DESCRIPCION]])</f>
        <v>53000 - EQUIPO E INSTRUMENTAL MÉDICO Y DE LABORATORIO</v>
      </c>
      <c r="F265" s="12">
        <f>IFERROR( VLOOKUP(Tabla6[[#This Row],[PARTIDA]],Tabla5[#All],3,FALSE),0)</f>
        <v>0</v>
      </c>
    </row>
    <row r="266" spans="1:6" x14ac:dyDescent="0.3">
      <c r="A266" s="40">
        <v>531</v>
      </c>
      <c r="B266" s="39" t="str">
        <f>CONCATENATE(Tabla6[[#This Row],[COG]])</f>
        <v>531</v>
      </c>
      <c r="C266" s="39" t="str">
        <f>CONCATENATE(Tabla6[[#This Row],[PARTIDA]],"00")</f>
        <v>53100</v>
      </c>
      <c r="D266" s="39" t="str">
        <f>VLOOKUP(Tabla6[[#This Row],[PARTIDA]],Tabla1[#All],3,FALSE)</f>
        <v>EQUIPO MÉDICO Y DE LABORATORIO</v>
      </c>
      <c r="E266" s="39" t="str">
        <f>CONCATENATE(Tabla6[[#This Row],[Columna1]]," - ",Tabla6[[#This Row],[DESCRIPCION]])</f>
        <v>53100 - EQUIPO MÉDICO Y DE LABORATORIO</v>
      </c>
      <c r="F266" s="12">
        <f>IFERROR( VLOOKUP(Tabla6[[#This Row],[PARTIDA]],Tabla5[#All],3,FALSE),0)</f>
        <v>0</v>
      </c>
    </row>
    <row r="267" spans="1:6" x14ac:dyDescent="0.3">
      <c r="A267" s="40">
        <v>532</v>
      </c>
      <c r="B267" s="39" t="str">
        <f>CONCATENATE(Tabla6[[#This Row],[COG]])</f>
        <v>532</v>
      </c>
      <c r="C267" s="39" t="str">
        <f>CONCATENATE(Tabla6[[#This Row],[PARTIDA]],"00")</f>
        <v>53200</v>
      </c>
      <c r="D267" s="39" t="str">
        <f>VLOOKUP(Tabla6[[#This Row],[PARTIDA]],Tabla1[#All],3,FALSE)</f>
        <v>INSTRUMENTAL MÉDICO Y DE LABORATORIO</v>
      </c>
      <c r="E267" s="39" t="str">
        <f>CONCATENATE(Tabla6[[#This Row],[Columna1]]," - ",Tabla6[[#This Row],[DESCRIPCION]])</f>
        <v>53200 - INSTRUMENTAL MÉDICO Y DE LABORATORIO</v>
      </c>
      <c r="F267" s="12">
        <f>IFERROR( VLOOKUP(Tabla6[[#This Row],[PARTIDA]],Tabla5[#All],3,FALSE),0)</f>
        <v>0</v>
      </c>
    </row>
    <row r="268" spans="1:6" x14ac:dyDescent="0.3">
      <c r="A268" s="40">
        <v>540</v>
      </c>
      <c r="B268" s="39" t="str">
        <f>CONCATENATE(Tabla6[[#This Row],[COG]])</f>
        <v>540</v>
      </c>
      <c r="C268" s="39" t="str">
        <f>CONCATENATE(Tabla6[[#This Row],[PARTIDA]],"00")</f>
        <v>54000</v>
      </c>
      <c r="D268" s="39" t="str">
        <f>VLOOKUP(Tabla6[[#This Row],[PARTIDA]],Tabla1[#All],3,FALSE)</f>
        <v>VEHÍCULOS Y EQUIPO DE TRANSPORTE</v>
      </c>
      <c r="E268" s="39" t="str">
        <f>CONCATENATE(Tabla6[[#This Row],[Columna1]]," - ",Tabla6[[#This Row],[DESCRIPCION]])</f>
        <v>54000 - VEHÍCULOS Y EQUIPO DE TRANSPORTE</v>
      </c>
      <c r="F268" s="12">
        <f>IFERROR( VLOOKUP(Tabla6[[#This Row],[PARTIDA]],Tabla5[#All],3,FALSE),0)</f>
        <v>0</v>
      </c>
    </row>
    <row r="269" spans="1:6" x14ac:dyDescent="0.3">
      <c r="A269" s="40">
        <v>541</v>
      </c>
      <c r="B269" s="39" t="str">
        <f>CONCATENATE(Tabla6[[#This Row],[COG]])</f>
        <v>541</v>
      </c>
      <c r="C269" s="39" t="str">
        <f>CONCATENATE(Tabla6[[#This Row],[PARTIDA]],"00")</f>
        <v>54100</v>
      </c>
      <c r="D269" s="39" t="str">
        <f>VLOOKUP(Tabla6[[#This Row],[PARTIDA]],Tabla1[#All],3,FALSE)</f>
        <v>AUTOMÓVILES Y CAMIONES</v>
      </c>
      <c r="E269" s="39" t="str">
        <f>CONCATENATE(Tabla6[[#This Row],[Columna1]]," - ",Tabla6[[#This Row],[DESCRIPCION]])</f>
        <v>54100 - AUTOMÓVILES Y CAMIONES</v>
      </c>
      <c r="F269" s="12">
        <f>IFERROR( VLOOKUP(Tabla6[[#This Row],[PARTIDA]],Tabla5[#All],3,FALSE),0)</f>
        <v>408500</v>
      </c>
    </row>
    <row r="270" spans="1:6" x14ac:dyDescent="0.3">
      <c r="A270" s="40">
        <v>542</v>
      </c>
      <c r="B270" s="39" t="str">
        <f>CONCATENATE(Tabla6[[#This Row],[COG]])</f>
        <v>542</v>
      </c>
      <c r="C270" s="39" t="str">
        <f>CONCATENATE(Tabla6[[#This Row],[PARTIDA]],"00")</f>
        <v>54200</v>
      </c>
      <c r="D270" s="39" t="str">
        <f>VLOOKUP(Tabla6[[#This Row],[PARTIDA]],Tabla1[#All],3,FALSE)</f>
        <v>CARROCERÍAS Y REMOLQUES</v>
      </c>
      <c r="E270" s="39" t="str">
        <f>CONCATENATE(Tabla6[[#This Row],[Columna1]]," - ",Tabla6[[#This Row],[DESCRIPCION]])</f>
        <v>54200 - CARROCERÍAS Y REMOLQUES</v>
      </c>
      <c r="F270" s="12">
        <f>IFERROR( VLOOKUP(Tabla6[[#This Row],[PARTIDA]],Tabla5[#All],3,FALSE),0)</f>
        <v>0</v>
      </c>
    </row>
    <row r="271" spans="1:6" x14ac:dyDescent="0.3">
      <c r="A271" s="40">
        <v>543</v>
      </c>
      <c r="B271" s="39" t="str">
        <f>CONCATENATE(Tabla6[[#This Row],[COG]])</f>
        <v>543</v>
      </c>
      <c r="C271" s="39" t="str">
        <f>CONCATENATE(Tabla6[[#This Row],[PARTIDA]],"00")</f>
        <v>54300</v>
      </c>
      <c r="D271" s="39" t="str">
        <f>VLOOKUP(Tabla6[[#This Row],[PARTIDA]],Tabla1[#All],3,FALSE)</f>
        <v>EQUIPO AEROESPACIAL</v>
      </c>
      <c r="E271" s="39" t="str">
        <f>CONCATENATE(Tabla6[[#This Row],[Columna1]]," - ",Tabla6[[#This Row],[DESCRIPCION]])</f>
        <v>54300 - EQUIPO AEROESPACIAL</v>
      </c>
      <c r="F271" s="12">
        <f>IFERROR( VLOOKUP(Tabla6[[#This Row],[PARTIDA]],Tabla5[#All],3,FALSE),0)</f>
        <v>0</v>
      </c>
    </row>
    <row r="272" spans="1:6" x14ac:dyDescent="0.3">
      <c r="A272" s="40">
        <v>544</v>
      </c>
      <c r="B272" s="39" t="str">
        <f>CONCATENATE(Tabla6[[#This Row],[COG]])</f>
        <v>544</v>
      </c>
      <c r="C272" s="39" t="str">
        <f>CONCATENATE(Tabla6[[#This Row],[PARTIDA]],"00")</f>
        <v>54400</v>
      </c>
      <c r="D272" s="39" t="str">
        <f>VLOOKUP(Tabla6[[#This Row],[PARTIDA]],Tabla1[#All],3,FALSE)</f>
        <v>EQUIPO FERROVIARIO</v>
      </c>
      <c r="E272" s="39" t="str">
        <f>CONCATENATE(Tabla6[[#This Row],[Columna1]]," - ",Tabla6[[#This Row],[DESCRIPCION]])</f>
        <v>54400 - EQUIPO FERROVIARIO</v>
      </c>
      <c r="F272" s="12">
        <f>IFERROR( VLOOKUP(Tabla6[[#This Row],[PARTIDA]],Tabla5[#All],3,FALSE),0)</f>
        <v>0</v>
      </c>
    </row>
    <row r="273" spans="1:6" x14ac:dyDescent="0.3">
      <c r="A273" s="40">
        <v>545</v>
      </c>
      <c r="B273" s="39" t="str">
        <f>CONCATENATE(Tabla6[[#This Row],[COG]])</f>
        <v>545</v>
      </c>
      <c r="C273" s="39" t="str">
        <f>CONCATENATE(Tabla6[[#This Row],[PARTIDA]],"00")</f>
        <v>54500</v>
      </c>
      <c r="D273" s="39" t="str">
        <f>VLOOKUP(Tabla6[[#This Row],[PARTIDA]],Tabla1[#All],3,FALSE)</f>
        <v>EMBARCACIONES</v>
      </c>
      <c r="E273" s="39" t="str">
        <f>CONCATENATE(Tabla6[[#This Row],[Columna1]]," - ",Tabla6[[#This Row],[DESCRIPCION]])</f>
        <v>54500 - EMBARCACIONES</v>
      </c>
      <c r="F273" s="12">
        <f>IFERROR( VLOOKUP(Tabla6[[#This Row],[PARTIDA]],Tabla5[#All],3,FALSE),0)</f>
        <v>10000</v>
      </c>
    </row>
    <row r="274" spans="1:6" x14ac:dyDescent="0.3">
      <c r="A274" s="40">
        <v>549</v>
      </c>
      <c r="B274" s="39" t="str">
        <f>CONCATENATE(Tabla6[[#This Row],[COG]])</f>
        <v>549</v>
      </c>
      <c r="C274" s="39" t="str">
        <f>CONCATENATE(Tabla6[[#This Row],[PARTIDA]],"00")</f>
        <v>54900</v>
      </c>
      <c r="D274" s="39" t="str">
        <f>VLOOKUP(Tabla6[[#This Row],[PARTIDA]],Tabla1[#All],3,FALSE)</f>
        <v>OTROS EQUIPOS DE TRANSPORTE</v>
      </c>
      <c r="E274" s="39" t="str">
        <f>CONCATENATE(Tabla6[[#This Row],[Columna1]]," - ",Tabla6[[#This Row],[DESCRIPCION]])</f>
        <v>54900 - OTROS EQUIPOS DE TRANSPORTE</v>
      </c>
      <c r="F274" s="12">
        <f>IFERROR( VLOOKUP(Tabla6[[#This Row],[PARTIDA]],Tabla5[#All],3,FALSE),0)</f>
        <v>10000</v>
      </c>
    </row>
    <row r="275" spans="1:6" x14ac:dyDescent="0.3">
      <c r="A275" s="40">
        <v>550</v>
      </c>
      <c r="B275" s="39" t="str">
        <f>CONCATENATE(Tabla6[[#This Row],[COG]])</f>
        <v>550</v>
      </c>
      <c r="C275" s="39" t="str">
        <f>CONCATENATE(Tabla6[[#This Row],[PARTIDA]],"00")</f>
        <v>55000</v>
      </c>
      <c r="D275" s="39" t="str">
        <f>VLOOKUP(Tabla6[[#This Row],[PARTIDA]],Tabla1[#All],3,FALSE)</f>
        <v>EQUIPO DE DEFENSA Y SEGURIDAD</v>
      </c>
      <c r="E275" s="39" t="str">
        <f>CONCATENATE(Tabla6[[#This Row],[Columna1]]," - ",Tabla6[[#This Row],[DESCRIPCION]])</f>
        <v>55000 - EQUIPO DE DEFENSA Y SEGURIDAD</v>
      </c>
      <c r="F275" s="12">
        <f>IFERROR( VLOOKUP(Tabla6[[#This Row],[PARTIDA]],Tabla5[#All],3,FALSE),0)</f>
        <v>0</v>
      </c>
    </row>
    <row r="276" spans="1:6" x14ac:dyDescent="0.3">
      <c r="A276" s="40">
        <v>551</v>
      </c>
      <c r="B276" s="39" t="str">
        <f>CONCATENATE(Tabla6[[#This Row],[COG]])</f>
        <v>551</v>
      </c>
      <c r="C276" s="39" t="str">
        <f>CONCATENATE(Tabla6[[#This Row],[PARTIDA]],"00")</f>
        <v>55100</v>
      </c>
      <c r="D276" s="39" t="str">
        <f>VLOOKUP(Tabla6[[#This Row],[PARTIDA]],Tabla1[#All],3,FALSE)</f>
        <v>EQUIPO DE DEFENSA Y SEGURIDAD</v>
      </c>
      <c r="E276" s="39" t="str">
        <f>CONCATENATE(Tabla6[[#This Row],[Columna1]]," - ",Tabla6[[#This Row],[DESCRIPCION]])</f>
        <v>55100 - EQUIPO DE DEFENSA Y SEGURIDAD</v>
      </c>
      <c r="F276" s="12">
        <f>IFERROR( VLOOKUP(Tabla6[[#This Row],[PARTIDA]],Tabla5[#All],3,FALSE),0)</f>
        <v>0</v>
      </c>
    </row>
    <row r="277" spans="1:6" x14ac:dyDescent="0.3">
      <c r="A277" s="40">
        <v>560</v>
      </c>
      <c r="B277" s="39" t="str">
        <f>CONCATENATE(Tabla6[[#This Row],[COG]])</f>
        <v>560</v>
      </c>
      <c r="C277" s="39" t="str">
        <f>CONCATENATE(Tabla6[[#This Row],[PARTIDA]],"00")</f>
        <v>56000</v>
      </c>
      <c r="D277" s="39" t="str">
        <f>VLOOKUP(Tabla6[[#This Row],[PARTIDA]],Tabla1[#All],3,FALSE)</f>
        <v>MAQUINARIA, OTROS EQUIPOS Y HERRAMIENTAS</v>
      </c>
      <c r="E277" s="39" t="str">
        <f>CONCATENATE(Tabla6[[#This Row],[Columna1]]," - ",Tabla6[[#This Row],[DESCRIPCION]])</f>
        <v>56000 - MAQUINARIA, OTROS EQUIPOS Y HERRAMIENTAS</v>
      </c>
      <c r="F277" s="12">
        <f>IFERROR( VLOOKUP(Tabla6[[#This Row],[PARTIDA]],Tabla5[#All],3,FALSE),0)</f>
        <v>0</v>
      </c>
    </row>
    <row r="278" spans="1:6" x14ac:dyDescent="0.3">
      <c r="A278" s="40">
        <v>561</v>
      </c>
      <c r="B278" s="39" t="str">
        <f>CONCATENATE(Tabla6[[#This Row],[COG]])</f>
        <v>561</v>
      </c>
      <c r="C278" s="39" t="str">
        <f>CONCATENATE(Tabla6[[#This Row],[PARTIDA]],"00")</f>
        <v>56100</v>
      </c>
      <c r="D278" s="39" t="str">
        <f>VLOOKUP(Tabla6[[#This Row],[PARTIDA]],Tabla1[#All],3,FALSE)</f>
        <v>MAQUINARIA Y EQUIPO AGROPECUARIO</v>
      </c>
      <c r="E278" s="39" t="str">
        <f>CONCATENATE(Tabla6[[#This Row],[Columna1]]," - ",Tabla6[[#This Row],[DESCRIPCION]])</f>
        <v>56100 - MAQUINARIA Y EQUIPO AGROPECUARIO</v>
      </c>
      <c r="F278" s="12">
        <f>IFERROR( VLOOKUP(Tabla6[[#This Row],[PARTIDA]],Tabla5[#All],3,FALSE),0)</f>
        <v>0</v>
      </c>
    </row>
    <row r="279" spans="1:6" x14ac:dyDescent="0.3">
      <c r="A279" s="40">
        <v>562</v>
      </c>
      <c r="B279" s="39" t="str">
        <f>CONCATENATE(Tabla6[[#This Row],[COG]])</f>
        <v>562</v>
      </c>
      <c r="C279" s="39" t="str">
        <f>CONCATENATE(Tabla6[[#This Row],[PARTIDA]],"00")</f>
        <v>56200</v>
      </c>
      <c r="D279" s="39" t="str">
        <f>VLOOKUP(Tabla6[[#This Row],[PARTIDA]],Tabla1[#All],3,FALSE)</f>
        <v>MAQUINARIA Y EQUIPO INDUSTRIAL</v>
      </c>
      <c r="E279" s="39" t="str">
        <f>CONCATENATE(Tabla6[[#This Row],[Columna1]]," - ",Tabla6[[#This Row],[DESCRIPCION]])</f>
        <v>56200 - MAQUINARIA Y EQUIPO INDUSTRIAL</v>
      </c>
      <c r="F279" s="12">
        <f>IFERROR( VLOOKUP(Tabla6[[#This Row],[PARTIDA]],Tabla5[#All],3,FALSE),0)</f>
        <v>105000</v>
      </c>
    </row>
    <row r="280" spans="1:6" x14ac:dyDescent="0.3">
      <c r="A280" s="40">
        <v>563</v>
      </c>
      <c r="B280" s="39" t="str">
        <f>CONCATENATE(Tabla6[[#This Row],[COG]])</f>
        <v>563</v>
      </c>
      <c r="C280" s="39" t="str">
        <f>CONCATENATE(Tabla6[[#This Row],[PARTIDA]],"00")</f>
        <v>56300</v>
      </c>
      <c r="D280" s="39" t="str">
        <f>VLOOKUP(Tabla6[[#This Row],[PARTIDA]],Tabla1[#All],3,FALSE)</f>
        <v>MAQUINARIA Y EQUIPO DE CONSTRUCCIÓN</v>
      </c>
      <c r="E280" s="39" t="str">
        <f>CONCATENATE(Tabla6[[#This Row],[Columna1]]," - ",Tabla6[[#This Row],[DESCRIPCION]])</f>
        <v>56300 - MAQUINARIA Y EQUIPO DE CONSTRUCCIÓN</v>
      </c>
      <c r="F280" s="12">
        <f>IFERROR( VLOOKUP(Tabla6[[#This Row],[PARTIDA]],Tabla5[#All],3,FALSE),0)</f>
        <v>10000</v>
      </c>
    </row>
    <row r="281" spans="1:6" x14ac:dyDescent="0.3">
      <c r="A281" s="40">
        <v>564</v>
      </c>
      <c r="B281" s="39" t="str">
        <f>CONCATENATE(Tabla6[[#This Row],[COG]])</f>
        <v>564</v>
      </c>
      <c r="C281" s="39" t="str">
        <f>CONCATENATE(Tabla6[[#This Row],[PARTIDA]],"00")</f>
        <v>56400</v>
      </c>
      <c r="D281" s="39" t="str">
        <f>VLOOKUP(Tabla6[[#This Row],[PARTIDA]],Tabla1[#All],3,FALSE)</f>
        <v>SISTEMAS DE AIRE ACONDICIONADO, CALEFACCIÓN Y DE REFRIGERACIÓN INDUSTRIAL Y COMERCIAL</v>
      </c>
      <c r="E281" s="39" t="str">
        <f>CONCATENATE(Tabla6[[#This Row],[Columna1]]," - ",Tabla6[[#This Row],[DESCRIPCION]])</f>
        <v>56400 - SISTEMAS DE AIRE ACONDICIONADO, CALEFACCIÓN Y DE REFRIGERACIÓN INDUSTRIAL Y COMERCIAL</v>
      </c>
      <c r="F281" s="12">
        <f>IFERROR( VLOOKUP(Tabla6[[#This Row],[PARTIDA]],Tabla5[#All],3,FALSE),0)</f>
        <v>41500</v>
      </c>
    </row>
    <row r="282" spans="1:6" x14ac:dyDescent="0.3">
      <c r="A282" s="40">
        <v>565</v>
      </c>
      <c r="B282" s="39" t="str">
        <f>CONCATENATE(Tabla6[[#This Row],[COG]])</f>
        <v>565</v>
      </c>
      <c r="C282" s="39" t="str">
        <f>CONCATENATE(Tabla6[[#This Row],[PARTIDA]],"00")</f>
        <v>56500</v>
      </c>
      <c r="D282" s="39" t="str">
        <f>VLOOKUP(Tabla6[[#This Row],[PARTIDA]],Tabla1[#All],3,FALSE)</f>
        <v>EQUIPO DE COMUNICACIÓN Y TELECOMUNICACIÓN</v>
      </c>
      <c r="E282" s="39" t="str">
        <f>CONCATENATE(Tabla6[[#This Row],[Columna1]]," - ",Tabla6[[#This Row],[DESCRIPCION]])</f>
        <v>56500 - EQUIPO DE COMUNICACIÓN Y TELECOMUNICACIÓN</v>
      </c>
      <c r="F282" s="12">
        <f>IFERROR( VLOOKUP(Tabla6[[#This Row],[PARTIDA]],Tabla5[#All],3,FALSE),0)</f>
        <v>39000</v>
      </c>
    </row>
    <row r="283" spans="1:6" x14ac:dyDescent="0.3">
      <c r="A283" s="40">
        <v>566</v>
      </c>
      <c r="B283" s="39" t="str">
        <f>CONCATENATE(Tabla6[[#This Row],[COG]])</f>
        <v>566</v>
      </c>
      <c r="C283" s="39" t="str">
        <f>CONCATENATE(Tabla6[[#This Row],[PARTIDA]],"00")</f>
        <v>56600</v>
      </c>
      <c r="D283" s="39" t="str">
        <f>VLOOKUP(Tabla6[[#This Row],[PARTIDA]],Tabla1[#All],3,FALSE)</f>
        <v>EQUIPOS DE GENERACIÓN ELÉCTRICA, APARATOS Y ACCESORIOS ELÉCTRICOS</v>
      </c>
      <c r="E283" s="39" t="str">
        <f>CONCATENATE(Tabla6[[#This Row],[Columna1]]," - ",Tabla6[[#This Row],[DESCRIPCION]])</f>
        <v>56600 - EQUIPOS DE GENERACIÓN ELÉCTRICA, APARATOS Y ACCESORIOS ELÉCTRICOS</v>
      </c>
      <c r="F283" s="12">
        <f>IFERROR( VLOOKUP(Tabla6[[#This Row],[PARTIDA]],Tabla5[#All],3,FALSE),0)</f>
        <v>88000</v>
      </c>
    </row>
    <row r="284" spans="1:6" x14ac:dyDescent="0.3">
      <c r="A284" s="40">
        <v>567</v>
      </c>
      <c r="B284" s="39" t="str">
        <f>CONCATENATE(Tabla6[[#This Row],[COG]])</f>
        <v>567</v>
      </c>
      <c r="C284" s="39" t="str">
        <f>CONCATENATE(Tabla6[[#This Row],[PARTIDA]],"00")</f>
        <v>56700</v>
      </c>
      <c r="D284" s="39" t="str">
        <f>VLOOKUP(Tabla6[[#This Row],[PARTIDA]],Tabla1[#All],3,FALSE)</f>
        <v>HERRAMIENTAS Y MÁQUINAS-HERRAMIENTA</v>
      </c>
      <c r="E284" s="39" t="str">
        <f>CONCATENATE(Tabla6[[#This Row],[Columna1]]," - ",Tabla6[[#This Row],[DESCRIPCION]])</f>
        <v>56700 - HERRAMIENTAS Y MÁQUINAS-HERRAMIENTA</v>
      </c>
      <c r="F284" s="12">
        <f>IFERROR( VLOOKUP(Tabla6[[#This Row],[PARTIDA]],Tabla5[#All],3,FALSE),0)</f>
        <v>24500</v>
      </c>
    </row>
    <row r="285" spans="1:6" x14ac:dyDescent="0.3">
      <c r="A285" s="40">
        <v>569</v>
      </c>
      <c r="B285" s="39" t="str">
        <f>CONCATENATE(Tabla6[[#This Row],[COG]])</f>
        <v>569</v>
      </c>
      <c r="C285" s="39" t="str">
        <f>CONCATENATE(Tabla6[[#This Row],[PARTIDA]],"00")</f>
        <v>56900</v>
      </c>
      <c r="D285" s="39" t="str">
        <f>VLOOKUP(Tabla6[[#This Row],[PARTIDA]],Tabla1[#All],3,FALSE)</f>
        <v>OTROS EQUIPOS</v>
      </c>
      <c r="E285" s="39" t="str">
        <f>CONCATENATE(Tabla6[[#This Row],[Columna1]]," - ",Tabla6[[#This Row],[DESCRIPCION]])</f>
        <v>56900 - OTROS EQUIPOS</v>
      </c>
      <c r="F285" s="12">
        <f>IFERROR( VLOOKUP(Tabla6[[#This Row],[PARTIDA]],Tabla5[#All],3,FALSE),0)</f>
        <v>1000</v>
      </c>
    </row>
    <row r="286" spans="1:6" x14ac:dyDescent="0.3">
      <c r="A286" s="40">
        <v>570</v>
      </c>
      <c r="B286" s="39" t="str">
        <f>CONCATENATE(Tabla6[[#This Row],[COG]])</f>
        <v>570</v>
      </c>
      <c r="C286" s="39" t="str">
        <f>CONCATENATE(Tabla6[[#This Row],[PARTIDA]],"00")</f>
        <v>57000</v>
      </c>
      <c r="D286" s="39" t="str">
        <f>VLOOKUP(Tabla6[[#This Row],[PARTIDA]],Tabla1[#All],3,FALSE)</f>
        <v>ACTIVOS BIOLÓGICOS</v>
      </c>
      <c r="E286" s="39" t="str">
        <f>CONCATENATE(Tabla6[[#This Row],[Columna1]]," - ",Tabla6[[#This Row],[DESCRIPCION]])</f>
        <v>57000 - ACTIVOS BIOLÓGICOS</v>
      </c>
      <c r="F286" s="12">
        <f>IFERROR( VLOOKUP(Tabla6[[#This Row],[PARTIDA]],Tabla5[#All],3,FALSE),0)</f>
        <v>0</v>
      </c>
    </row>
    <row r="287" spans="1:6" x14ac:dyDescent="0.3">
      <c r="A287" s="40">
        <v>571</v>
      </c>
      <c r="B287" s="39" t="str">
        <f>CONCATENATE(Tabla6[[#This Row],[COG]])</f>
        <v>571</v>
      </c>
      <c r="C287" s="39" t="str">
        <f>CONCATENATE(Tabla6[[#This Row],[PARTIDA]],"00")</f>
        <v>57100</v>
      </c>
      <c r="D287" s="39" t="str">
        <f>VLOOKUP(Tabla6[[#This Row],[PARTIDA]],Tabla1[#All],3,FALSE)</f>
        <v>BOVINOS</v>
      </c>
      <c r="E287" s="39" t="str">
        <f>CONCATENATE(Tabla6[[#This Row],[Columna1]]," - ",Tabla6[[#This Row],[DESCRIPCION]])</f>
        <v>57100 - BOVINOS</v>
      </c>
      <c r="F287" s="12">
        <f>IFERROR( VLOOKUP(Tabla6[[#This Row],[PARTIDA]],Tabla5[#All],3,FALSE),0)</f>
        <v>0</v>
      </c>
    </row>
    <row r="288" spans="1:6" x14ac:dyDescent="0.3">
      <c r="A288" s="40">
        <v>572</v>
      </c>
      <c r="B288" s="39" t="str">
        <f>CONCATENATE(Tabla6[[#This Row],[COG]])</f>
        <v>572</v>
      </c>
      <c r="C288" s="39" t="str">
        <f>CONCATENATE(Tabla6[[#This Row],[PARTIDA]],"00")</f>
        <v>57200</v>
      </c>
      <c r="D288" s="39" t="str">
        <f>VLOOKUP(Tabla6[[#This Row],[PARTIDA]],Tabla1[#All],3,FALSE)</f>
        <v>PORCINOS</v>
      </c>
      <c r="E288" s="39" t="str">
        <f>CONCATENATE(Tabla6[[#This Row],[Columna1]]," - ",Tabla6[[#This Row],[DESCRIPCION]])</f>
        <v>57200 - PORCINOS</v>
      </c>
      <c r="F288" s="12">
        <f>IFERROR( VLOOKUP(Tabla6[[#This Row],[PARTIDA]],Tabla5[#All],3,FALSE),0)</f>
        <v>0</v>
      </c>
    </row>
    <row r="289" spans="1:6" x14ac:dyDescent="0.3">
      <c r="A289" s="40">
        <v>573</v>
      </c>
      <c r="B289" s="39" t="str">
        <f>CONCATENATE(Tabla6[[#This Row],[COG]])</f>
        <v>573</v>
      </c>
      <c r="C289" s="39" t="str">
        <f>CONCATENATE(Tabla6[[#This Row],[PARTIDA]],"00")</f>
        <v>57300</v>
      </c>
      <c r="D289" s="39" t="str">
        <f>VLOOKUP(Tabla6[[#This Row],[PARTIDA]],Tabla1[#All],3,FALSE)</f>
        <v>AVES</v>
      </c>
      <c r="E289" s="39" t="str">
        <f>CONCATENATE(Tabla6[[#This Row],[Columna1]]," - ",Tabla6[[#This Row],[DESCRIPCION]])</f>
        <v>57300 - AVES</v>
      </c>
      <c r="F289" s="12">
        <f>IFERROR( VLOOKUP(Tabla6[[#This Row],[PARTIDA]],Tabla5[#All],3,FALSE),0)</f>
        <v>0</v>
      </c>
    </row>
    <row r="290" spans="1:6" x14ac:dyDescent="0.3">
      <c r="A290" s="40">
        <v>574</v>
      </c>
      <c r="B290" s="39" t="str">
        <f>CONCATENATE(Tabla6[[#This Row],[COG]])</f>
        <v>574</v>
      </c>
      <c r="C290" s="39" t="str">
        <f>CONCATENATE(Tabla6[[#This Row],[PARTIDA]],"00")</f>
        <v>57400</v>
      </c>
      <c r="D290" s="39" t="str">
        <f>VLOOKUP(Tabla6[[#This Row],[PARTIDA]],Tabla1[#All],3,FALSE)</f>
        <v>OVINOS Y CAPRINOS</v>
      </c>
      <c r="E290" s="39" t="str">
        <f>CONCATENATE(Tabla6[[#This Row],[Columna1]]," - ",Tabla6[[#This Row],[DESCRIPCION]])</f>
        <v>57400 - OVINOS Y CAPRINOS</v>
      </c>
      <c r="F290" s="12">
        <f>IFERROR( VLOOKUP(Tabla6[[#This Row],[PARTIDA]],Tabla5[#All],3,FALSE),0)</f>
        <v>0</v>
      </c>
    </row>
    <row r="291" spans="1:6" x14ac:dyDescent="0.3">
      <c r="A291" s="40">
        <v>575</v>
      </c>
      <c r="B291" s="39" t="str">
        <f>CONCATENATE(Tabla6[[#This Row],[COG]])</f>
        <v>575</v>
      </c>
      <c r="C291" s="39" t="str">
        <f>CONCATENATE(Tabla6[[#This Row],[PARTIDA]],"00")</f>
        <v>57500</v>
      </c>
      <c r="D291" s="39" t="str">
        <f>VLOOKUP(Tabla6[[#This Row],[PARTIDA]],Tabla1[#All],3,FALSE)</f>
        <v>PECES Y ACUICULTURA</v>
      </c>
      <c r="E291" s="39" t="str">
        <f>CONCATENATE(Tabla6[[#This Row],[Columna1]]," - ",Tabla6[[#This Row],[DESCRIPCION]])</f>
        <v>57500 - PECES Y ACUICULTURA</v>
      </c>
      <c r="F291" s="12">
        <f>IFERROR( VLOOKUP(Tabla6[[#This Row],[PARTIDA]],Tabla5[#All],3,FALSE),0)</f>
        <v>0</v>
      </c>
    </row>
    <row r="292" spans="1:6" x14ac:dyDescent="0.3">
      <c r="A292" s="40">
        <v>576</v>
      </c>
      <c r="B292" s="39" t="str">
        <f>CONCATENATE(Tabla6[[#This Row],[COG]])</f>
        <v>576</v>
      </c>
      <c r="C292" s="39" t="str">
        <f>CONCATENATE(Tabla6[[#This Row],[PARTIDA]],"00")</f>
        <v>57600</v>
      </c>
      <c r="D292" s="39" t="str">
        <f>VLOOKUP(Tabla6[[#This Row],[PARTIDA]],Tabla1[#All],3,FALSE)</f>
        <v>EQUINOS</v>
      </c>
      <c r="E292" s="39" t="str">
        <f>CONCATENATE(Tabla6[[#This Row],[Columna1]]," - ",Tabla6[[#This Row],[DESCRIPCION]])</f>
        <v>57600 - EQUINOS</v>
      </c>
      <c r="F292" s="12">
        <f>IFERROR( VLOOKUP(Tabla6[[#This Row],[PARTIDA]],Tabla5[#All],3,FALSE),0)</f>
        <v>0</v>
      </c>
    </row>
    <row r="293" spans="1:6" x14ac:dyDescent="0.3">
      <c r="A293" s="40">
        <v>577</v>
      </c>
      <c r="B293" s="39" t="str">
        <f>CONCATENATE(Tabla6[[#This Row],[COG]])</f>
        <v>577</v>
      </c>
      <c r="C293" s="39" t="str">
        <f>CONCATENATE(Tabla6[[#This Row],[PARTIDA]],"00")</f>
        <v>57700</v>
      </c>
      <c r="D293" s="39" t="str">
        <f>VLOOKUP(Tabla6[[#This Row],[PARTIDA]],Tabla1[#All],3,FALSE)</f>
        <v>ESPECIES MENORES Y DE ZOOLÓGICO</v>
      </c>
      <c r="E293" s="39" t="str">
        <f>CONCATENATE(Tabla6[[#This Row],[Columna1]]," - ",Tabla6[[#This Row],[DESCRIPCION]])</f>
        <v>57700 - ESPECIES MENORES Y DE ZOOLÓGICO</v>
      </c>
      <c r="F293" s="12">
        <f>IFERROR( VLOOKUP(Tabla6[[#This Row],[PARTIDA]],Tabla5[#All],3,FALSE),0)</f>
        <v>0</v>
      </c>
    </row>
    <row r="294" spans="1:6" x14ac:dyDescent="0.3">
      <c r="A294" s="40">
        <v>578</v>
      </c>
      <c r="B294" s="39" t="str">
        <f>CONCATENATE(Tabla6[[#This Row],[COG]])</f>
        <v>578</v>
      </c>
      <c r="C294" s="39" t="str">
        <f>CONCATENATE(Tabla6[[#This Row],[PARTIDA]],"00")</f>
        <v>57800</v>
      </c>
      <c r="D294" s="39" t="str">
        <f>VLOOKUP(Tabla6[[#This Row],[PARTIDA]],Tabla1[#All],3,FALSE)</f>
        <v>ÁRBOLES Y PLANTAS</v>
      </c>
      <c r="E294" s="39" t="str">
        <f>CONCATENATE(Tabla6[[#This Row],[Columna1]]," - ",Tabla6[[#This Row],[DESCRIPCION]])</f>
        <v>57800 - ÁRBOLES Y PLANTAS</v>
      </c>
      <c r="F294" s="12">
        <f>IFERROR( VLOOKUP(Tabla6[[#This Row],[PARTIDA]],Tabla5[#All],3,FALSE),0)</f>
        <v>0</v>
      </c>
    </row>
    <row r="295" spans="1:6" x14ac:dyDescent="0.3">
      <c r="A295" s="40">
        <v>579</v>
      </c>
      <c r="B295" s="39" t="str">
        <f>CONCATENATE(Tabla6[[#This Row],[COG]])</f>
        <v>579</v>
      </c>
      <c r="C295" s="39" t="str">
        <f>CONCATENATE(Tabla6[[#This Row],[PARTIDA]],"00")</f>
        <v>57900</v>
      </c>
      <c r="D295" s="39" t="str">
        <f>VLOOKUP(Tabla6[[#This Row],[PARTIDA]],Tabla1[#All],3,FALSE)</f>
        <v>OTROS ACTIVOS BIOLÓGICOS</v>
      </c>
      <c r="E295" s="39" t="str">
        <f>CONCATENATE(Tabla6[[#This Row],[Columna1]]," - ",Tabla6[[#This Row],[DESCRIPCION]])</f>
        <v>57900 - OTROS ACTIVOS BIOLÓGICOS</v>
      </c>
      <c r="F295" s="12">
        <f>IFERROR( VLOOKUP(Tabla6[[#This Row],[PARTIDA]],Tabla5[#All],3,FALSE),0)</f>
        <v>0</v>
      </c>
    </row>
    <row r="296" spans="1:6" x14ac:dyDescent="0.3">
      <c r="A296" s="40">
        <v>580</v>
      </c>
      <c r="B296" s="39" t="str">
        <f>CONCATENATE(Tabla6[[#This Row],[COG]])</f>
        <v>580</v>
      </c>
      <c r="C296" s="39" t="str">
        <f>CONCATENATE(Tabla6[[#This Row],[PARTIDA]],"00")</f>
        <v>58000</v>
      </c>
      <c r="D296" s="39" t="str">
        <f>VLOOKUP(Tabla6[[#This Row],[PARTIDA]],Tabla1[#All],3,FALSE)</f>
        <v>BIENES INMUEBLES</v>
      </c>
      <c r="E296" s="39" t="str">
        <f>CONCATENATE(Tabla6[[#This Row],[Columna1]]," - ",Tabla6[[#This Row],[DESCRIPCION]])</f>
        <v>58000 - BIENES INMUEBLES</v>
      </c>
      <c r="F296" s="12">
        <f>IFERROR( VLOOKUP(Tabla6[[#This Row],[PARTIDA]],Tabla5[#All],3,FALSE),0)</f>
        <v>0</v>
      </c>
    </row>
    <row r="297" spans="1:6" x14ac:dyDescent="0.3">
      <c r="A297" s="40">
        <v>581</v>
      </c>
      <c r="B297" s="39" t="str">
        <f>CONCATENATE(Tabla6[[#This Row],[COG]])</f>
        <v>581</v>
      </c>
      <c r="C297" s="39" t="str">
        <f>CONCATENATE(Tabla6[[#This Row],[PARTIDA]],"00")</f>
        <v>58100</v>
      </c>
      <c r="D297" s="39" t="str">
        <f>VLOOKUP(Tabla6[[#This Row],[PARTIDA]],Tabla1[#All],3,FALSE)</f>
        <v>TERRENOS</v>
      </c>
      <c r="E297" s="39" t="str">
        <f>CONCATENATE(Tabla6[[#This Row],[Columna1]]," - ",Tabla6[[#This Row],[DESCRIPCION]])</f>
        <v>58100 - TERRENOS</v>
      </c>
      <c r="F297" s="12">
        <f>IFERROR( VLOOKUP(Tabla6[[#This Row],[PARTIDA]],Tabla5[#All],3,FALSE),0)</f>
        <v>1000</v>
      </c>
    </row>
    <row r="298" spans="1:6" x14ac:dyDescent="0.3">
      <c r="A298" s="40">
        <v>582</v>
      </c>
      <c r="B298" s="39" t="str">
        <f>CONCATENATE(Tabla6[[#This Row],[COG]])</f>
        <v>582</v>
      </c>
      <c r="C298" s="39" t="str">
        <f>CONCATENATE(Tabla6[[#This Row],[PARTIDA]],"00")</f>
        <v>58200</v>
      </c>
      <c r="D298" s="39" t="str">
        <f>VLOOKUP(Tabla6[[#This Row],[PARTIDA]],Tabla1[#All],3,FALSE)</f>
        <v>VIVIENDAS</v>
      </c>
      <c r="E298" s="39" t="str">
        <f>CONCATENATE(Tabla6[[#This Row],[Columna1]]," - ",Tabla6[[#This Row],[DESCRIPCION]])</f>
        <v>58200 - VIVIENDAS</v>
      </c>
      <c r="F298" s="12">
        <f>IFERROR( VLOOKUP(Tabla6[[#This Row],[PARTIDA]],Tabla5[#All],3,FALSE),0)</f>
        <v>0</v>
      </c>
    </row>
    <row r="299" spans="1:6" x14ac:dyDescent="0.3">
      <c r="A299" s="40">
        <v>583</v>
      </c>
      <c r="B299" s="39" t="str">
        <f>CONCATENATE(Tabla6[[#This Row],[COG]])</f>
        <v>583</v>
      </c>
      <c r="C299" s="39" t="str">
        <f>CONCATENATE(Tabla6[[#This Row],[PARTIDA]],"00")</f>
        <v>58300</v>
      </c>
      <c r="D299" s="39" t="str">
        <f>VLOOKUP(Tabla6[[#This Row],[PARTIDA]],Tabla1[#All],3,FALSE)</f>
        <v>EDIFICIOS NO RESIDENCIALES</v>
      </c>
      <c r="E299" s="39" t="str">
        <f>CONCATENATE(Tabla6[[#This Row],[Columna1]]," - ",Tabla6[[#This Row],[DESCRIPCION]])</f>
        <v>58300 - EDIFICIOS NO RESIDENCIALES</v>
      </c>
      <c r="F299" s="12">
        <f>IFERROR( VLOOKUP(Tabla6[[#This Row],[PARTIDA]],Tabla5[#All],3,FALSE),0)</f>
        <v>0</v>
      </c>
    </row>
    <row r="300" spans="1:6" x14ac:dyDescent="0.3">
      <c r="A300" s="40">
        <v>589</v>
      </c>
      <c r="B300" s="39" t="str">
        <f>CONCATENATE(Tabla6[[#This Row],[COG]])</f>
        <v>589</v>
      </c>
      <c r="C300" s="39" t="str">
        <f>CONCATENATE(Tabla6[[#This Row],[PARTIDA]],"00")</f>
        <v>58900</v>
      </c>
      <c r="D300" s="39" t="str">
        <f>VLOOKUP(Tabla6[[#This Row],[PARTIDA]],Tabla1[#All],3,FALSE)</f>
        <v>OTROS BIENES INMUEBLES</v>
      </c>
      <c r="E300" s="39" t="str">
        <f>CONCATENATE(Tabla6[[#This Row],[Columna1]]," - ",Tabla6[[#This Row],[DESCRIPCION]])</f>
        <v>58900 - OTROS BIENES INMUEBLES</v>
      </c>
      <c r="F300" s="12">
        <f>IFERROR( VLOOKUP(Tabla6[[#This Row],[PARTIDA]],Tabla5[#All],3,FALSE),0)</f>
        <v>0</v>
      </c>
    </row>
    <row r="301" spans="1:6" x14ac:dyDescent="0.3">
      <c r="A301" s="40">
        <v>590</v>
      </c>
      <c r="B301" s="39" t="str">
        <f>CONCATENATE(Tabla6[[#This Row],[COG]])</f>
        <v>590</v>
      </c>
      <c r="C301" s="39" t="str">
        <f>CONCATENATE(Tabla6[[#This Row],[PARTIDA]],"00")</f>
        <v>59000</v>
      </c>
      <c r="D301" s="39" t="str">
        <f>VLOOKUP(Tabla6[[#This Row],[PARTIDA]],Tabla1[#All],3,FALSE)</f>
        <v>ACTIVOS INTANGIBLES</v>
      </c>
      <c r="E301" s="39" t="str">
        <f>CONCATENATE(Tabla6[[#This Row],[Columna1]]," - ",Tabla6[[#This Row],[DESCRIPCION]])</f>
        <v>59000 - ACTIVOS INTANGIBLES</v>
      </c>
      <c r="F301" s="12">
        <f>IFERROR( VLOOKUP(Tabla6[[#This Row],[PARTIDA]],Tabla5[#All],3,FALSE),0)</f>
        <v>0</v>
      </c>
    </row>
    <row r="302" spans="1:6" x14ac:dyDescent="0.3">
      <c r="A302" s="40">
        <v>591</v>
      </c>
      <c r="B302" s="39" t="str">
        <f>CONCATENATE(Tabla6[[#This Row],[COG]])</f>
        <v>591</v>
      </c>
      <c r="C302" s="39" t="str">
        <f>CONCATENATE(Tabla6[[#This Row],[PARTIDA]],"00")</f>
        <v>59100</v>
      </c>
      <c r="D302" s="39" t="str">
        <f>VLOOKUP(Tabla6[[#This Row],[PARTIDA]],Tabla1[#All],3,FALSE)</f>
        <v>SOFTWARE</v>
      </c>
      <c r="E302" s="39" t="str">
        <f>CONCATENATE(Tabla6[[#This Row],[Columna1]]," - ",Tabla6[[#This Row],[DESCRIPCION]])</f>
        <v>59100 - SOFTWARE</v>
      </c>
      <c r="F302" s="12">
        <f>IFERROR( VLOOKUP(Tabla6[[#This Row],[PARTIDA]],Tabla5[#All],3,FALSE),0)</f>
        <v>0</v>
      </c>
    </row>
    <row r="303" spans="1:6" x14ac:dyDescent="0.3">
      <c r="A303" s="40">
        <v>592</v>
      </c>
      <c r="B303" s="39" t="str">
        <f>CONCATENATE(Tabla6[[#This Row],[COG]])</f>
        <v>592</v>
      </c>
      <c r="C303" s="39" t="str">
        <f>CONCATENATE(Tabla6[[#This Row],[PARTIDA]],"00")</f>
        <v>59200</v>
      </c>
      <c r="D303" s="39" t="str">
        <f>VLOOKUP(Tabla6[[#This Row],[PARTIDA]],Tabla1[#All],3,FALSE)</f>
        <v>PATENTES</v>
      </c>
      <c r="E303" s="39" t="str">
        <f>CONCATENATE(Tabla6[[#This Row],[Columna1]]," - ",Tabla6[[#This Row],[DESCRIPCION]])</f>
        <v>59200 - PATENTES</v>
      </c>
      <c r="F303" s="12">
        <f>IFERROR( VLOOKUP(Tabla6[[#This Row],[PARTIDA]],Tabla5[#All],3,FALSE),0)</f>
        <v>0</v>
      </c>
    </row>
    <row r="304" spans="1:6" x14ac:dyDescent="0.3">
      <c r="A304" s="40">
        <v>593</v>
      </c>
      <c r="B304" s="39" t="str">
        <f>CONCATENATE(Tabla6[[#This Row],[COG]])</f>
        <v>593</v>
      </c>
      <c r="C304" s="39" t="str">
        <f>CONCATENATE(Tabla6[[#This Row],[PARTIDA]],"00")</f>
        <v>59300</v>
      </c>
      <c r="D304" s="39" t="str">
        <f>VLOOKUP(Tabla6[[#This Row],[PARTIDA]],Tabla1[#All],3,FALSE)</f>
        <v>MARCAS</v>
      </c>
      <c r="E304" s="39" t="str">
        <f>CONCATENATE(Tabla6[[#This Row],[Columna1]]," - ",Tabla6[[#This Row],[DESCRIPCION]])</f>
        <v>59300 - MARCAS</v>
      </c>
      <c r="F304" s="12">
        <f>IFERROR( VLOOKUP(Tabla6[[#This Row],[PARTIDA]],Tabla5[#All],3,FALSE),0)</f>
        <v>0</v>
      </c>
    </row>
    <row r="305" spans="1:6" x14ac:dyDescent="0.3">
      <c r="A305" s="40">
        <v>594</v>
      </c>
      <c r="B305" s="39" t="str">
        <f>CONCATENATE(Tabla6[[#This Row],[COG]])</f>
        <v>594</v>
      </c>
      <c r="C305" s="39" t="str">
        <f>CONCATENATE(Tabla6[[#This Row],[PARTIDA]],"00")</f>
        <v>59400</v>
      </c>
      <c r="D305" s="39" t="str">
        <f>VLOOKUP(Tabla6[[#This Row],[PARTIDA]],Tabla1[#All],3,FALSE)</f>
        <v>DERECHOS</v>
      </c>
      <c r="E305" s="39" t="str">
        <f>CONCATENATE(Tabla6[[#This Row],[Columna1]]," - ",Tabla6[[#This Row],[DESCRIPCION]])</f>
        <v>59400 - DERECHOS</v>
      </c>
      <c r="F305" s="12">
        <f>IFERROR( VLOOKUP(Tabla6[[#This Row],[PARTIDA]],Tabla5[#All],3,FALSE),0)</f>
        <v>0</v>
      </c>
    </row>
    <row r="306" spans="1:6" x14ac:dyDescent="0.3">
      <c r="A306" s="40">
        <v>595</v>
      </c>
      <c r="B306" s="39" t="str">
        <f>CONCATENATE(Tabla6[[#This Row],[COG]])</f>
        <v>595</v>
      </c>
      <c r="C306" s="39" t="str">
        <f>CONCATENATE(Tabla6[[#This Row],[PARTIDA]],"00")</f>
        <v>59500</v>
      </c>
      <c r="D306" s="39" t="str">
        <f>VLOOKUP(Tabla6[[#This Row],[PARTIDA]],Tabla1[#All],3,FALSE)</f>
        <v>CONCESIONES</v>
      </c>
      <c r="E306" s="39" t="str">
        <f>CONCATENATE(Tabla6[[#This Row],[Columna1]]," - ",Tabla6[[#This Row],[DESCRIPCION]])</f>
        <v>59500 - CONCESIONES</v>
      </c>
      <c r="F306" s="12">
        <f>IFERROR( VLOOKUP(Tabla6[[#This Row],[PARTIDA]],Tabla5[#All],3,FALSE),0)</f>
        <v>0</v>
      </c>
    </row>
    <row r="307" spans="1:6" x14ac:dyDescent="0.3">
      <c r="A307" s="40">
        <v>596</v>
      </c>
      <c r="B307" s="39" t="str">
        <f>CONCATENATE(Tabla6[[#This Row],[COG]])</f>
        <v>596</v>
      </c>
      <c r="C307" s="39" t="str">
        <f>CONCATENATE(Tabla6[[#This Row],[PARTIDA]],"00")</f>
        <v>59600</v>
      </c>
      <c r="D307" s="39" t="str">
        <f>VLOOKUP(Tabla6[[#This Row],[PARTIDA]],Tabla1[#All],3,FALSE)</f>
        <v>FRANQUICIAS</v>
      </c>
      <c r="E307" s="39" t="str">
        <f>CONCATENATE(Tabla6[[#This Row],[Columna1]]," - ",Tabla6[[#This Row],[DESCRIPCION]])</f>
        <v>59600 - FRANQUICIAS</v>
      </c>
      <c r="F307" s="12">
        <f>IFERROR( VLOOKUP(Tabla6[[#This Row],[PARTIDA]],Tabla5[#All],3,FALSE),0)</f>
        <v>0</v>
      </c>
    </row>
    <row r="308" spans="1:6" x14ac:dyDescent="0.3">
      <c r="A308" s="40">
        <v>597</v>
      </c>
      <c r="B308" s="39" t="str">
        <f>CONCATENATE(Tabla6[[#This Row],[COG]])</f>
        <v>597</v>
      </c>
      <c r="C308" s="39" t="str">
        <f>CONCATENATE(Tabla6[[#This Row],[PARTIDA]],"00")</f>
        <v>59700</v>
      </c>
      <c r="D308" s="39" t="str">
        <f>VLOOKUP(Tabla6[[#This Row],[PARTIDA]],Tabla1[#All],3,FALSE)</f>
        <v>LICENCIAS INFORMÁTICAS E INTELECTUALES</v>
      </c>
      <c r="E308" s="39" t="str">
        <f>CONCATENATE(Tabla6[[#This Row],[Columna1]]," - ",Tabla6[[#This Row],[DESCRIPCION]])</f>
        <v>59700 - LICENCIAS INFORMÁTICAS E INTELECTUALES</v>
      </c>
      <c r="F308" s="12">
        <f>IFERROR( VLOOKUP(Tabla6[[#This Row],[PARTIDA]],Tabla5[#All],3,FALSE),0)</f>
        <v>0</v>
      </c>
    </row>
    <row r="309" spans="1:6" x14ac:dyDescent="0.3">
      <c r="A309" s="40">
        <v>598</v>
      </c>
      <c r="B309" s="39" t="str">
        <f>CONCATENATE(Tabla6[[#This Row],[COG]])</f>
        <v>598</v>
      </c>
      <c r="C309" s="39" t="str">
        <f>CONCATENATE(Tabla6[[#This Row],[PARTIDA]],"00")</f>
        <v>59800</v>
      </c>
      <c r="D309" s="39" t="str">
        <f>VLOOKUP(Tabla6[[#This Row],[PARTIDA]],Tabla1[#All],3,FALSE)</f>
        <v>LICENCIAS INDUSTRIALES, COMERCIALES Y OTRAS</v>
      </c>
      <c r="E309" s="39" t="str">
        <f>CONCATENATE(Tabla6[[#This Row],[Columna1]]," - ",Tabla6[[#This Row],[DESCRIPCION]])</f>
        <v>59800 - LICENCIAS INDUSTRIALES, COMERCIALES Y OTRAS</v>
      </c>
      <c r="F309" s="12">
        <f>IFERROR( VLOOKUP(Tabla6[[#This Row],[PARTIDA]],Tabla5[#All],3,FALSE),0)</f>
        <v>0</v>
      </c>
    </row>
    <row r="310" spans="1:6" x14ac:dyDescent="0.3">
      <c r="A310" s="40">
        <v>599</v>
      </c>
      <c r="B310" s="39" t="str">
        <f>CONCATENATE(Tabla6[[#This Row],[COG]])</f>
        <v>599</v>
      </c>
      <c r="C310" s="39" t="str">
        <f>CONCATENATE(Tabla6[[#This Row],[PARTIDA]],"00")</f>
        <v>59900</v>
      </c>
      <c r="D310" s="39" t="str">
        <f>VLOOKUP(Tabla6[[#This Row],[PARTIDA]],Tabla1[#All],3,FALSE)</f>
        <v>OTROS ACTIVOS INTANGIBLES</v>
      </c>
      <c r="E310" s="39" t="str">
        <f>CONCATENATE(Tabla6[[#This Row],[Columna1]]," - ",Tabla6[[#This Row],[DESCRIPCION]])</f>
        <v>59900 - OTROS ACTIVOS INTANGIBLES</v>
      </c>
      <c r="F310" s="12">
        <f>IFERROR( VLOOKUP(Tabla6[[#This Row],[PARTIDA]],Tabla5[#All],3,FALSE),0)</f>
        <v>0</v>
      </c>
    </row>
    <row r="311" spans="1:6" x14ac:dyDescent="0.3">
      <c r="A311" s="40">
        <v>600</v>
      </c>
      <c r="B311" s="39" t="str">
        <f>CONCATENATE(Tabla6[[#This Row],[COG]])</f>
        <v>600</v>
      </c>
      <c r="C311" s="39" t="str">
        <f>CONCATENATE(Tabla6[[#This Row],[PARTIDA]],"00")</f>
        <v>60000</v>
      </c>
      <c r="D311" s="39" t="str">
        <f>VLOOKUP(Tabla6[[#This Row],[PARTIDA]],Tabla1[#All],3,FALSE)</f>
        <v>INVERSIÓN PÚBLICA</v>
      </c>
      <c r="E311" s="39" t="str">
        <f>CONCATENATE(Tabla6[[#This Row],[Columna1]]," - ",Tabla6[[#This Row],[DESCRIPCION]])</f>
        <v>60000 - INVERSIÓN PÚBLICA</v>
      </c>
      <c r="F311" s="12">
        <f>IFERROR( VLOOKUP(Tabla6[[#This Row],[PARTIDA]],Tabla5[#All],3,FALSE),0)</f>
        <v>0</v>
      </c>
    </row>
    <row r="312" spans="1:6" x14ac:dyDescent="0.3">
      <c r="A312" s="40">
        <v>610</v>
      </c>
      <c r="B312" s="39" t="str">
        <f>CONCATENATE(Tabla6[[#This Row],[COG]])</f>
        <v>610</v>
      </c>
      <c r="C312" s="39" t="str">
        <f>CONCATENATE(Tabla6[[#This Row],[PARTIDA]],"00")</f>
        <v>61000</v>
      </c>
      <c r="D312" s="39" t="str">
        <f>VLOOKUP(Tabla6[[#This Row],[PARTIDA]],Tabla1[#All],3,FALSE)</f>
        <v>OBRA PÚBLICA EN BIENES DE DOMINIO PÚBLICO</v>
      </c>
      <c r="E312" s="39" t="str">
        <f>CONCATENATE(Tabla6[[#This Row],[Columna1]]," - ",Tabla6[[#This Row],[DESCRIPCION]])</f>
        <v>61000 - OBRA PÚBLICA EN BIENES DE DOMINIO PÚBLICO</v>
      </c>
      <c r="F312" s="12">
        <f>IFERROR( VLOOKUP(Tabla6[[#This Row],[PARTIDA]],Tabla5[#All],3,FALSE),0)</f>
        <v>0</v>
      </c>
    </row>
    <row r="313" spans="1:6" x14ac:dyDescent="0.3">
      <c r="A313" s="40">
        <v>611</v>
      </c>
      <c r="B313" s="39" t="str">
        <f>CONCATENATE(Tabla6[[#This Row],[COG]])</f>
        <v>611</v>
      </c>
      <c r="C313" s="39" t="str">
        <f>CONCATENATE(Tabla6[[#This Row],[PARTIDA]],"00")</f>
        <v>61100</v>
      </c>
      <c r="D313" s="39" t="str">
        <f>VLOOKUP(Tabla6[[#This Row],[PARTIDA]],Tabla1[#All],3,FALSE)</f>
        <v>EDIFICACIÓN HABITACIONAL</v>
      </c>
      <c r="E313" s="39" t="str">
        <f>CONCATENATE(Tabla6[[#This Row],[Columna1]]," - ",Tabla6[[#This Row],[DESCRIPCION]])</f>
        <v>61100 - EDIFICACIÓN HABITACIONAL</v>
      </c>
      <c r="F313" s="12">
        <f>IFERROR( VLOOKUP(Tabla6[[#This Row],[PARTIDA]],Tabla5[#All],3,FALSE),0)</f>
        <v>1300000</v>
      </c>
    </row>
    <row r="314" spans="1:6" x14ac:dyDescent="0.3">
      <c r="A314" s="40">
        <v>612</v>
      </c>
      <c r="B314" s="39" t="str">
        <f>CONCATENATE(Tabla6[[#This Row],[COG]])</f>
        <v>612</v>
      </c>
      <c r="C314" s="39" t="str">
        <f>CONCATENATE(Tabla6[[#This Row],[PARTIDA]],"00")</f>
        <v>61200</v>
      </c>
      <c r="D314" s="39" t="str">
        <f>VLOOKUP(Tabla6[[#This Row],[PARTIDA]],Tabla1[#All],3,FALSE)</f>
        <v>EDIFICACIÓN NO HABITACIONAL</v>
      </c>
      <c r="E314" s="39" t="str">
        <f>CONCATENATE(Tabla6[[#This Row],[Columna1]]," - ",Tabla6[[#This Row],[DESCRIPCION]])</f>
        <v>61200 - EDIFICACIÓN NO HABITACIONAL</v>
      </c>
      <c r="F314" s="12">
        <f>IFERROR( VLOOKUP(Tabla6[[#This Row],[PARTIDA]],Tabla5[#All],3,FALSE),0)</f>
        <v>0</v>
      </c>
    </row>
    <row r="315" spans="1:6" x14ac:dyDescent="0.3">
      <c r="A315" s="40">
        <v>613</v>
      </c>
      <c r="B315" s="39" t="str">
        <f>CONCATENATE(Tabla6[[#This Row],[COG]])</f>
        <v>613</v>
      </c>
      <c r="C315" s="39" t="str">
        <f>CONCATENATE(Tabla6[[#This Row],[PARTIDA]],"00")</f>
        <v>61300</v>
      </c>
      <c r="D315" s="39" t="str">
        <f>VLOOKUP(Tabla6[[#This Row],[PARTIDA]],Tabla1[#All],3,FALSE)</f>
        <v>CONSTRUCCIÓN DE OBRAS PARA EL ABASTECIMIENTO DE AGUA, PETRÓLEO, GAS, ELECTRICIDAD Y</v>
      </c>
      <c r="E315" s="39" t="str">
        <f>CONCATENATE(Tabla6[[#This Row],[Columna1]]," - ",Tabla6[[#This Row],[DESCRIPCION]])</f>
        <v>61300 - CONSTRUCCIÓN DE OBRAS PARA EL ABASTECIMIENTO DE AGUA, PETRÓLEO, GAS, ELECTRICIDAD Y</v>
      </c>
      <c r="F315" s="12">
        <f>IFERROR( VLOOKUP(Tabla6[[#This Row],[PARTIDA]],Tabla5[#All],3,FALSE),0)</f>
        <v>0</v>
      </c>
    </row>
    <row r="316" spans="1:6" x14ac:dyDescent="0.3">
      <c r="A316" s="40">
        <v>614</v>
      </c>
      <c r="B316" s="39" t="str">
        <f>CONCATENATE(Tabla6[[#This Row],[COG]])</f>
        <v>614</v>
      </c>
      <c r="C316" s="39" t="str">
        <f>CONCATENATE(Tabla6[[#This Row],[PARTIDA]],"00")</f>
        <v>61400</v>
      </c>
      <c r="D316" s="39" t="str">
        <f>VLOOKUP(Tabla6[[#This Row],[PARTIDA]],Tabla1[#All],3,FALSE)</f>
        <v>DIVISIÓN DE TERRENOS Y CONSTRUCCIÓN DE OBRAS DE URBANIZACIÓN</v>
      </c>
      <c r="E316" s="39" t="str">
        <f>CONCATENATE(Tabla6[[#This Row],[Columna1]]," - ",Tabla6[[#This Row],[DESCRIPCION]])</f>
        <v>61400 - DIVISIÓN DE TERRENOS Y CONSTRUCCIÓN DE OBRAS DE URBANIZACIÓN</v>
      </c>
      <c r="F316" s="12">
        <f>IFERROR( VLOOKUP(Tabla6[[#This Row],[PARTIDA]],Tabla5[#All],3,FALSE),0)</f>
        <v>300000</v>
      </c>
    </row>
    <row r="317" spans="1:6" x14ac:dyDescent="0.3">
      <c r="A317" s="40">
        <v>615</v>
      </c>
      <c r="B317" s="39" t="str">
        <f>CONCATENATE(Tabla6[[#This Row],[COG]])</f>
        <v>615</v>
      </c>
      <c r="C317" s="39" t="str">
        <f>CONCATENATE(Tabla6[[#This Row],[PARTIDA]],"00")</f>
        <v>61500</v>
      </c>
      <c r="D317" s="39" t="str">
        <f>VLOOKUP(Tabla6[[#This Row],[PARTIDA]],Tabla1[#All],3,FALSE)</f>
        <v>CONSTRUCCIÓN DE VÍAS DE COMUNICACIÓN</v>
      </c>
      <c r="E317" s="39" t="str">
        <f>CONCATENATE(Tabla6[[#This Row],[Columna1]]," - ",Tabla6[[#This Row],[DESCRIPCION]])</f>
        <v>61500 - CONSTRUCCIÓN DE VÍAS DE COMUNICACIÓN</v>
      </c>
      <c r="F317" s="12">
        <f>IFERROR( VLOOKUP(Tabla6[[#This Row],[PARTIDA]],Tabla5[#All],3,FALSE),0)</f>
        <v>0</v>
      </c>
    </row>
    <row r="318" spans="1:6" x14ac:dyDescent="0.3">
      <c r="A318" s="40">
        <v>616</v>
      </c>
      <c r="B318" s="39" t="str">
        <f>CONCATENATE(Tabla6[[#This Row],[COG]])</f>
        <v>616</v>
      </c>
      <c r="C318" s="39" t="str">
        <f>CONCATENATE(Tabla6[[#This Row],[PARTIDA]],"00")</f>
        <v>61600</v>
      </c>
      <c r="D318" s="39" t="str">
        <f>VLOOKUP(Tabla6[[#This Row],[PARTIDA]],Tabla1[#All],3,FALSE)</f>
        <v>OTRAS CONSTRUCCIONES DE INGENIERÍA CIVIL U OBRA PESADA</v>
      </c>
      <c r="E318" s="39" t="str">
        <f>CONCATENATE(Tabla6[[#This Row],[Columna1]]," - ",Tabla6[[#This Row],[DESCRIPCION]])</f>
        <v>61600 - OTRAS CONSTRUCCIONES DE INGENIERÍA CIVIL U OBRA PESADA</v>
      </c>
      <c r="F318" s="12">
        <f>IFERROR( VLOOKUP(Tabla6[[#This Row],[PARTIDA]],Tabla5[#All],3,FALSE),0)</f>
        <v>0</v>
      </c>
    </row>
    <row r="319" spans="1:6" x14ac:dyDescent="0.3">
      <c r="A319" s="40">
        <v>617</v>
      </c>
      <c r="B319" s="39" t="str">
        <f>CONCATENATE(Tabla6[[#This Row],[COG]])</f>
        <v>617</v>
      </c>
      <c r="C319" s="39" t="str">
        <f>CONCATENATE(Tabla6[[#This Row],[PARTIDA]],"00")</f>
        <v>61700</v>
      </c>
      <c r="D319" s="39" t="str">
        <f>VLOOKUP(Tabla6[[#This Row],[PARTIDA]],Tabla1[#All],3,FALSE)</f>
        <v>INSTALACIONES Y EQUIPAMIENTO EN CONSTRUCCIONES</v>
      </c>
      <c r="E319" s="39" t="str">
        <f>CONCATENATE(Tabla6[[#This Row],[Columna1]]," - ",Tabla6[[#This Row],[DESCRIPCION]])</f>
        <v>61700 - INSTALACIONES Y EQUIPAMIENTO EN CONSTRUCCIONES</v>
      </c>
      <c r="F319" s="12">
        <f>IFERROR( VLOOKUP(Tabla6[[#This Row],[PARTIDA]],Tabla5[#All],3,FALSE),0)</f>
        <v>0</v>
      </c>
    </row>
    <row r="320" spans="1:6" x14ac:dyDescent="0.3">
      <c r="A320" s="40">
        <v>619</v>
      </c>
      <c r="B320" s="39" t="str">
        <f>CONCATENATE(Tabla6[[#This Row],[COG]])</f>
        <v>619</v>
      </c>
      <c r="C320" s="39" t="str">
        <f>CONCATENATE(Tabla6[[#This Row],[PARTIDA]],"00")</f>
        <v>61900</v>
      </c>
      <c r="D320" s="39" t="str">
        <f>VLOOKUP(Tabla6[[#This Row],[PARTIDA]],Tabla1[#All],3,FALSE)</f>
        <v>TRABAJOS DE ACABADOS EN EDIFICACIONES Y OTROS TRABAJOS ESPECIALIZADOS</v>
      </c>
      <c r="E320" s="39" t="str">
        <f>CONCATENATE(Tabla6[[#This Row],[Columna1]]," - ",Tabla6[[#This Row],[DESCRIPCION]])</f>
        <v>61900 - TRABAJOS DE ACABADOS EN EDIFICACIONES Y OTROS TRABAJOS ESPECIALIZADOS</v>
      </c>
      <c r="F320" s="12">
        <f>IFERROR( VLOOKUP(Tabla6[[#This Row],[PARTIDA]],Tabla5[#All],3,FALSE),0)</f>
        <v>0</v>
      </c>
    </row>
    <row r="321" spans="1:6" x14ac:dyDescent="0.3">
      <c r="A321" s="40">
        <v>620</v>
      </c>
      <c r="B321" s="39" t="str">
        <f>CONCATENATE(Tabla6[[#This Row],[COG]])</f>
        <v>620</v>
      </c>
      <c r="C321" s="39" t="str">
        <f>CONCATENATE(Tabla6[[#This Row],[PARTIDA]],"00")</f>
        <v>62000</v>
      </c>
      <c r="D321" s="39" t="str">
        <f>VLOOKUP(Tabla6[[#This Row],[PARTIDA]],Tabla1[#All],3,FALSE)</f>
        <v>OBRA PÚBLICA EN BIENES PROPIOS</v>
      </c>
      <c r="E321" s="39" t="str">
        <f>CONCATENATE(Tabla6[[#This Row],[Columna1]]," - ",Tabla6[[#This Row],[DESCRIPCION]])</f>
        <v>62000 - OBRA PÚBLICA EN BIENES PROPIOS</v>
      </c>
      <c r="F321" s="12">
        <f>IFERROR( VLOOKUP(Tabla6[[#This Row],[PARTIDA]],Tabla5[#All],3,FALSE),0)</f>
        <v>0</v>
      </c>
    </row>
    <row r="322" spans="1:6" x14ac:dyDescent="0.3">
      <c r="A322" s="40">
        <v>621</v>
      </c>
      <c r="B322" s="39" t="str">
        <f>CONCATENATE(Tabla6[[#This Row],[COG]])</f>
        <v>621</v>
      </c>
      <c r="C322" s="39" t="str">
        <f>CONCATENATE(Tabla6[[#This Row],[PARTIDA]],"00")</f>
        <v>62100</v>
      </c>
      <c r="D322" s="39" t="str">
        <f>VLOOKUP(Tabla6[[#This Row],[PARTIDA]],Tabla1[#All],3,FALSE)</f>
        <v>EDIFICACIÓN HABITACIONAL</v>
      </c>
      <c r="E322" s="39" t="str">
        <f>CONCATENATE(Tabla6[[#This Row],[Columna1]]," - ",Tabla6[[#This Row],[DESCRIPCION]])</f>
        <v>62100 - EDIFICACIÓN HABITACIONAL</v>
      </c>
      <c r="F322" s="12">
        <f>IFERROR( VLOOKUP(Tabla6[[#This Row],[PARTIDA]],Tabla5[#All],3,FALSE),0)</f>
        <v>1000</v>
      </c>
    </row>
    <row r="323" spans="1:6" x14ac:dyDescent="0.3">
      <c r="A323" s="40">
        <v>622</v>
      </c>
      <c r="B323" s="39" t="str">
        <f>CONCATENATE(Tabla6[[#This Row],[COG]])</f>
        <v>622</v>
      </c>
      <c r="C323" s="39" t="str">
        <f>CONCATENATE(Tabla6[[#This Row],[PARTIDA]],"00")</f>
        <v>62200</v>
      </c>
      <c r="D323" s="39" t="str">
        <f>VLOOKUP(Tabla6[[#This Row],[PARTIDA]],Tabla1[#All],3,FALSE)</f>
        <v>EDIFICACIÓN NO HABITACIONAL</v>
      </c>
      <c r="E323" s="39" t="str">
        <f>CONCATENATE(Tabla6[[#This Row],[Columna1]]," - ",Tabla6[[#This Row],[DESCRIPCION]])</f>
        <v>62200 - EDIFICACIÓN NO HABITACIONAL</v>
      </c>
      <c r="F323" s="12">
        <f>IFERROR( VLOOKUP(Tabla6[[#This Row],[PARTIDA]],Tabla5[#All],3,FALSE),0)</f>
        <v>0</v>
      </c>
    </row>
    <row r="324" spans="1:6" x14ac:dyDescent="0.3">
      <c r="A324" s="40">
        <v>623</v>
      </c>
      <c r="B324" s="39" t="str">
        <f>CONCATENATE(Tabla6[[#This Row],[COG]])</f>
        <v>623</v>
      </c>
      <c r="C324" s="39" t="str">
        <f>CONCATENATE(Tabla6[[#This Row],[PARTIDA]],"00")</f>
        <v>62300</v>
      </c>
      <c r="D324" s="39" t="str">
        <f>VLOOKUP(Tabla6[[#This Row],[PARTIDA]],Tabla1[#All],3,FALSE)</f>
        <v>CONSTRUCCIÓN DE OBRAS PARA EL ABASTECIMIENTO DE AGUA, PETRÓLEO, GAS, ELECTRICIDAD Y</v>
      </c>
      <c r="E324" s="39" t="str">
        <f>CONCATENATE(Tabla6[[#This Row],[Columna1]]," - ",Tabla6[[#This Row],[DESCRIPCION]])</f>
        <v>62300 - CONSTRUCCIÓN DE OBRAS PARA EL ABASTECIMIENTO DE AGUA, PETRÓLEO, GAS, ELECTRICIDAD Y</v>
      </c>
      <c r="F324" s="12">
        <f>IFERROR( VLOOKUP(Tabla6[[#This Row],[PARTIDA]],Tabla5[#All],3,FALSE),0)</f>
        <v>0</v>
      </c>
    </row>
    <row r="325" spans="1:6" x14ac:dyDescent="0.3">
      <c r="A325" s="40">
        <v>624</v>
      </c>
      <c r="B325" s="39" t="str">
        <f>CONCATENATE(Tabla6[[#This Row],[COG]])</f>
        <v>624</v>
      </c>
      <c r="C325" s="39" t="str">
        <f>CONCATENATE(Tabla6[[#This Row],[PARTIDA]],"00")</f>
        <v>62400</v>
      </c>
      <c r="D325" s="39" t="str">
        <f>VLOOKUP(Tabla6[[#This Row],[PARTIDA]],Tabla1[#All],3,FALSE)</f>
        <v>DIVISIÓN DE TERRENOS Y CONSTRUCCIÓN DE OBRAS DE URBANIZACIÓN</v>
      </c>
      <c r="E325" s="39" t="str">
        <f>CONCATENATE(Tabla6[[#This Row],[Columna1]]," - ",Tabla6[[#This Row],[DESCRIPCION]])</f>
        <v>62400 - DIVISIÓN DE TERRENOS Y CONSTRUCCIÓN DE OBRAS DE URBANIZACIÓN</v>
      </c>
      <c r="F325" s="12">
        <f>IFERROR( VLOOKUP(Tabla6[[#This Row],[PARTIDA]],Tabla5[#All],3,FALSE),0)</f>
        <v>372599.64</v>
      </c>
    </row>
    <row r="326" spans="1:6" x14ac:dyDescent="0.3">
      <c r="A326" s="40">
        <v>625</v>
      </c>
      <c r="B326" s="39" t="str">
        <f>CONCATENATE(Tabla6[[#This Row],[COG]])</f>
        <v>625</v>
      </c>
      <c r="C326" s="39" t="str">
        <f>CONCATENATE(Tabla6[[#This Row],[PARTIDA]],"00")</f>
        <v>62500</v>
      </c>
      <c r="D326" s="39" t="str">
        <f>VLOOKUP(Tabla6[[#This Row],[PARTIDA]],Tabla1[#All],3,FALSE)</f>
        <v>CONSTRUCCIÓN DE VÍAS DE COMUNICACIÓN</v>
      </c>
      <c r="E326" s="39" t="str">
        <f>CONCATENATE(Tabla6[[#This Row],[Columna1]]," - ",Tabla6[[#This Row],[DESCRIPCION]])</f>
        <v>62500 - CONSTRUCCIÓN DE VÍAS DE COMUNICACIÓN</v>
      </c>
      <c r="F326" s="12">
        <f>IFERROR( VLOOKUP(Tabla6[[#This Row],[PARTIDA]],Tabla5[#All],3,FALSE),0)</f>
        <v>0</v>
      </c>
    </row>
    <row r="327" spans="1:6" x14ac:dyDescent="0.3">
      <c r="A327" s="40">
        <v>626</v>
      </c>
      <c r="B327" s="39" t="str">
        <f>CONCATENATE(Tabla6[[#This Row],[COG]])</f>
        <v>626</v>
      </c>
      <c r="C327" s="39" t="str">
        <f>CONCATENATE(Tabla6[[#This Row],[PARTIDA]],"00")</f>
        <v>62600</v>
      </c>
      <c r="D327" s="39" t="str">
        <f>VLOOKUP(Tabla6[[#This Row],[PARTIDA]],Tabla1[#All],3,FALSE)</f>
        <v>OTRAS CONSTRUCCIONES DE INGENIERÍA CIVIL U OBRA PESADA</v>
      </c>
      <c r="E327" s="39" t="str">
        <f>CONCATENATE(Tabla6[[#This Row],[Columna1]]," - ",Tabla6[[#This Row],[DESCRIPCION]])</f>
        <v>62600 - OTRAS CONSTRUCCIONES DE INGENIERÍA CIVIL U OBRA PESADA</v>
      </c>
      <c r="F327" s="12">
        <f>IFERROR( VLOOKUP(Tabla6[[#This Row],[PARTIDA]],Tabla5[#All],3,FALSE),0)</f>
        <v>0</v>
      </c>
    </row>
    <row r="328" spans="1:6" x14ac:dyDescent="0.3">
      <c r="A328" s="40">
        <v>627</v>
      </c>
      <c r="B328" s="39" t="str">
        <f>CONCATENATE(Tabla6[[#This Row],[COG]])</f>
        <v>627</v>
      </c>
      <c r="C328" s="39" t="str">
        <f>CONCATENATE(Tabla6[[#This Row],[PARTIDA]],"00")</f>
        <v>62700</v>
      </c>
      <c r="D328" s="39" t="str">
        <f>VLOOKUP(Tabla6[[#This Row],[PARTIDA]],Tabla1[#All],3,FALSE)</f>
        <v>INSTALACIONES Y EQUIPAMIENTO EN CONSTRUCCIONES</v>
      </c>
      <c r="E328" s="39" t="str">
        <f>CONCATENATE(Tabla6[[#This Row],[Columna1]]," - ",Tabla6[[#This Row],[DESCRIPCION]])</f>
        <v>62700 - INSTALACIONES Y EQUIPAMIENTO EN CONSTRUCCIONES</v>
      </c>
      <c r="F328" s="12">
        <f>IFERROR( VLOOKUP(Tabla6[[#This Row],[PARTIDA]],Tabla5[#All],3,FALSE),0)</f>
        <v>0</v>
      </c>
    </row>
    <row r="329" spans="1:6" x14ac:dyDescent="0.3">
      <c r="A329" s="40">
        <v>629</v>
      </c>
      <c r="B329" s="39" t="str">
        <f>CONCATENATE(Tabla6[[#This Row],[COG]])</f>
        <v>629</v>
      </c>
      <c r="C329" s="39" t="str">
        <f>CONCATENATE(Tabla6[[#This Row],[PARTIDA]],"00")</f>
        <v>62900</v>
      </c>
      <c r="D329" s="39" t="str">
        <f>VLOOKUP(Tabla6[[#This Row],[PARTIDA]],Tabla1[#All],3,FALSE)</f>
        <v>TRABAJOS DE ACABADOS EN EDIFICACIONES Y OTROS TRABAJOS ESPECIALIZADOS</v>
      </c>
      <c r="E329" s="39" t="str">
        <f>CONCATENATE(Tabla6[[#This Row],[Columna1]]," - ",Tabla6[[#This Row],[DESCRIPCION]])</f>
        <v>62900 - TRABAJOS DE ACABADOS EN EDIFICACIONES Y OTROS TRABAJOS ESPECIALIZADOS</v>
      </c>
      <c r="F329" s="12">
        <f>IFERROR( VLOOKUP(Tabla6[[#This Row],[PARTIDA]],Tabla5[#All],3,FALSE),0)</f>
        <v>0</v>
      </c>
    </row>
    <row r="330" spans="1:6" x14ac:dyDescent="0.3">
      <c r="A330" s="40">
        <v>630</v>
      </c>
      <c r="B330" s="39" t="str">
        <f>CONCATENATE(Tabla6[[#This Row],[COG]])</f>
        <v>630</v>
      </c>
      <c r="C330" s="39" t="str">
        <f>CONCATENATE(Tabla6[[#This Row],[PARTIDA]],"00")</f>
        <v>63000</v>
      </c>
      <c r="D330" s="39" t="str">
        <f>VLOOKUP(Tabla6[[#This Row],[PARTIDA]],Tabla1[#All],3,FALSE)</f>
        <v>PROYECTOS PRODUCTIVOS Y ACCIONES DE FOMENTO</v>
      </c>
      <c r="E330" s="39" t="str">
        <f>CONCATENATE(Tabla6[[#This Row],[Columna1]]," - ",Tabla6[[#This Row],[DESCRIPCION]])</f>
        <v>63000 - PROYECTOS PRODUCTIVOS Y ACCIONES DE FOMENTO</v>
      </c>
      <c r="F330" s="12">
        <f>IFERROR( VLOOKUP(Tabla6[[#This Row],[PARTIDA]],Tabla5[#All],3,FALSE),0)</f>
        <v>0</v>
      </c>
    </row>
    <row r="331" spans="1:6" x14ac:dyDescent="0.3">
      <c r="A331" s="40">
        <v>631</v>
      </c>
      <c r="B331" s="39" t="str">
        <f>CONCATENATE(Tabla6[[#This Row],[COG]])</f>
        <v>631</v>
      </c>
      <c r="C331" s="39" t="str">
        <f>CONCATENATE(Tabla6[[#This Row],[PARTIDA]],"00")</f>
        <v>63100</v>
      </c>
      <c r="D331" s="39" t="str">
        <f>VLOOKUP(Tabla6[[#This Row],[PARTIDA]],Tabla1[#All],3,FALSE)</f>
        <v>ESTUDIOS, FORMULACIÓN Y EVALUACIÓN DE PROYECTOS PRODUCTIVOS NO INCLUIDOS EN CONCEPTOS</v>
      </c>
      <c r="E331" s="39" t="str">
        <f>CONCATENATE(Tabla6[[#This Row],[Columna1]]," - ",Tabla6[[#This Row],[DESCRIPCION]])</f>
        <v>63100 - ESTUDIOS, FORMULACIÓN Y EVALUACIÓN DE PROYECTOS PRODUCTIVOS NO INCLUIDOS EN CONCEPTOS</v>
      </c>
      <c r="F331" s="12">
        <f>IFERROR( VLOOKUP(Tabla6[[#This Row],[PARTIDA]],Tabla5[#All],3,FALSE),0)</f>
        <v>0</v>
      </c>
    </row>
    <row r="332" spans="1:6" x14ac:dyDescent="0.3">
      <c r="A332" s="40">
        <v>632</v>
      </c>
      <c r="B332" s="39" t="str">
        <f>CONCATENATE(Tabla6[[#This Row],[COG]])</f>
        <v>632</v>
      </c>
      <c r="C332" s="39" t="str">
        <f>CONCATENATE(Tabla6[[#This Row],[PARTIDA]],"00")</f>
        <v>63200</v>
      </c>
      <c r="D332" s="39" t="str">
        <f>VLOOKUP(Tabla6[[#This Row],[PARTIDA]],Tabla1[#All],3,FALSE)</f>
        <v>EJECUCIÓN DE PROYECTOS PRODUCTIVOS NO INCLUIDOS EN CONCEPTOS ANTERIORES DE ESTE CAPÍTULO</v>
      </c>
      <c r="E332" s="39" t="str">
        <f>CONCATENATE(Tabla6[[#This Row],[Columna1]]," - ",Tabla6[[#This Row],[DESCRIPCION]])</f>
        <v>63200 - EJECUCIÓN DE PROYECTOS PRODUCTIVOS NO INCLUIDOS EN CONCEPTOS ANTERIORES DE ESTE CAPÍTULO</v>
      </c>
      <c r="F332" s="12">
        <f>IFERROR( VLOOKUP(Tabla6[[#This Row],[PARTIDA]],Tabla5[#All],3,FALSE),0)</f>
        <v>0</v>
      </c>
    </row>
    <row r="333" spans="1:6" x14ac:dyDescent="0.3">
      <c r="A333" s="40">
        <v>700</v>
      </c>
      <c r="B333" s="39" t="str">
        <f>CONCATENATE(Tabla6[[#This Row],[COG]])</f>
        <v>700</v>
      </c>
      <c r="C333" s="39" t="str">
        <f>CONCATENATE(Tabla6[[#This Row],[PARTIDA]],"00")</f>
        <v>70000</v>
      </c>
      <c r="D333" s="39" t="str">
        <f>VLOOKUP(Tabla6[[#This Row],[PARTIDA]],Tabla1[#All],3,FALSE)</f>
        <v>INVERSIONES FINANCIERAS Y OTRAS PROVISIONES</v>
      </c>
      <c r="E333" s="39" t="str">
        <f>CONCATENATE(Tabla6[[#This Row],[Columna1]]," - ",Tabla6[[#This Row],[DESCRIPCION]])</f>
        <v>70000 - INVERSIONES FINANCIERAS Y OTRAS PROVISIONES</v>
      </c>
      <c r="F333" s="12">
        <f>IFERROR( VLOOKUP(Tabla6[[#This Row],[PARTIDA]],Tabla5[#All],3,FALSE),0)</f>
        <v>0</v>
      </c>
    </row>
    <row r="334" spans="1:6" x14ac:dyDescent="0.3">
      <c r="A334" s="40">
        <v>710</v>
      </c>
      <c r="B334" s="39" t="str">
        <f>CONCATENATE(Tabla6[[#This Row],[COG]])</f>
        <v>710</v>
      </c>
      <c r="C334" s="39" t="str">
        <f>CONCATENATE(Tabla6[[#This Row],[PARTIDA]],"00")</f>
        <v>71000</v>
      </c>
      <c r="D334" s="39" t="str">
        <f>VLOOKUP(Tabla6[[#This Row],[PARTIDA]],Tabla1[#All],3,FALSE)</f>
        <v>INVERSIONES PARA EL FOMENTO DE ACTIVIDADES PRODUCTIVAS</v>
      </c>
      <c r="E334" s="39" t="str">
        <f>CONCATENATE(Tabla6[[#This Row],[Columna1]]," - ",Tabla6[[#This Row],[DESCRIPCION]])</f>
        <v>71000 - INVERSIONES PARA EL FOMENTO DE ACTIVIDADES PRODUCTIVAS</v>
      </c>
      <c r="F334" s="12">
        <f>IFERROR( VLOOKUP(Tabla6[[#This Row],[PARTIDA]],Tabla5[#All],3,FALSE),0)</f>
        <v>0</v>
      </c>
    </row>
    <row r="335" spans="1:6" x14ac:dyDescent="0.3">
      <c r="A335" s="40">
        <v>711</v>
      </c>
      <c r="B335" s="39" t="str">
        <f>CONCATENATE(Tabla6[[#This Row],[COG]])</f>
        <v>711</v>
      </c>
      <c r="C335" s="39" t="str">
        <f>CONCATENATE(Tabla6[[#This Row],[PARTIDA]],"00")</f>
        <v>71100</v>
      </c>
      <c r="D335" s="39" t="str">
        <f>VLOOKUP(Tabla6[[#This Row],[PARTIDA]],Tabla1[#All],3,FALSE)</f>
        <v>CRÉDITOS OTORGADOS POR ENTIDADES FEDERATIVAS Y MUNICIPIOS AL SECTOR SOCIAL Y PRIVADO PARA EL</v>
      </c>
      <c r="E335" s="39" t="str">
        <f>CONCATENATE(Tabla6[[#This Row],[Columna1]]," - ",Tabla6[[#This Row],[DESCRIPCION]])</f>
        <v>71100 - CRÉDITOS OTORGADOS POR ENTIDADES FEDERATIVAS Y MUNICIPIOS AL SECTOR SOCIAL Y PRIVADO PARA EL</v>
      </c>
      <c r="F335" s="12">
        <f>IFERROR( VLOOKUP(Tabla6[[#This Row],[PARTIDA]],Tabla5[#All],3,FALSE),0)</f>
        <v>0</v>
      </c>
    </row>
    <row r="336" spans="1:6" x14ac:dyDescent="0.3">
      <c r="A336" s="40">
        <v>712</v>
      </c>
      <c r="B336" s="39" t="str">
        <f>CONCATENATE(Tabla6[[#This Row],[COG]])</f>
        <v>712</v>
      </c>
      <c r="C336" s="39" t="str">
        <f>CONCATENATE(Tabla6[[#This Row],[PARTIDA]],"00")</f>
        <v>71200</v>
      </c>
      <c r="D336" s="39" t="str">
        <f>VLOOKUP(Tabla6[[#This Row],[PARTIDA]],Tabla1[#All],3,FALSE)</f>
        <v>CRÉDITOS OTORGADOS POR ENTIDADES FEDERATIVAS A MUNICIPIOS PARA EL FOMENTO DE ACTIVIDADES</v>
      </c>
      <c r="E336" s="39" t="str">
        <f>CONCATENATE(Tabla6[[#This Row],[Columna1]]," - ",Tabla6[[#This Row],[DESCRIPCION]])</f>
        <v>71200 - CRÉDITOS OTORGADOS POR ENTIDADES FEDERATIVAS A MUNICIPIOS PARA EL FOMENTO DE ACTIVIDADES</v>
      </c>
      <c r="F336" s="12">
        <f>IFERROR( VLOOKUP(Tabla6[[#This Row],[PARTIDA]],Tabla5[#All],3,FALSE),0)</f>
        <v>0</v>
      </c>
    </row>
    <row r="337" spans="1:6" x14ac:dyDescent="0.3">
      <c r="A337" s="40">
        <v>720</v>
      </c>
      <c r="B337" s="39" t="str">
        <f>CONCATENATE(Tabla6[[#This Row],[COG]])</f>
        <v>720</v>
      </c>
      <c r="C337" s="39" t="str">
        <f>CONCATENATE(Tabla6[[#This Row],[PARTIDA]],"00")</f>
        <v>72000</v>
      </c>
      <c r="D337" s="39" t="str">
        <f>VLOOKUP(Tabla6[[#This Row],[PARTIDA]],Tabla1[#All],3,FALSE)</f>
        <v>ACCIONES Y PARTICIPACIONES DE CAPITAL</v>
      </c>
      <c r="E337" s="39" t="str">
        <f>CONCATENATE(Tabla6[[#This Row],[Columna1]]," - ",Tabla6[[#This Row],[DESCRIPCION]])</f>
        <v>72000 - ACCIONES Y PARTICIPACIONES DE CAPITAL</v>
      </c>
      <c r="F337" s="12">
        <f>IFERROR( VLOOKUP(Tabla6[[#This Row],[PARTIDA]],Tabla5[#All],3,FALSE),0)</f>
        <v>0</v>
      </c>
    </row>
    <row r="338" spans="1:6" x14ac:dyDescent="0.3">
      <c r="A338" s="40">
        <v>721</v>
      </c>
      <c r="B338" s="39" t="str">
        <f>CONCATENATE(Tabla6[[#This Row],[COG]])</f>
        <v>721</v>
      </c>
      <c r="C338" s="39" t="str">
        <f>CONCATENATE(Tabla6[[#This Row],[PARTIDA]],"00")</f>
        <v>72100</v>
      </c>
      <c r="D338" s="39" t="str">
        <f>VLOOKUP(Tabla6[[#This Row],[PARTIDA]],Tabla1[#All],3,FALSE)</f>
        <v>ACCIONES Y PARTICIPACIONES DE CAPITAL EN ENTIDADES PARAESTATALES NO EMPRESARIALES Y NO</v>
      </c>
      <c r="E338" s="39" t="str">
        <f>CONCATENATE(Tabla6[[#This Row],[Columna1]]," - ",Tabla6[[#This Row],[DESCRIPCION]])</f>
        <v>72100 - ACCIONES Y PARTICIPACIONES DE CAPITAL EN ENTIDADES PARAESTATALES NO EMPRESARIALES Y NO</v>
      </c>
      <c r="F338" s="12">
        <f>IFERROR( VLOOKUP(Tabla6[[#This Row],[PARTIDA]],Tabla5[#All],3,FALSE),0)</f>
        <v>0</v>
      </c>
    </row>
    <row r="339" spans="1:6" x14ac:dyDescent="0.3">
      <c r="A339" s="40">
        <v>722</v>
      </c>
      <c r="B339" s="39" t="str">
        <f>CONCATENATE(Tabla6[[#This Row],[COG]])</f>
        <v>722</v>
      </c>
      <c r="C339" s="39" t="str">
        <f>CONCATENATE(Tabla6[[#This Row],[PARTIDA]],"00")</f>
        <v>72200</v>
      </c>
      <c r="D339" s="39" t="str">
        <f>VLOOKUP(Tabla6[[#This Row],[PARTIDA]],Tabla1[#All],3,FALSE)</f>
        <v>ACCIONES Y PARTICIPACIONES DE CAPITAL EN ENTIDADES PARAESTATALES EMPRESARIALES Y NO FINANCIERAS</v>
      </c>
      <c r="E339" s="39" t="str">
        <f>CONCATENATE(Tabla6[[#This Row],[Columna1]]," - ",Tabla6[[#This Row],[DESCRIPCION]])</f>
        <v>72200 - ACCIONES Y PARTICIPACIONES DE CAPITAL EN ENTIDADES PARAESTATALES EMPRESARIALES Y NO FINANCIERAS</v>
      </c>
      <c r="F339" s="12">
        <f>IFERROR( VLOOKUP(Tabla6[[#This Row],[PARTIDA]],Tabla5[#All],3,FALSE),0)</f>
        <v>0</v>
      </c>
    </row>
    <row r="340" spans="1:6" x14ac:dyDescent="0.3">
      <c r="A340" s="40">
        <v>723</v>
      </c>
      <c r="B340" s="39" t="str">
        <f>CONCATENATE(Tabla6[[#This Row],[COG]])</f>
        <v>723</v>
      </c>
      <c r="C340" s="39" t="str">
        <f>CONCATENATE(Tabla6[[#This Row],[PARTIDA]],"00")</f>
        <v>72300</v>
      </c>
      <c r="D340" s="39" t="str">
        <f>VLOOKUP(Tabla6[[#This Row],[PARTIDA]],Tabla1[#All],3,FALSE)</f>
        <v>ACCIONES Y PARTICIPACIONES DE CAPITAL EN INSTITUCIONES PARAESTATALES PÚBLICAS FINANCIERAS CON FINES</v>
      </c>
      <c r="E340" s="39" t="str">
        <f>CONCATENATE(Tabla6[[#This Row],[Columna1]]," - ",Tabla6[[#This Row],[DESCRIPCION]])</f>
        <v>72300 - ACCIONES Y PARTICIPACIONES DE CAPITAL EN INSTITUCIONES PARAESTATALES PÚBLICAS FINANCIERAS CON FINES</v>
      </c>
      <c r="F340" s="12">
        <f>IFERROR( VLOOKUP(Tabla6[[#This Row],[PARTIDA]],Tabla5[#All],3,FALSE),0)</f>
        <v>0</v>
      </c>
    </row>
    <row r="341" spans="1:6" x14ac:dyDescent="0.3">
      <c r="A341" s="40">
        <v>724</v>
      </c>
      <c r="B341" s="39" t="str">
        <f>CONCATENATE(Tabla6[[#This Row],[COG]])</f>
        <v>724</v>
      </c>
      <c r="C341" s="39" t="str">
        <f>CONCATENATE(Tabla6[[#This Row],[PARTIDA]],"00")</f>
        <v>72400</v>
      </c>
      <c r="D341" s="39" t="str">
        <f>VLOOKUP(Tabla6[[#This Row],[PARTIDA]],Tabla1[#All],3,FALSE)</f>
        <v>ACCIONES Y PARTICIPACIONES DE CAPITAL EN EL SECTOR PRIVADO CON FINES DE POLÍTICA ECONÓMICA</v>
      </c>
      <c r="E341" s="39" t="str">
        <f>CONCATENATE(Tabla6[[#This Row],[Columna1]]," - ",Tabla6[[#This Row],[DESCRIPCION]])</f>
        <v>72400 - ACCIONES Y PARTICIPACIONES DE CAPITAL EN EL SECTOR PRIVADO CON FINES DE POLÍTICA ECONÓMICA</v>
      </c>
      <c r="F341" s="12">
        <f>IFERROR( VLOOKUP(Tabla6[[#This Row],[PARTIDA]],Tabla5[#All],3,FALSE),0)</f>
        <v>0</v>
      </c>
    </row>
    <row r="342" spans="1:6" x14ac:dyDescent="0.3">
      <c r="A342" s="40">
        <v>725</v>
      </c>
      <c r="B342" s="39" t="str">
        <f>CONCATENATE(Tabla6[[#This Row],[COG]])</f>
        <v>725</v>
      </c>
      <c r="C342" s="39" t="str">
        <f>CONCATENATE(Tabla6[[#This Row],[PARTIDA]],"00")</f>
        <v>72500</v>
      </c>
      <c r="D342" s="39" t="str">
        <f>VLOOKUP(Tabla6[[#This Row],[PARTIDA]],Tabla1[#All],3,FALSE)</f>
        <v>ACCIONES Y PARTICIPACIONES DE CAPITAL EN ORGANISMOS INTERNACIONALES CON FINES DE POLÍTICA</v>
      </c>
      <c r="E342" s="39" t="str">
        <f>CONCATENATE(Tabla6[[#This Row],[Columna1]]," - ",Tabla6[[#This Row],[DESCRIPCION]])</f>
        <v>72500 - ACCIONES Y PARTICIPACIONES DE CAPITAL EN ORGANISMOS INTERNACIONALES CON FINES DE POLÍTICA</v>
      </c>
      <c r="F342" s="12">
        <f>IFERROR( VLOOKUP(Tabla6[[#This Row],[PARTIDA]],Tabla5[#All],3,FALSE),0)</f>
        <v>0</v>
      </c>
    </row>
    <row r="343" spans="1:6" x14ac:dyDescent="0.3">
      <c r="A343" s="40">
        <v>726</v>
      </c>
      <c r="B343" s="39" t="str">
        <f>CONCATENATE(Tabla6[[#This Row],[COG]])</f>
        <v>726</v>
      </c>
      <c r="C343" s="39" t="str">
        <f>CONCATENATE(Tabla6[[#This Row],[PARTIDA]],"00")</f>
        <v>72600</v>
      </c>
      <c r="D343" s="39" t="str">
        <f>VLOOKUP(Tabla6[[#This Row],[PARTIDA]],Tabla1[#All],3,FALSE)</f>
        <v>ACCIONES Y PARTICIPACIONES DE CAPITAL EN EL SECTOR EXTERNO CON FINES DE POLÍTICA ECONÓMICA</v>
      </c>
      <c r="E343" s="39" t="str">
        <f>CONCATENATE(Tabla6[[#This Row],[Columna1]]," - ",Tabla6[[#This Row],[DESCRIPCION]])</f>
        <v>72600 - ACCIONES Y PARTICIPACIONES DE CAPITAL EN EL SECTOR EXTERNO CON FINES DE POLÍTICA ECONÓMICA</v>
      </c>
      <c r="F343" s="12">
        <f>IFERROR( VLOOKUP(Tabla6[[#This Row],[PARTIDA]],Tabla5[#All],3,FALSE),0)</f>
        <v>0</v>
      </c>
    </row>
    <row r="344" spans="1:6" x14ac:dyDescent="0.3">
      <c r="A344" s="40">
        <v>727</v>
      </c>
      <c r="B344" s="39" t="str">
        <f>CONCATENATE(Tabla6[[#This Row],[COG]])</f>
        <v>727</v>
      </c>
      <c r="C344" s="39" t="str">
        <f>CONCATENATE(Tabla6[[#This Row],[PARTIDA]],"00")</f>
        <v>72700</v>
      </c>
      <c r="D344" s="39" t="str">
        <f>VLOOKUP(Tabla6[[#This Row],[PARTIDA]],Tabla1[#All],3,FALSE)</f>
        <v>ACCIONES Y PARTICIPACIONES DE CAPITAL EN EL SECTOR PÚBLICO CON FINES DE GESTIÓN DE LA LIQUIDEZ</v>
      </c>
      <c r="E344" s="39" t="str">
        <f>CONCATENATE(Tabla6[[#This Row],[Columna1]]," - ",Tabla6[[#This Row],[DESCRIPCION]])</f>
        <v>72700 - ACCIONES Y PARTICIPACIONES DE CAPITAL EN EL SECTOR PÚBLICO CON FINES DE GESTIÓN DE LA LIQUIDEZ</v>
      </c>
      <c r="F344" s="12">
        <f>IFERROR( VLOOKUP(Tabla6[[#This Row],[PARTIDA]],Tabla5[#All],3,FALSE),0)</f>
        <v>0</v>
      </c>
    </row>
    <row r="345" spans="1:6" x14ac:dyDescent="0.3">
      <c r="A345" s="40">
        <v>728</v>
      </c>
      <c r="B345" s="39" t="str">
        <f>CONCATENATE(Tabla6[[#This Row],[COG]])</f>
        <v>728</v>
      </c>
      <c r="C345" s="39" t="str">
        <f>CONCATENATE(Tabla6[[#This Row],[PARTIDA]],"00")</f>
        <v>72800</v>
      </c>
      <c r="D345" s="39" t="str">
        <f>VLOOKUP(Tabla6[[#This Row],[PARTIDA]],Tabla1[#All],3,FALSE)</f>
        <v>ACCIONES Y PARTICIPACIONES DE CAPITAL EN EL SECTOR PRIVADO CON FINES DE GESTIÓN DE LA LIQUIDEZ</v>
      </c>
      <c r="E345" s="39" t="str">
        <f>CONCATENATE(Tabla6[[#This Row],[Columna1]]," - ",Tabla6[[#This Row],[DESCRIPCION]])</f>
        <v>72800 - ACCIONES Y PARTICIPACIONES DE CAPITAL EN EL SECTOR PRIVADO CON FINES DE GESTIÓN DE LA LIQUIDEZ</v>
      </c>
      <c r="F345" s="12">
        <f>IFERROR( VLOOKUP(Tabla6[[#This Row],[PARTIDA]],Tabla5[#All],3,FALSE),0)</f>
        <v>0</v>
      </c>
    </row>
    <row r="346" spans="1:6" x14ac:dyDescent="0.3">
      <c r="A346" s="40">
        <v>729</v>
      </c>
      <c r="B346" s="39" t="str">
        <f>CONCATENATE(Tabla6[[#This Row],[COG]])</f>
        <v>729</v>
      </c>
      <c r="C346" s="39" t="str">
        <f>CONCATENATE(Tabla6[[#This Row],[PARTIDA]],"00")</f>
        <v>72900</v>
      </c>
      <c r="D346" s="39" t="str">
        <f>VLOOKUP(Tabla6[[#This Row],[PARTIDA]],Tabla1[#All],3,FALSE)</f>
        <v>ACCIONES Y PARTICIPACIONES DE CAPITAL EN EL SECTOR EXTERNO CON FINES DE GESTIÓN DE LA LIQUIDEZ</v>
      </c>
      <c r="E346" s="39" t="str">
        <f>CONCATENATE(Tabla6[[#This Row],[Columna1]]," - ",Tabla6[[#This Row],[DESCRIPCION]])</f>
        <v>72900 - ACCIONES Y PARTICIPACIONES DE CAPITAL EN EL SECTOR EXTERNO CON FINES DE GESTIÓN DE LA LIQUIDEZ</v>
      </c>
      <c r="F346" s="12">
        <f>IFERROR( VLOOKUP(Tabla6[[#This Row],[PARTIDA]],Tabla5[#All],3,FALSE),0)</f>
        <v>0</v>
      </c>
    </row>
    <row r="347" spans="1:6" x14ac:dyDescent="0.3">
      <c r="A347" s="40">
        <v>730</v>
      </c>
      <c r="B347" s="39" t="str">
        <f>CONCATENATE(Tabla6[[#This Row],[COG]])</f>
        <v>730</v>
      </c>
      <c r="C347" s="39" t="str">
        <f>CONCATENATE(Tabla6[[#This Row],[PARTIDA]],"00")</f>
        <v>73000</v>
      </c>
      <c r="D347" s="39" t="str">
        <f>VLOOKUP(Tabla6[[#This Row],[PARTIDA]],Tabla1[#All],3,FALSE)</f>
        <v>COMPRA DE TÍTULOS Y VALORES</v>
      </c>
      <c r="E347" s="39" t="str">
        <f>CONCATENATE(Tabla6[[#This Row],[Columna1]]," - ",Tabla6[[#This Row],[DESCRIPCION]])</f>
        <v>73000 - COMPRA DE TÍTULOS Y VALORES</v>
      </c>
      <c r="F347" s="12">
        <f>IFERROR( VLOOKUP(Tabla6[[#This Row],[PARTIDA]],Tabla5[#All],3,FALSE),0)</f>
        <v>0</v>
      </c>
    </row>
    <row r="348" spans="1:6" x14ac:dyDescent="0.3">
      <c r="A348" s="40">
        <v>731</v>
      </c>
      <c r="B348" s="39" t="str">
        <f>CONCATENATE(Tabla6[[#This Row],[COG]])</f>
        <v>731</v>
      </c>
      <c r="C348" s="39" t="str">
        <f>CONCATENATE(Tabla6[[#This Row],[PARTIDA]],"00")</f>
        <v>73100</v>
      </c>
      <c r="D348" s="39" t="str">
        <f>VLOOKUP(Tabla6[[#This Row],[PARTIDA]],Tabla1[#All],3,FALSE)</f>
        <v>BONOS</v>
      </c>
      <c r="E348" s="39" t="str">
        <f>CONCATENATE(Tabla6[[#This Row],[Columna1]]," - ",Tabla6[[#This Row],[DESCRIPCION]])</f>
        <v>73100 - BONOS</v>
      </c>
      <c r="F348" s="12">
        <f>IFERROR( VLOOKUP(Tabla6[[#This Row],[PARTIDA]],Tabla5[#All],3,FALSE),0)</f>
        <v>0</v>
      </c>
    </row>
    <row r="349" spans="1:6" x14ac:dyDescent="0.3">
      <c r="A349" s="40">
        <v>732</v>
      </c>
      <c r="B349" s="39" t="str">
        <f>CONCATENATE(Tabla6[[#This Row],[COG]])</f>
        <v>732</v>
      </c>
      <c r="C349" s="39" t="str">
        <f>CONCATENATE(Tabla6[[#This Row],[PARTIDA]],"00")</f>
        <v>73200</v>
      </c>
      <c r="D349" s="39" t="str">
        <f>VLOOKUP(Tabla6[[#This Row],[PARTIDA]],Tabla1[#All],3,FALSE)</f>
        <v>VALORES REPRESENTATIVOS DE DEUDA ADQUIRIDOS CON FINES DE POLÍTICA ECONÓMICA</v>
      </c>
      <c r="E349" s="39" t="str">
        <f>CONCATENATE(Tabla6[[#This Row],[Columna1]]," - ",Tabla6[[#This Row],[DESCRIPCION]])</f>
        <v>73200 - VALORES REPRESENTATIVOS DE DEUDA ADQUIRIDOS CON FINES DE POLÍTICA ECONÓMICA</v>
      </c>
      <c r="F349" s="12">
        <f>IFERROR( VLOOKUP(Tabla6[[#This Row],[PARTIDA]],Tabla5[#All],3,FALSE),0)</f>
        <v>0</v>
      </c>
    </row>
    <row r="350" spans="1:6" x14ac:dyDescent="0.3">
      <c r="A350" s="40">
        <v>733</v>
      </c>
      <c r="B350" s="39" t="str">
        <f>CONCATENATE(Tabla6[[#This Row],[COG]])</f>
        <v>733</v>
      </c>
      <c r="C350" s="39" t="str">
        <f>CONCATENATE(Tabla6[[#This Row],[PARTIDA]],"00")</f>
        <v>73300</v>
      </c>
      <c r="D350" s="39" t="str">
        <f>VLOOKUP(Tabla6[[#This Row],[PARTIDA]],Tabla1[#All],3,FALSE)</f>
        <v>VALORES REPRESENTATIVOS DE DEUDA ADQUIRIDOS CON FINES DE GESTIÓN DE LIQUIDEZ</v>
      </c>
      <c r="E350" s="39" t="str">
        <f>CONCATENATE(Tabla6[[#This Row],[Columna1]]," - ",Tabla6[[#This Row],[DESCRIPCION]])</f>
        <v>73300 - VALORES REPRESENTATIVOS DE DEUDA ADQUIRIDOS CON FINES DE GESTIÓN DE LIQUIDEZ</v>
      </c>
      <c r="F350" s="12">
        <f>IFERROR( VLOOKUP(Tabla6[[#This Row],[PARTIDA]],Tabla5[#All],3,FALSE),0)</f>
        <v>0</v>
      </c>
    </row>
    <row r="351" spans="1:6" x14ac:dyDescent="0.3">
      <c r="A351" s="40">
        <v>734</v>
      </c>
      <c r="B351" s="39" t="str">
        <f>CONCATENATE(Tabla6[[#This Row],[COG]])</f>
        <v>734</v>
      </c>
      <c r="C351" s="39" t="str">
        <f>CONCATENATE(Tabla6[[#This Row],[PARTIDA]],"00")</f>
        <v>73400</v>
      </c>
      <c r="D351" s="39" t="str">
        <f>VLOOKUP(Tabla6[[#This Row],[PARTIDA]],Tabla1[#All],3,FALSE)</f>
        <v>OBLIGACIONES NEGOCIABLES ADQUIRIDAS CON FINES DE POLÍTICA ECONÓMICA</v>
      </c>
      <c r="E351" s="39" t="str">
        <f>CONCATENATE(Tabla6[[#This Row],[Columna1]]," - ",Tabla6[[#This Row],[DESCRIPCION]])</f>
        <v>73400 - OBLIGACIONES NEGOCIABLES ADQUIRIDAS CON FINES DE POLÍTICA ECONÓMICA</v>
      </c>
      <c r="F351" s="12">
        <f>IFERROR( VLOOKUP(Tabla6[[#This Row],[PARTIDA]],Tabla5[#All],3,FALSE),0)</f>
        <v>0</v>
      </c>
    </row>
    <row r="352" spans="1:6" x14ac:dyDescent="0.3">
      <c r="A352" s="40">
        <v>735</v>
      </c>
      <c r="B352" s="39" t="str">
        <f>CONCATENATE(Tabla6[[#This Row],[COG]])</f>
        <v>735</v>
      </c>
      <c r="C352" s="39" t="str">
        <f>CONCATENATE(Tabla6[[#This Row],[PARTIDA]],"00")</f>
        <v>73500</v>
      </c>
      <c r="D352" s="39" t="str">
        <f>VLOOKUP(Tabla6[[#This Row],[PARTIDA]],Tabla1[#All],3,FALSE)</f>
        <v>OBLIGACIONES NEGOCIABLES ADQUIRIDAS CON FINES DE GESTIÓN DE LIQUIDEZ</v>
      </c>
      <c r="E352" s="39" t="str">
        <f>CONCATENATE(Tabla6[[#This Row],[Columna1]]," - ",Tabla6[[#This Row],[DESCRIPCION]])</f>
        <v>73500 - OBLIGACIONES NEGOCIABLES ADQUIRIDAS CON FINES DE GESTIÓN DE LIQUIDEZ</v>
      </c>
      <c r="F352" s="12">
        <f>IFERROR( VLOOKUP(Tabla6[[#This Row],[PARTIDA]],Tabla5[#All],3,FALSE),0)</f>
        <v>0</v>
      </c>
    </row>
    <row r="353" spans="1:6" x14ac:dyDescent="0.3">
      <c r="A353" s="40">
        <v>739</v>
      </c>
      <c r="B353" s="39" t="str">
        <f>CONCATENATE(Tabla6[[#This Row],[COG]])</f>
        <v>739</v>
      </c>
      <c r="C353" s="39" t="str">
        <f>CONCATENATE(Tabla6[[#This Row],[PARTIDA]],"00")</f>
        <v>73900</v>
      </c>
      <c r="D353" s="39" t="str">
        <f>VLOOKUP(Tabla6[[#This Row],[PARTIDA]],Tabla1[#All],3,FALSE)</f>
        <v>OTROS VALORES</v>
      </c>
      <c r="E353" s="39" t="str">
        <f>CONCATENATE(Tabla6[[#This Row],[Columna1]]," - ",Tabla6[[#This Row],[DESCRIPCION]])</f>
        <v>73900 - OTROS VALORES</v>
      </c>
      <c r="F353" s="12">
        <f>IFERROR( VLOOKUP(Tabla6[[#This Row],[PARTIDA]],Tabla5[#All],3,FALSE),0)</f>
        <v>0</v>
      </c>
    </row>
    <row r="354" spans="1:6" x14ac:dyDescent="0.3">
      <c r="A354" s="40">
        <v>740</v>
      </c>
      <c r="B354" s="39" t="str">
        <f>CONCATENATE(Tabla6[[#This Row],[COG]])</f>
        <v>740</v>
      </c>
      <c r="C354" s="39" t="str">
        <f>CONCATENATE(Tabla6[[#This Row],[PARTIDA]],"00")</f>
        <v>74000</v>
      </c>
      <c r="D354" s="39" t="str">
        <f>VLOOKUP(Tabla6[[#This Row],[PARTIDA]],Tabla1[#All],3,FALSE)</f>
        <v>CONCESIÓN DE PRÉSTAMOS</v>
      </c>
      <c r="E354" s="39" t="str">
        <f>CONCATENATE(Tabla6[[#This Row],[Columna1]]," - ",Tabla6[[#This Row],[DESCRIPCION]])</f>
        <v>74000 - CONCESIÓN DE PRÉSTAMOS</v>
      </c>
      <c r="F354" s="12">
        <f>IFERROR( VLOOKUP(Tabla6[[#This Row],[PARTIDA]],Tabla5[#All],3,FALSE),0)</f>
        <v>0</v>
      </c>
    </row>
    <row r="355" spans="1:6" x14ac:dyDescent="0.3">
      <c r="A355" s="40">
        <v>741</v>
      </c>
      <c r="B355" s="39" t="str">
        <f>CONCATENATE(Tabla6[[#This Row],[COG]])</f>
        <v>741</v>
      </c>
      <c r="C355" s="39" t="str">
        <f>CONCATENATE(Tabla6[[#This Row],[PARTIDA]],"00")</f>
        <v>74100</v>
      </c>
      <c r="D355" s="39" t="str">
        <f>VLOOKUP(Tabla6[[#This Row],[PARTIDA]],Tabla1[#All],3,FALSE)</f>
        <v>CONCESIÓN DE PRÉSTAMOS A ENTIDADES PARAESTATALES NO EMPRESARIALES Y NO FINANCIERAS CON FINES DE</v>
      </c>
      <c r="E355" s="39" t="str">
        <f>CONCATENATE(Tabla6[[#This Row],[Columna1]]," - ",Tabla6[[#This Row],[DESCRIPCION]])</f>
        <v>74100 - CONCESIÓN DE PRÉSTAMOS A ENTIDADES PARAESTATALES NO EMPRESARIALES Y NO FINANCIERAS CON FINES DE</v>
      </c>
      <c r="F355" s="12">
        <f>IFERROR( VLOOKUP(Tabla6[[#This Row],[PARTIDA]],Tabla5[#All],3,FALSE),0)</f>
        <v>0</v>
      </c>
    </row>
    <row r="356" spans="1:6" x14ac:dyDescent="0.3">
      <c r="A356" s="40">
        <v>742</v>
      </c>
      <c r="B356" s="39" t="str">
        <f>CONCATENATE(Tabla6[[#This Row],[COG]])</f>
        <v>742</v>
      </c>
      <c r="C356" s="39" t="str">
        <f>CONCATENATE(Tabla6[[#This Row],[PARTIDA]],"00")</f>
        <v>74200</v>
      </c>
      <c r="D356" s="39" t="str">
        <f>VLOOKUP(Tabla6[[#This Row],[PARTIDA]],Tabla1[#All],3,FALSE)</f>
        <v>CONCESIÓN DE PRÉSTAMOS A ENTIDADES PARAESTATALES EMPRESARIALES Y NO FINANCIERAS CON FINES DE</v>
      </c>
      <c r="E356" s="39" t="str">
        <f>CONCATENATE(Tabla6[[#This Row],[Columna1]]," - ",Tabla6[[#This Row],[DESCRIPCION]])</f>
        <v>74200 - CONCESIÓN DE PRÉSTAMOS A ENTIDADES PARAESTATALES EMPRESARIALES Y NO FINANCIERAS CON FINES DE</v>
      </c>
      <c r="F356" s="12">
        <f>IFERROR( VLOOKUP(Tabla6[[#This Row],[PARTIDA]],Tabla5[#All],3,FALSE),0)</f>
        <v>0</v>
      </c>
    </row>
    <row r="357" spans="1:6" x14ac:dyDescent="0.3">
      <c r="A357" s="40">
        <v>743</v>
      </c>
      <c r="B357" s="39" t="str">
        <f>CONCATENATE(Tabla6[[#This Row],[COG]])</f>
        <v>743</v>
      </c>
      <c r="C357" s="39" t="str">
        <f>CONCATENATE(Tabla6[[#This Row],[PARTIDA]],"00")</f>
        <v>74300</v>
      </c>
      <c r="D357" s="39" t="str">
        <f>VLOOKUP(Tabla6[[#This Row],[PARTIDA]],Tabla1[#All],3,FALSE)</f>
        <v>CONCESIÓN DE PRÉSTAMOS A INSTITUCIONES PARAESTATALES PÚBLICAS FINANCIERAS CON FINES DE POLÍTICA</v>
      </c>
      <c r="E357" s="39" t="str">
        <f>CONCATENATE(Tabla6[[#This Row],[Columna1]]," - ",Tabla6[[#This Row],[DESCRIPCION]])</f>
        <v>74300 - CONCESIÓN DE PRÉSTAMOS A INSTITUCIONES PARAESTATALES PÚBLICAS FINANCIERAS CON FINES DE POLÍTICA</v>
      </c>
      <c r="F357" s="12">
        <f>IFERROR( VLOOKUP(Tabla6[[#This Row],[PARTIDA]],Tabla5[#All],3,FALSE),0)</f>
        <v>0</v>
      </c>
    </row>
    <row r="358" spans="1:6" x14ac:dyDescent="0.3">
      <c r="A358" s="40">
        <v>744</v>
      </c>
      <c r="B358" s="39" t="str">
        <f>CONCATENATE(Tabla6[[#This Row],[COG]])</f>
        <v>744</v>
      </c>
      <c r="C358" s="39" t="str">
        <f>CONCATENATE(Tabla6[[#This Row],[PARTIDA]],"00")</f>
        <v>74400</v>
      </c>
      <c r="D358" s="39" t="str">
        <f>VLOOKUP(Tabla6[[#This Row],[PARTIDA]],Tabla1[#All],3,FALSE)</f>
        <v>CONCESIÓN DE PRÉSTAMOS A ENTIDADES FEDERATIVAS Y MUNICIPIOS CON FINES DE POLÍTICA ECONÓMICA</v>
      </c>
      <c r="E358" s="39" t="str">
        <f>CONCATENATE(Tabla6[[#This Row],[Columna1]]," - ",Tabla6[[#This Row],[DESCRIPCION]])</f>
        <v>74400 - CONCESIÓN DE PRÉSTAMOS A ENTIDADES FEDERATIVAS Y MUNICIPIOS CON FINES DE POLÍTICA ECONÓMICA</v>
      </c>
      <c r="F358" s="12">
        <f>IFERROR( VLOOKUP(Tabla6[[#This Row],[PARTIDA]],Tabla5[#All],3,FALSE),0)</f>
        <v>0</v>
      </c>
    </row>
    <row r="359" spans="1:6" x14ac:dyDescent="0.3">
      <c r="A359" s="40">
        <v>745</v>
      </c>
      <c r="B359" s="39" t="str">
        <f>CONCATENATE(Tabla6[[#This Row],[COG]])</f>
        <v>745</v>
      </c>
      <c r="C359" s="39" t="str">
        <f>CONCATENATE(Tabla6[[#This Row],[PARTIDA]],"00")</f>
        <v>74500</v>
      </c>
      <c r="D359" s="39" t="str">
        <f>VLOOKUP(Tabla6[[#This Row],[PARTIDA]],Tabla1[#All],3,FALSE)</f>
        <v>CONCESIÓN DE PRÉSTAMOS AL SECTOR PRIVADO CON FINES DE POLÍTICA ECONÓMICA</v>
      </c>
      <c r="E359" s="39" t="str">
        <f>CONCATENATE(Tabla6[[#This Row],[Columna1]]," - ",Tabla6[[#This Row],[DESCRIPCION]])</f>
        <v>74500 - CONCESIÓN DE PRÉSTAMOS AL SECTOR PRIVADO CON FINES DE POLÍTICA ECONÓMICA</v>
      </c>
      <c r="F359" s="12">
        <f>IFERROR( VLOOKUP(Tabla6[[#This Row],[PARTIDA]],Tabla5[#All],3,FALSE),0)</f>
        <v>0</v>
      </c>
    </row>
    <row r="360" spans="1:6" x14ac:dyDescent="0.3">
      <c r="A360" s="40">
        <v>746</v>
      </c>
      <c r="B360" s="39" t="str">
        <f>CONCATENATE(Tabla6[[#This Row],[COG]])</f>
        <v>746</v>
      </c>
      <c r="C360" s="39" t="str">
        <f>CONCATENATE(Tabla6[[#This Row],[PARTIDA]],"00")</f>
        <v>74600</v>
      </c>
      <c r="D360" s="39" t="str">
        <f>VLOOKUP(Tabla6[[#This Row],[PARTIDA]],Tabla1[#All],3,FALSE)</f>
        <v>CONCESIÓN DE PRÉSTAMOS AL SECTOR EXTERNO CON FINES DE POLÍTICA ECONÓMICA</v>
      </c>
      <c r="E360" s="39" t="str">
        <f>CONCATENATE(Tabla6[[#This Row],[Columna1]]," - ",Tabla6[[#This Row],[DESCRIPCION]])</f>
        <v>74600 - CONCESIÓN DE PRÉSTAMOS AL SECTOR EXTERNO CON FINES DE POLÍTICA ECONÓMICA</v>
      </c>
      <c r="F360" s="12">
        <f>IFERROR( VLOOKUP(Tabla6[[#This Row],[PARTIDA]],Tabla5[#All],3,FALSE),0)</f>
        <v>0</v>
      </c>
    </row>
    <row r="361" spans="1:6" x14ac:dyDescent="0.3">
      <c r="A361" s="40">
        <v>747</v>
      </c>
      <c r="B361" s="39" t="str">
        <f>CONCATENATE(Tabla6[[#This Row],[COG]])</f>
        <v>747</v>
      </c>
      <c r="C361" s="39" t="str">
        <f>CONCATENATE(Tabla6[[#This Row],[PARTIDA]],"00")</f>
        <v>74700</v>
      </c>
      <c r="D361" s="39" t="str">
        <f>VLOOKUP(Tabla6[[#This Row],[PARTIDA]],Tabla1[#All],3,FALSE)</f>
        <v>CONCESIÓN DE PRÉSTAMOS AL SECTOR PÚBLICO CON FINES DE GESTIÓN DE LIQUIDEZ</v>
      </c>
      <c r="E361" s="39" t="str">
        <f>CONCATENATE(Tabla6[[#This Row],[Columna1]]," - ",Tabla6[[#This Row],[DESCRIPCION]])</f>
        <v>74700 - CONCESIÓN DE PRÉSTAMOS AL SECTOR PÚBLICO CON FINES DE GESTIÓN DE LIQUIDEZ</v>
      </c>
      <c r="F361" s="12">
        <f>IFERROR( VLOOKUP(Tabla6[[#This Row],[PARTIDA]],Tabla5[#All],3,FALSE),0)</f>
        <v>0</v>
      </c>
    </row>
    <row r="362" spans="1:6" x14ac:dyDescent="0.3">
      <c r="A362" s="40">
        <v>748</v>
      </c>
      <c r="B362" s="39" t="str">
        <f>CONCATENATE(Tabla6[[#This Row],[COG]])</f>
        <v>748</v>
      </c>
      <c r="C362" s="39" t="str">
        <f>CONCATENATE(Tabla6[[#This Row],[PARTIDA]],"00")</f>
        <v>74800</v>
      </c>
      <c r="D362" s="39" t="str">
        <f>VLOOKUP(Tabla6[[#This Row],[PARTIDA]],Tabla1[#All],3,FALSE)</f>
        <v>CONCESIÓN DE PRÉSTAMOS AL SECTOR PRIVADO CON FINES DE GESTIÓN DE LIQUIDEZ</v>
      </c>
      <c r="E362" s="39" t="str">
        <f>CONCATENATE(Tabla6[[#This Row],[Columna1]]," - ",Tabla6[[#This Row],[DESCRIPCION]])</f>
        <v>74800 - CONCESIÓN DE PRÉSTAMOS AL SECTOR PRIVADO CON FINES DE GESTIÓN DE LIQUIDEZ</v>
      </c>
      <c r="F362" s="12">
        <f>IFERROR( VLOOKUP(Tabla6[[#This Row],[PARTIDA]],Tabla5[#All],3,FALSE),0)</f>
        <v>0</v>
      </c>
    </row>
    <row r="363" spans="1:6" x14ac:dyDescent="0.3">
      <c r="A363" s="40">
        <v>749</v>
      </c>
      <c r="B363" s="39" t="str">
        <f>CONCATENATE(Tabla6[[#This Row],[COG]])</f>
        <v>749</v>
      </c>
      <c r="C363" s="39" t="str">
        <f>CONCATENATE(Tabla6[[#This Row],[PARTIDA]],"00")</f>
        <v>74900</v>
      </c>
      <c r="D363" s="39" t="str">
        <f>VLOOKUP(Tabla6[[#This Row],[PARTIDA]],Tabla1[#All],3,FALSE)</f>
        <v>CONCESIÓN DE PRÉSTAMOS AL SECTOR EXTERNO CON FINES DE GESTIÓN DE LIQUIDEZ</v>
      </c>
      <c r="E363" s="39" t="str">
        <f>CONCATENATE(Tabla6[[#This Row],[Columna1]]," - ",Tabla6[[#This Row],[DESCRIPCION]])</f>
        <v>74900 - CONCESIÓN DE PRÉSTAMOS AL SECTOR EXTERNO CON FINES DE GESTIÓN DE LIQUIDEZ</v>
      </c>
      <c r="F363" s="12">
        <f>IFERROR( VLOOKUP(Tabla6[[#This Row],[PARTIDA]],Tabla5[#All],3,FALSE),0)</f>
        <v>0</v>
      </c>
    </row>
    <row r="364" spans="1:6" x14ac:dyDescent="0.3">
      <c r="A364" s="40">
        <v>750</v>
      </c>
      <c r="B364" s="39" t="str">
        <f>CONCATENATE(Tabla6[[#This Row],[COG]])</f>
        <v>750</v>
      </c>
      <c r="C364" s="39" t="str">
        <f>CONCATENATE(Tabla6[[#This Row],[PARTIDA]],"00")</f>
        <v>75000</v>
      </c>
      <c r="D364" s="39" t="str">
        <f>VLOOKUP(Tabla6[[#This Row],[PARTIDA]],Tabla1[#All],3,FALSE)</f>
        <v>INVERSIONES EN FIDEICOMISOS, MANDATOS Y OTROS ANÁLOGOS</v>
      </c>
      <c r="E364" s="39" t="str">
        <f>CONCATENATE(Tabla6[[#This Row],[Columna1]]," - ",Tabla6[[#This Row],[DESCRIPCION]])</f>
        <v>75000 - INVERSIONES EN FIDEICOMISOS, MANDATOS Y OTROS ANÁLOGOS</v>
      </c>
      <c r="F364" s="12">
        <f>IFERROR( VLOOKUP(Tabla6[[#This Row],[PARTIDA]],Tabla5[#All],3,FALSE),0)</f>
        <v>0</v>
      </c>
    </row>
    <row r="365" spans="1:6" x14ac:dyDescent="0.3">
      <c r="A365" s="40">
        <v>751</v>
      </c>
      <c r="B365" s="39" t="str">
        <f>CONCATENATE(Tabla6[[#This Row],[COG]])</f>
        <v>751</v>
      </c>
      <c r="C365" s="39" t="str">
        <f>CONCATENATE(Tabla6[[#This Row],[PARTIDA]],"00")</f>
        <v>75100</v>
      </c>
      <c r="D365" s="39" t="str">
        <f>VLOOKUP(Tabla6[[#This Row],[PARTIDA]],Tabla1[#All],3,FALSE)</f>
        <v>INVERSIONES EN FIDEICOMISOS DEL PODER EJECUTIVO</v>
      </c>
      <c r="E365" s="39" t="str">
        <f>CONCATENATE(Tabla6[[#This Row],[Columna1]]," - ",Tabla6[[#This Row],[DESCRIPCION]])</f>
        <v>75100 - INVERSIONES EN FIDEICOMISOS DEL PODER EJECUTIVO</v>
      </c>
      <c r="F365" s="12">
        <f>IFERROR( VLOOKUP(Tabla6[[#This Row],[PARTIDA]],Tabla5[#All],3,FALSE),0)</f>
        <v>0</v>
      </c>
    </row>
    <row r="366" spans="1:6" x14ac:dyDescent="0.3">
      <c r="A366" s="40">
        <v>752</v>
      </c>
      <c r="B366" s="39" t="str">
        <f>CONCATENATE(Tabla6[[#This Row],[COG]])</f>
        <v>752</v>
      </c>
      <c r="C366" s="39" t="str">
        <f>CONCATENATE(Tabla6[[#This Row],[PARTIDA]],"00")</f>
        <v>75200</v>
      </c>
      <c r="D366" s="39" t="str">
        <f>VLOOKUP(Tabla6[[#This Row],[PARTIDA]],Tabla1[#All],3,FALSE)</f>
        <v>INVERSIONES EN FIDEICOMISOS DEL PODER LEGISLATIVO</v>
      </c>
      <c r="E366" s="39" t="str">
        <f>CONCATENATE(Tabla6[[#This Row],[Columna1]]," - ",Tabla6[[#This Row],[DESCRIPCION]])</f>
        <v>75200 - INVERSIONES EN FIDEICOMISOS DEL PODER LEGISLATIVO</v>
      </c>
      <c r="F366" s="12">
        <f>IFERROR( VLOOKUP(Tabla6[[#This Row],[PARTIDA]],Tabla5[#All],3,FALSE),0)</f>
        <v>0</v>
      </c>
    </row>
    <row r="367" spans="1:6" x14ac:dyDescent="0.3">
      <c r="A367" s="40">
        <v>753</v>
      </c>
      <c r="B367" s="39" t="str">
        <f>CONCATENATE(Tabla6[[#This Row],[COG]])</f>
        <v>753</v>
      </c>
      <c r="C367" s="39" t="str">
        <f>CONCATENATE(Tabla6[[#This Row],[PARTIDA]],"00")</f>
        <v>75300</v>
      </c>
      <c r="D367" s="39" t="str">
        <f>VLOOKUP(Tabla6[[#This Row],[PARTIDA]],Tabla1[#All],3,FALSE)</f>
        <v>INVERSIONES EN FIDEICOMISOS DEL PODER JUDICIAL</v>
      </c>
      <c r="E367" s="39" t="str">
        <f>CONCATENATE(Tabla6[[#This Row],[Columna1]]," - ",Tabla6[[#This Row],[DESCRIPCION]])</f>
        <v>75300 - INVERSIONES EN FIDEICOMISOS DEL PODER JUDICIAL</v>
      </c>
      <c r="F367" s="12">
        <f>IFERROR( VLOOKUP(Tabla6[[#This Row],[PARTIDA]],Tabla5[#All],3,FALSE),0)</f>
        <v>0</v>
      </c>
    </row>
    <row r="368" spans="1:6" x14ac:dyDescent="0.3">
      <c r="A368" s="40">
        <v>754</v>
      </c>
      <c r="B368" s="39" t="str">
        <f>CONCATENATE(Tabla6[[#This Row],[COG]])</f>
        <v>754</v>
      </c>
      <c r="C368" s="39" t="str">
        <f>CONCATENATE(Tabla6[[#This Row],[PARTIDA]],"00")</f>
        <v>75400</v>
      </c>
      <c r="D368" s="39" t="str">
        <f>VLOOKUP(Tabla6[[#This Row],[PARTIDA]],Tabla1[#All],3,FALSE)</f>
        <v>INVERSIONES EN FIDEICOMISOS PÚBLICOS NO EMPRESARIALES Y NO FINANCIEROS</v>
      </c>
      <c r="E368" s="39" t="str">
        <f>CONCATENATE(Tabla6[[#This Row],[Columna1]]," - ",Tabla6[[#This Row],[DESCRIPCION]])</f>
        <v>75400 - INVERSIONES EN FIDEICOMISOS PÚBLICOS NO EMPRESARIALES Y NO FINANCIEROS</v>
      </c>
      <c r="F368" s="12">
        <f>IFERROR( VLOOKUP(Tabla6[[#This Row],[PARTIDA]],Tabla5[#All],3,FALSE),0)</f>
        <v>0</v>
      </c>
    </row>
    <row r="369" spans="1:6" x14ac:dyDescent="0.3">
      <c r="A369" s="40">
        <v>755</v>
      </c>
      <c r="B369" s="39" t="str">
        <f>CONCATENATE(Tabla6[[#This Row],[COG]])</f>
        <v>755</v>
      </c>
      <c r="C369" s="39" t="str">
        <f>CONCATENATE(Tabla6[[#This Row],[PARTIDA]],"00")</f>
        <v>75500</v>
      </c>
      <c r="D369" s="39" t="str">
        <f>VLOOKUP(Tabla6[[#This Row],[PARTIDA]],Tabla1[#All],3,FALSE)</f>
        <v>INVERSIONES EN FIDEICOMISOS PÚBLICOS EMPRESARIALES Y NO FINANCIEROS</v>
      </c>
      <c r="E369" s="39" t="str">
        <f>CONCATENATE(Tabla6[[#This Row],[Columna1]]," - ",Tabla6[[#This Row],[DESCRIPCION]])</f>
        <v>75500 - INVERSIONES EN FIDEICOMISOS PÚBLICOS EMPRESARIALES Y NO FINANCIEROS</v>
      </c>
      <c r="F369" s="12">
        <f>IFERROR( VLOOKUP(Tabla6[[#This Row],[PARTIDA]],Tabla5[#All],3,FALSE),0)</f>
        <v>0</v>
      </c>
    </row>
    <row r="370" spans="1:6" x14ac:dyDescent="0.3">
      <c r="A370" s="40">
        <v>756</v>
      </c>
      <c r="B370" s="39" t="str">
        <f>CONCATENATE(Tabla6[[#This Row],[COG]])</f>
        <v>756</v>
      </c>
      <c r="C370" s="39" t="str">
        <f>CONCATENATE(Tabla6[[#This Row],[PARTIDA]],"00")</f>
        <v>75600</v>
      </c>
      <c r="D370" s="39" t="str">
        <f>VLOOKUP(Tabla6[[#This Row],[PARTIDA]],Tabla1[#All],3,FALSE)</f>
        <v>INVERSIONES EN FIDEICOMISOS PÚBLICOS FINANCIEROS</v>
      </c>
      <c r="E370" s="39" t="str">
        <f>CONCATENATE(Tabla6[[#This Row],[Columna1]]," - ",Tabla6[[#This Row],[DESCRIPCION]])</f>
        <v>75600 - INVERSIONES EN FIDEICOMISOS PÚBLICOS FINANCIEROS</v>
      </c>
      <c r="F370" s="12">
        <f>IFERROR( VLOOKUP(Tabla6[[#This Row],[PARTIDA]],Tabla5[#All],3,FALSE),0)</f>
        <v>0</v>
      </c>
    </row>
    <row r="371" spans="1:6" x14ac:dyDescent="0.3">
      <c r="A371" s="40">
        <v>757</v>
      </c>
      <c r="B371" s="39" t="str">
        <f>CONCATENATE(Tabla6[[#This Row],[COG]])</f>
        <v>757</v>
      </c>
      <c r="C371" s="39" t="str">
        <f>CONCATENATE(Tabla6[[#This Row],[PARTIDA]],"00")</f>
        <v>75700</v>
      </c>
      <c r="D371" s="39" t="str">
        <f>VLOOKUP(Tabla6[[#This Row],[PARTIDA]],Tabla1[#All],3,FALSE)</f>
        <v>INVERSIONES EN FIDEICOMISOS DE ENTIDADES FEDERATIVAS</v>
      </c>
      <c r="E371" s="39" t="str">
        <f>CONCATENATE(Tabla6[[#This Row],[Columna1]]," - ",Tabla6[[#This Row],[DESCRIPCION]])</f>
        <v>75700 - INVERSIONES EN FIDEICOMISOS DE ENTIDADES FEDERATIVAS</v>
      </c>
      <c r="F371" s="12">
        <f>IFERROR( VLOOKUP(Tabla6[[#This Row],[PARTIDA]],Tabla5[#All],3,FALSE),0)</f>
        <v>0</v>
      </c>
    </row>
    <row r="372" spans="1:6" x14ac:dyDescent="0.3">
      <c r="A372" s="40">
        <v>758</v>
      </c>
      <c r="B372" s="39" t="str">
        <f>CONCATENATE(Tabla6[[#This Row],[COG]])</f>
        <v>758</v>
      </c>
      <c r="C372" s="39" t="str">
        <f>CONCATENATE(Tabla6[[#This Row],[PARTIDA]],"00")</f>
        <v>75800</v>
      </c>
      <c r="D372" s="39" t="str">
        <f>VLOOKUP(Tabla6[[#This Row],[PARTIDA]],Tabla1[#All],3,FALSE)</f>
        <v>INVERSIONES EN FIDEICOMISOS DE MUNICIPIOS</v>
      </c>
      <c r="E372" s="39" t="str">
        <f>CONCATENATE(Tabla6[[#This Row],[Columna1]]," - ",Tabla6[[#This Row],[DESCRIPCION]])</f>
        <v>75800 - INVERSIONES EN FIDEICOMISOS DE MUNICIPIOS</v>
      </c>
      <c r="F372" s="12">
        <f>IFERROR( VLOOKUP(Tabla6[[#This Row],[PARTIDA]],Tabla5[#All],3,FALSE),0)</f>
        <v>0</v>
      </c>
    </row>
    <row r="373" spans="1:6" x14ac:dyDescent="0.3">
      <c r="A373" s="40">
        <v>759</v>
      </c>
      <c r="B373" s="39" t="str">
        <f>CONCATENATE(Tabla6[[#This Row],[COG]])</f>
        <v>759</v>
      </c>
      <c r="C373" s="39" t="str">
        <f>CONCATENATE(Tabla6[[#This Row],[PARTIDA]],"00")</f>
        <v>75900</v>
      </c>
      <c r="D373" s="39" t="str">
        <f>VLOOKUP(Tabla6[[#This Row],[PARTIDA]],Tabla1[#All],3,FALSE)</f>
        <v>FIDEICOMISOS DE EMPRESAS PRIVADAS Y PARTICULARES</v>
      </c>
      <c r="E373" s="39" t="str">
        <f>CONCATENATE(Tabla6[[#This Row],[Columna1]]," - ",Tabla6[[#This Row],[DESCRIPCION]])</f>
        <v>75900 - FIDEICOMISOS DE EMPRESAS PRIVADAS Y PARTICULARES</v>
      </c>
      <c r="F373" s="12">
        <f>IFERROR( VLOOKUP(Tabla6[[#This Row],[PARTIDA]],Tabla5[#All],3,FALSE),0)</f>
        <v>0</v>
      </c>
    </row>
    <row r="374" spans="1:6" x14ac:dyDescent="0.3">
      <c r="A374" s="40">
        <v>760</v>
      </c>
      <c r="B374" s="39" t="str">
        <f>CONCATENATE(Tabla6[[#This Row],[COG]])</f>
        <v>760</v>
      </c>
      <c r="C374" s="39" t="str">
        <f>CONCATENATE(Tabla6[[#This Row],[PARTIDA]],"00")</f>
        <v>76000</v>
      </c>
      <c r="D374" s="39" t="str">
        <f>VLOOKUP(Tabla6[[#This Row],[PARTIDA]],Tabla1[#All],3,FALSE)</f>
        <v>OTRAS INVERSIONES FINANCIERAS</v>
      </c>
      <c r="E374" s="39" t="str">
        <f>CONCATENATE(Tabla6[[#This Row],[Columna1]]," - ",Tabla6[[#This Row],[DESCRIPCION]])</f>
        <v>76000 - OTRAS INVERSIONES FINANCIERAS</v>
      </c>
      <c r="F374" s="12">
        <f>IFERROR( VLOOKUP(Tabla6[[#This Row],[PARTIDA]],Tabla5[#All],3,FALSE),0)</f>
        <v>0</v>
      </c>
    </row>
    <row r="375" spans="1:6" x14ac:dyDescent="0.3">
      <c r="A375" s="40">
        <v>761</v>
      </c>
      <c r="B375" s="39" t="str">
        <f>CONCATENATE(Tabla6[[#This Row],[COG]])</f>
        <v>761</v>
      </c>
      <c r="C375" s="39" t="str">
        <f>CONCATENATE(Tabla6[[#This Row],[PARTIDA]],"00")</f>
        <v>76100</v>
      </c>
      <c r="D375" s="39" t="str">
        <f>VLOOKUP(Tabla6[[#This Row],[PARTIDA]],Tabla1[#All],3,FALSE)</f>
        <v>DEPÓSITOS A LARGO PLAZO EN MONEDA NACIONAL</v>
      </c>
      <c r="E375" s="39" t="str">
        <f>CONCATENATE(Tabla6[[#This Row],[Columna1]]," - ",Tabla6[[#This Row],[DESCRIPCION]])</f>
        <v>76100 - DEPÓSITOS A LARGO PLAZO EN MONEDA NACIONAL</v>
      </c>
      <c r="F375" s="12">
        <f>IFERROR( VLOOKUP(Tabla6[[#This Row],[PARTIDA]],Tabla5[#All],3,FALSE),0)</f>
        <v>0</v>
      </c>
    </row>
    <row r="376" spans="1:6" x14ac:dyDescent="0.3">
      <c r="A376" s="40">
        <v>762</v>
      </c>
      <c r="B376" s="39" t="str">
        <f>CONCATENATE(Tabla6[[#This Row],[COG]])</f>
        <v>762</v>
      </c>
      <c r="C376" s="39" t="str">
        <f>CONCATENATE(Tabla6[[#This Row],[PARTIDA]],"00")</f>
        <v>76200</v>
      </c>
      <c r="D376" s="39" t="str">
        <f>VLOOKUP(Tabla6[[#This Row],[PARTIDA]],Tabla1[#All],3,FALSE)</f>
        <v>DEPÓSITOS A LARGO PLAZO EN MONEDA EXTRANJERA</v>
      </c>
      <c r="E376" s="39" t="str">
        <f>CONCATENATE(Tabla6[[#This Row],[Columna1]]," - ",Tabla6[[#This Row],[DESCRIPCION]])</f>
        <v>76200 - DEPÓSITOS A LARGO PLAZO EN MONEDA EXTRANJERA</v>
      </c>
      <c r="F376" s="12">
        <f>IFERROR( VLOOKUP(Tabla6[[#This Row],[PARTIDA]],Tabla5[#All],3,FALSE),0)</f>
        <v>0</v>
      </c>
    </row>
    <row r="377" spans="1:6" x14ac:dyDescent="0.3">
      <c r="A377" s="40">
        <v>790</v>
      </c>
      <c r="B377" s="39" t="str">
        <f>CONCATENATE(Tabla6[[#This Row],[COG]])</f>
        <v>790</v>
      </c>
      <c r="C377" s="39" t="str">
        <f>CONCATENATE(Tabla6[[#This Row],[PARTIDA]],"00")</f>
        <v>79000</v>
      </c>
      <c r="D377" s="39" t="str">
        <f>VLOOKUP(Tabla6[[#This Row],[PARTIDA]],Tabla1[#All],3,FALSE)</f>
        <v>PROVISIONES PARA CONTINGENCIAS Y OTRAS EROGACIONES ESPECIALES</v>
      </c>
      <c r="E377" s="39" t="str">
        <f>CONCATENATE(Tabla6[[#This Row],[Columna1]]," - ",Tabla6[[#This Row],[DESCRIPCION]])</f>
        <v>79000 - PROVISIONES PARA CONTINGENCIAS Y OTRAS EROGACIONES ESPECIALES</v>
      </c>
      <c r="F377" s="12">
        <f>IFERROR( VLOOKUP(Tabla6[[#This Row],[PARTIDA]],Tabla5[#All],3,FALSE),0)</f>
        <v>0</v>
      </c>
    </row>
    <row r="378" spans="1:6" x14ac:dyDescent="0.3">
      <c r="A378" s="40">
        <v>791</v>
      </c>
      <c r="B378" s="39" t="str">
        <f>CONCATENATE(Tabla6[[#This Row],[COG]])</f>
        <v>791</v>
      </c>
      <c r="C378" s="39" t="str">
        <f>CONCATENATE(Tabla6[[#This Row],[PARTIDA]],"00")</f>
        <v>79100</v>
      </c>
      <c r="D378" s="39" t="str">
        <f>VLOOKUP(Tabla6[[#This Row],[PARTIDA]],Tabla1[#All],3,FALSE)</f>
        <v>CONTINGENCIAS POR FENÓMENOS NATURALES</v>
      </c>
      <c r="E378" s="39" t="str">
        <f>CONCATENATE(Tabla6[[#This Row],[Columna1]]," - ",Tabla6[[#This Row],[DESCRIPCION]])</f>
        <v>79100 - CONTINGENCIAS POR FENÓMENOS NATURALES</v>
      </c>
      <c r="F378" s="12">
        <f>IFERROR( VLOOKUP(Tabla6[[#This Row],[PARTIDA]],Tabla5[#All],3,FALSE),0)</f>
        <v>0</v>
      </c>
    </row>
    <row r="379" spans="1:6" x14ac:dyDescent="0.3">
      <c r="A379" s="40">
        <v>792</v>
      </c>
      <c r="B379" s="39" t="str">
        <f>CONCATENATE(Tabla6[[#This Row],[COG]])</f>
        <v>792</v>
      </c>
      <c r="C379" s="39" t="str">
        <f>CONCATENATE(Tabla6[[#This Row],[PARTIDA]],"00")</f>
        <v>79200</v>
      </c>
      <c r="D379" s="39" t="str">
        <f>VLOOKUP(Tabla6[[#This Row],[PARTIDA]],Tabla1[#All],3,FALSE)</f>
        <v>CONTINGENCIAS SOCIOECONÓMICAS</v>
      </c>
      <c r="E379" s="39" t="str">
        <f>CONCATENATE(Tabla6[[#This Row],[Columna1]]," - ",Tabla6[[#This Row],[DESCRIPCION]])</f>
        <v>79200 - CONTINGENCIAS SOCIOECONÓMICAS</v>
      </c>
      <c r="F379" s="12">
        <f>IFERROR( VLOOKUP(Tabla6[[#This Row],[PARTIDA]],Tabla5[#All],3,FALSE),0)</f>
        <v>0</v>
      </c>
    </row>
    <row r="380" spans="1:6" x14ac:dyDescent="0.3">
      <c r="A380" s="40">
        <v>799</v>
      </c>
      <c r="B380" s="39" t="str">
        <f>CONCATENATE(Tabla6[[#This Row],[COG]])</f>
        <v>799</v>
      </c>
      <c r="C380" s="39" t="str">
        <f>CONCATENATE(Tabla6[[#This Row],[PARTIDA]],"00")</f>
        <v>79900</v>
      </c>
      <c r="D380" s="39" t="str">
        <f>VLOOKUP(Tabla6[[#This Row],[PARTIDA]],Tabla1[#All],3,FALSE)</f>
        <v>OTRAS EROGACIONES ESPECIALES</v>
      </c>
      <c r="E380" s="39" t="str">
        <f>CONCATENATE(Tabla6[[#This Row],[Columna1]]," - ",Tabla6[[#This Row],[DESCRIPCION]])</f>
        <v>79900 - OTRAS EROGACIONES ESPECIALES</v>
      </c>
      <c r="F380" s="12">
        <f>IFERROR( VLOOKUP(Tabla6[[#This Row],[PARTIDA]],Tabla5[#All],3,FALSE),0)</f>
        <v>0</v>
      </c>
    </row>
    <row r="381" spans="1:6" x14ac:dyDescent="0.3">
      <c r="A381" s="40">
        <v>800</v>
      </c>
      <c r="B381" s="39" t="str">
        <f>CONCATENATE(Tabla6[[#This Row],[COG]])</f>
        <v>800</v>
      </c>
      <c r="C381" s="39" t="str">
        <f>CONCATENATE(Tabla6[[#This Row],[PARTIDA]],"00")</f>
        <v>80000</v>
      </c>
      <c r="D381" s="39" t="str">
        <f>VLOOKUP(Tabla6[[#This Row],[PARTIDA]],Tabla1[#All],3,FALSE)</f>
        <v>PARTICIPACIONES Y APORTACIONES</v>
      </c>
      <c r="E381" s="39" t="str">
        <f>CONCATENATE(Tabla6[[#This Row],[Columna1]]," - ",Tabla6[[#This Row],[DESCRIPCION]])</f>
        <v>80000 - PARTICIPACIONES Y APORTACIONES</v>
      </c>
      <c r="F381" s="12">
        <f>IFERROR( VLOOKUP(Tabla6[[#This Row],[PARTIDA]],Tabla5[#All],3,FALSE),0)</f>
        <v>0</v>
      </c>
    </row>
    <row r="382" spans="1:6" x14ac:dyDescent="0.3">
      <c r="A382" s="40">
        <v>810</v>
      </c>
      <c r="B382" s="39" t="str">
        <f>CONCATENATE(Tabla6[[#This Row],[COG]])</f>
        <v>810</v>
      </c>
      <c r="C382" s="39" t="str">
        <f>CONCATENATE(Tabla6[[#This Row],[PARTIDA]],"00")</f>
        <v>81000</v>
      </c>
      <c r="D382" s="39" t="str">
        <f>VLOOKUP(Tabla6[[#This Row],[PARTIDA]],Tabla1[#All],3,FALSE)</f>
        <v>PARTICIPACIONES</v>
      </c>
      <c r="E382" s="39" t="str">
        <f>CONCATENATE(Tabla6[[#This Row],[Columna1]]," - ",Tabla6[[#This Row],[DESCRIPCION]])</f>
        <v>81000 - PARTICIPACIONES</v>
      </c>
      <c r="F382" s="12">
        <f>IFERROR( VLOOKUP(Tabla6[[#This Row],[PARTIDA]],Tabla5[#All],3,FALSE),0)</f>
        <v>0</v>
      </c>
    </row>
    <row r="383" spans="1:6" x14ac:dyDescent="0.3">
      <c r="A383" s="40">
        <v>811</v>
      </c>
      <c r="B383" s="39" t="str">
        <f>CONCATENATE(Tabla6[[#This Row],[COG]])</f>
        <v>811</v>
      </c>
      <c r="C383" s="39" t="str">
        <f>CONCATENATE(Tabla6[[#This Row],[PARTIDA]],"00")</f>
        <v>81100</v>
      </c>
      <c r="D383" s="39" t="str">
        <f>VLOOKUP(Tabla6[[#This Row],[PARTIDA]],Tabla1[#All],3,FALSE)</f>
        <v>FONDO GENERAL DE PARTICIPACIONES</v>
      </c>
      <c r="E383" s="39" t="str">
        <f>CONCATENATE(Tabla6[[#This Row],[Columna1]]," - ",Tabla6[[#This Row],[DESCRIPCION]])</f>
        <v>81100 - FONDO GENERAL DE PARTICIPACIONES</v>
      </c>
      <c r="F383" s="12">
        <f>IFERROR( VLOOKUP(Tabla6[[#This Row],[PARTIDA]],Tabla5[#All],3,FALSE),0)</f>
        <v>0</v>
      </c>
    </row>
    <row r="384" spans="1:6" x14ac:dyDescent="0.3">
      <c r="A384" s="40">
        <v>812</v>
      </c>
      <c r="B384" s="39" t="str">
        <f>CONCATENATE(Tabla6[[#This Row],[COG]])</f>
        <v>812</v>
      </c>
      <c r="C384" s="39" t="str">
        <f>CONCATENATE(Tabla6[[#This Row],[PARTIDA]],"00")</f>
        <v>81200</v>
      </c>
      <c r="D384" s="39" t="str">
        <f>VLOOKUP(Tabla6[[#This Row],[PARTIDA]],Tabla1[#All],3,FALSE)</f>
        <v>FONDO DE FOMENTO MUNICIPAL</v>
      </c>
      <c r="E384" s="39" t="str">
        <f>CONCATENATE(Tabla6[[#This Row],[Columna1]]," - ",Tabla6[[#This Row],[DESCRIPCION]])</f>
        <v>81200 - FONDO DE FOMENTO MUNICIPAL</v>
      </c>
      <c r="F384" s="12">
        <f>IFERROR( VLOOKUP(Tabla6[[#This Row],[PARTIDA]],Tabla5[#All],3,FALSE),0)</f>
        <v>0</v>
      </c>
    </row>
    <row r="385" spans="1:6" x14ac:dyDescent="0.3">
      <c r="A385" s="40">
        <v>813</v>
      </c>
      <c r="B385" s="39" t="str">
        <f>CONCATENATE(Tabla6[[#This Row],[COG]])</f>
        <v>813</v>
      </c>
      <c r="C385" s="39" t="str">
        <f>CONCATENATE(Tabla6[[#This Row],[PARTIDA]],"00")</f>
        <v>81300</v>
      </c>
      <c r="D385" s="39" t="str">
        <f>VLOOKUP(Tabla6[[#This Row],[PARTIDA]],Tabla1[#All],3,FALSE)</f>
        <v>PARTICIPACIONES DE LAS ENTIDADES FEDERATIVAS A LOS MUNICIPIOS</v>
      </c>
      <c r="E385" s="39" t="str">
        <f>CONCATENATE(Tabla6[[#This Row],[Columna1]]," - ",Tabla6[[#This Row],[DESCRIPCION]])</f>
        <v>81300 - PARTICIPACIONES DE LAS ENTIDADES FEDERATIVAS A LOS MUNICIPIOS</v>
      </c>
      <c r="F385" s="12">
        <f>IFERROR( VLOOKUP(Tabla6[[#This Row],[PARTIDA]],Tabla5[#All],3,FALSE),0)</f>
        <v>0</v>
      </c>
    </row>
    <row r="386" spans="1:6" x14ac:dyDescent="0.3">
      <c r="A386" s="40">
        <v>814</v>
      </c>
      <c r="B386" s="39" t="str">
        <f>CONCATENATE(Tabla6[[#This Row],[COG]])</f>
        <v>814</v>
      </c>
      <c r="C386" s="39" t="str">
        <f>CONCATENATE(Tabla6[[#This Row],[PARTIDA]],"00")</f>
        <v>81400</v>
      </c>
      <c r="D386" s="39" t="str">
        <f>VLOOKUP(Tabla6[[#This Row],[PARTIDA]],Tabla1[#All],3,FALSE)</f>
        <v>OTROS CONCEPTOS PARTICIPABLES DE LA FEDERACIÓN A ENTIDADES FEDERATIVAS</v>
      </c>
      <c r="E386" s="39" t="str">
        <f>CONCATENATE(Tabla6[[#This Row],[Columna1]]," - ",Tabla6[[#This Row],[DESCRIPCION]])</f>
        <v>81400 - OTROS CONCEPTOS PARTICIPABLES DE LA FEDERACIÓN A ENTIDADES FEDERATIVAS</v>
      </c>
      <c r="F386" s="12">
        <f>IFERROR( VLOOKUP(Tabla6[[#This Row],[PARTIDA]],Tabla5[#All],3,FALSE),0)</f>
        <v>0</v>
      </c>
    </row>
    <row r="387" spans="1:6" x14ac:dyDescent="0.3">
      <c r="A387" s="40">
        <v>815</v>
      </c>
      <c r="B387" s="39" t="str">
        <f>CONCATENATE(Tabla6[[#This Row],[COG]])</f>
        <v>815</v>
      </c>
      <c r="C387" s="39" t="str">
        <f>CONCATENATE(Tabla6[[#This Row],[PARTIDA]],"00")</f>
        <v>81500</v>
      </c>
      <c r="D387" s="39" t="str">
        <f>VLOOKUP(Tabla6[[#This Row],[PARTIDA]],Tabla1[#All],3,FALSE)</f>
        <v>OTROS CONCEPTOS PARTICIPABLES DE LA FEDERACIÓN A MUNICIPIOS</v>
      </c>
      <c r="E387" s="39" t="str">
        <f>CONCATENATE(Tabla6[[#This Row],[Columna1]]," - ",Tabla6[[#This Row],[DESCRIPCION]])</f>
        <v>81500 - OTROS CONCEPTOS PARTICIPABLES DE LA FEDERACIÓN A MUNICIPIOS</v>
      </c>
      <c r="F387" s="12">
        <f>IFERROR( VLOOKUP(Tabla6[[#This Row],[PARTIDA]],Tabla5[#All],3,FALSE),0)</f>
        <v>0</v>
      </c>
    </row>
    <row r="388" spans="1:6" x14ac:dyDescent="0.3">
      <c r="A388" s="40">
        <v>816</v>
      </c>
      <c r="B388" s="39" t="str">
        <f>CONCATENATE(Tabla6[[#This Row],[COG]])</f>
        <v>816</v>
      </c>
      <c r="C388" s="39" t="str">
        <f>CONCATENATE(Tabla6[[#This Row],[PARTIDA]],"00")</f>
        <v>81600</v>
      </c>
      <c r="D388" s="39" t="str">
        <f>VLOOKUP(Tabla6[[#This Row],[PARTIDA]],Tabla1[#All],3,FALSE)</f>
        <v>CONVENIOS DE COLABORACIÓN ADMINISTRATIVA</v>
      </c>
      <c r="E388" s="39" t="str">
        <f>CONCATENATE(Tabla6[[#This Row],[Columna1]]," - ",Tabla6[[#This Row],[DESCRIPCION]])</f>
        <v>81600 - CONVENIOS DE COLABORACIÓN ADMINISTRATIVA</v>
      </c>
      <c r="F388" s="12">
        <f>IFERROR( VLOOKUP(Tabla6[[#This Row],[PARTIDA]],Tabla5[#All],3,FALSE),0)</f>
        <v>0</v>
      </c>
    </row>
    <row r="389" spans="1:6" x14ac:dyDescent="0.3">
      <c r="A389" s="40">
        <v>830</v>
      </c>
      <c r="B389" s="39" t="str">
        <f>CONCATENATE(Tabla6[[#This Row],[COG]])</f>
        <v>830</v>
      </c>
      <c r="C389" s="39" t="str">
        <f>CONCATENATE(Tabla6[[#This Row],[PARTIDA]],"00")</f>
        <v>83000</v>
      </c>
      <c r="D389" s="39" t="str">
        <f>VLOOKUP(Tabla6[[#This Row],[PARTIDA]],Tabla1[#All],3,FALSE)</f>
        <v>APORTACIONES</v>
      </c>
      <c r="E389" s="39" t="str">
        <f>CONCATENATE(Tabla6[[#This Row],[Columna1]]," - ",Tabla6[[#This Row],[DESCRIPCION]])</f>
        <v>83000 - APORTACIONES</v>
      </c>
      <c r="F389" s="12">
        <f>IFERROR( VLOOKUP(Tabla6[[#This Row],[PARTIDA]],Tabla5[#All],3,FALSE),0)</f>
        <v>0</v>
      </c>
    </row>
    <row r="390" spans="1:6" x14ac:dyDescent="0.3">
      <c r="A390" s="40">
        <v>831</v>
      </c>
      <c r="B390" s="39" t="str">
        <f>CONCATENATE(Tabla6[[#This Row],[COG]])</f>
        <v>831</v>
      </c>
      <c r="C390" s="39" t="str">
        <f>CONCATENATE(Tabla6[[#This Row],[PARTIDA]],"00")</f>
        <v>83100</v>
      </c>
      <c r="D390" s="39" t="str">
        <f>VLOOKUP(Tabla6[[#This Row],[PARTIDA]],Tabla1[#All],3,FALSE)</f>
        <v>APORTACIONES DE LA FEDERACIÓN A LAS ENTIDADES FEDERATIVAS</v>
      </c>
      <c r="E390" s="39" t="str">
        <f>CONCATENATE(Tabla6[[#This Row],[Columna1]]," - ",Tabla6[[#This Row],[DESCRIPCION]])</f>
        <v>83100 - APORTACIONES DE LA FEDERACIÓN A LAS ENTIDADES FEDERATIVAS</v>
      </c>
      <c r="F390" s="12">
        <f>IFERROR( VLOOKUP(Tabla6[[#This Row],[PARTIDA]],Tabla5[#All],3,FALSE),0)</f>
        <v>0</v>
      </c>
    </row>
    <row r="391" spans="1:6" x14ac:dyDescent="0.3">
      <c r="A391" s="40">
        <v>832</v>
      </c>
      <c r="B391" s="39" t="str">
        <f>CONCATENATE(Tabla6[[#This Row],[COG]])</f>
        <v>832</v>
      </c>
      <c r="C391" s="39" t="str">
        <f>CONCATENATE(Tabla6[[#This Row],[PARTIDA]],"00")</f>
        <v>83200</v>
      </c>
      <c r="D391" s="39" t="str">
        <f>VLOOKUP(Tabla6[[#This Row],[PARTIDA]],Tabla1[#All],3,FALSE)</f>
        <v>APORTACIONES DE LA FEDERACIÓN A MUNICIPIOS</v>
      </c>
      <c r="E391" s="39" t="str">
        <f>CONCATENATE(Tabla6[[#This Row],[Columna1]]," - ",Tabla6[[#This Row],[DESCRIPCION]])</f>
        <v>83200 - APORTACIONES DE LA FEDERACIÓN A MUNICIPIOS</v>
      </c>
      <c r="F391" s="12">
        <f>IFERROR( VLOOKUP(Tabla6[[#This Row],[PARTIDA]],Tabla5[#All],3,FALSE),0)</f>
        <v>0</v>
      </c>
    </row>
    <row r="392" spans="1:6" x14ac:dyDescent="0.3">
      <c r="A392" s="40">
        <v>833</v>
      </c>
      <c r="B392" s="39" t="str">
        <f>CONCATENATE(Tabla6[[#This Row],[COG]])</f>
        <v>833</v>
      </c>
      <c r="C392" s="39" t="str">
        <f>CONCATENATE(Tabla6[[#This Row],[PARTIDA]],"00")</f>
        <v>83300</v>
      </c>
      <c r="D392" s="39" t="str">
        <f>VLOOKUP(Tabla6[[#This Row],[PARTIDA]],Tabla1[#All],3,FALSE)</f>
        <v>APORTACIONES DE LAS ENTIDADES FEDERATIVAS A LOS MUNICIPIOS</v>
      </c>
      <c r="E392" s="39" t="str">
        <f>CONCATENATE(Tabla6[[#This Row],[Columna1]]," - ",Tabla6[[#This Row],[DESCRIPCION]])</f>
        <v>83300 - APORTACIONES DE LAS ENTIDADES FEDERATIVAS A LOS MUNICIPIOS</v>
      </c>
      <c r="F392" s="12">
        <f>IFERROR( VLOOKUP(Tabla6[[#This Row],[PARTIDA]],Tabla5[#All],3,FALSE),0)</f>
        <v>0</v>
      </c>
    </row>
    <row r="393" spans="1:6" x14ac:dyDescent="0.3">
      <c r="A393" s="40">
        <v>834</v>
      </c>
      <c r="B393" s="39" t="str">
        <f>CONCATENATE(Tabla6[[#This Row],[COG]])</f>
        <v>834</v>
      </c>
      <c r="C393" s="39" t="str">
        <f>CONCATENATE(Tabla6[[#This Row],[PARTIDA]],"00")</f>
        <v>83400</v>
      </c>
      <c r="D393" s="39" t="str">
        <f>VLOOKUP(Tabla6[[#This Row],[PARTIDA]],Tabla1[#All],3,FALSE)</f>
        <v>APORTACIONES PREVISTAS EN LEYES Y DECRETOS AL SISTEMA DE PROTECCIÓN SOCIAL</v>
      </c>
      <c r="E393" s="39" t="str">
        <f>CONCATENATE(Tabla6[[#This Row],[Columna1]]," - ",Tabla6[[#This Row],[DESCRIPCION]])</f>
        <v>83400 - APORTACIONES PREVISTAS EN LEYES Y DECRETOS AL SISTEMA DE PROTECCIÓN SOCIAL</v>
      </c>
      <c r="F393" s="12">
        <f>IFERROR( VLOOKUP(Tabla6[[#This Row],[PARTIDA]],Tabla5[#All],3,FALSE),0)</f>
        <v>0</v>
      </c>
    </row>
    <row r="394" spans="1:6" x14ac:dyDescent="0.3">
      <c r="A394" s="40">
        <v>835</v>
      </c>
      <c r="B394" s="39" t="str">
        <f>CONCATENATE(Tabla6[[#This Row],[COG]])</f>
        <v>835</v>
      </c>
      <c r="C394" s="39" t="str">
        <f>CONCATENATE(Tabla6[[#This Row],[PARTIDA]],"00")</f>
        <v>83500</v>
      </c>
      <c r="D394" s="39" t="str">
        <f>VLOOKUP(Tabla6[[#This Row],[PARTIDA]],Tabla1[#All],3,FALSE)</f>
        <v>APORTACIONES PREVISTAS EN LEYES Y DECRETOS COMPENSATORIAS A ENTIDADES FEDERATIVAS Y MUNICIPIOS</v>
      </c>
      <c r="E394" s="39" t="str">
        <f>CONCATENATE(Tabla6[[#This Row],[Columna1]]," - ",Tabla6[[#This Row],[DESCRIPCION]])</f>
        <v>83500 - APORTACIONES PREVISTAS EN LEYES Y DECRETOS COMPENSATORIAS A ENTIDADES FEDERATIVAS Y MUNICIPIOS</v>
      </c>
      <c r="F394" s="12">
        <f>IFERROR( VLOOKUP(Tabla6[[#This Row],[PARTIDA]],Tabla5[#All],3,FALSE),0)</f>
        <v>0</v>
      </c>
    </row>
    <row r="395" spans="1:6" x14ac:dyDescent="0.3">
      <c r="A395" s="40">
        <v>850</v>
      </c>
      <c r="B395" s="39" t="str">
        <f>CONCATENATE(Tabla6[[#This Row],[COG]])</f>
        <v>850</v>
      </c>
      <c r="C395" s="39" t="str">
        <f>CONCATENATE(Tabla6[[#This Row],[PARTIDA]],"00")</f>
        <v>85000</v>
      </c>
      <c r="D395" s="39" t="str">
        <f>VLOOKUP(Tabla6[[#This Row],[PARTIDA]],Tabla1[#All],3,FALSE)</f>
        <v>CONVENIOS</v>
      </c>
      <c r="E395" s="39" t="str">
        <f>CONCATENATE(Tabla6[[#This Row],[Columna1]]," - ",Tabla6[[#This Row],[DESCRIPCION]])</f>
        <v>85000 - CONVENIOS</v>
      </c>
      <c r="F395" s="12">
        <f>IFERROR( VLOOKUP(Tabla6[[#This Row],[PARTIDA]],Tabla5[#All],3,FALSE),0)</f>
        <v>0</v>
      </c>
    </row>
    <row r="396" spans="1:6" x14ac:dyDescent="0.3">
      <c r="A396" s="40">
        <v>851</v>
      </c>
      <c r="B396" s="39" t="str">
        <f>CONCATENATE(Tabla6[[#This Row],[COG]])</f>
        <v>851</v>
      </c>
      <c r="C396" s="39" t="str">
        <f>CONCATENATE(Tabla6[[#This Row],[PARTIDA]],"00")</f>
        <v>85100</v>
      </c>
      <c r="D396" s="39" t="str">
        <f>VLOOKUP(Tabla6[[#This Row],[PARTIDA]],Tabla1[#All],3,FALSE)</f>
        <v>CONVENIOS DE REASIGNACIÓN</v>
      </c>
      <c r="E396" s="39" t="str">
        <f>CONCATENATE(Tabla6[[#This Row],[Columna1]]," - ",Tabla6[[#This Row],[DESCRIPCION]])</f>
        <v>85100 - CONVENIOS DE REASIGNACIÓN</v>
      </c>
      <c r="F396" s="12">
        <f>IFERROR( VLOOKUP(Tabla6[[#This Row],[PARTIDA]],Tabla5[#All],3,FALSE),0)</f>
        <v>0</v>
      </c>
    </row>
    <row r="397" spans="1:6" x14ac:dyDescent="0.3">
      <c r="A397" s="40">
        <v>852</v>
      </c>
      <c r="B397" s="39" t="str">
        <f>CONCATENATE(Tabla6[[#This Row],[COG]])</f>
        <v>852</v>
      </c>
      <c r="C397" s="39" t="str">
        <f>CONCATENATE(Tabla6[[#This Row],[PARTIDA]],"00")</f>
        <v>85200</v>
      </c>
      <c r="D397" s="39" t="str">
        <f>VLOOKUP(Tabla6[[#This Row],[PARTIDA]],Tabla1[#All],3,FALSE)</f>
        <v>CONVENIOS DE DESCENTRALIZACIÓN</v>
      </c>
      <c r="E397" s="39" t="str">
        <f>CONCATENATE(Tabla6[[#This Row],[Columna1]]," - ",Tabla6[[#This Row],[DESCRIPCION]])</f>
        <v>85200 - CONVENIOS DE DESCENTRALIZACIÓN</v>
      </c>
      <c r="F397" s="12">
        <f>IFERROR( VLOOKUP(Tabla6[[#This Row],[PARTIDA]],Tabla5[#All],3,FALSE),0)</f>
        <v>0</v>
      </c>
    </row>
    <row r="398" spans="1:6" x14ac:dyDescent="0.3">
      <c r="A398" s="40">
        <v>853</v>
      </c>
      <c r="B398" s="39" t="str">
        <f>CONCATENATE(Tabla6[[#This Row],[COG]])</f>
        <v>853</v>
      </c>
      <c r="C398" s="39" t="str">
        <f>CONCATENATE(Tabla6[[#This Row],[PARTIDA]],"00")</f>
        <v>85300</v>
      </c>
      <c r="D398" s="39" t="str">
        <f>VLOOKUP(Tabla6[[#This Row],[PARTIDA]],Tabla1[#All],3,FALSE)</f>
        <v>OTROS CONVENIOS</v>
      </c>
      <c r="E398" s="39" t="str">
        <f>CONCATENATE(Tabla6[[#This Row],[Columna1]]," - ",Tabla6[[#This Row],[DESCRIPCION]])</f>
        <v>85300 - OTROS CONVENIOS</v>
      </c>
      <c r="F398" s="12">
        <f>IFERROR( VLOOKUP(Tabla6[[#This Row],[PARTIDA]],Tabla5[#All],3,FALSE),0)</f>
        <v>0</v>
      </c>
    </row>
    <row r="399" spans="1:6" x14ac:dyDescent="0.3">
      <c r="A399" s="40">
        <v>900</v>
      </c>
      <c r="B399" s="39" t="str">
        <f>CONCATENATE(Tabla6[[#This Row],[COG]])</f>
        <v>900</v>
      </c>
      <c r="C399" s="39" t="str">
        <f>CONCATENATE(Tabla6[[#This Row],[PARTIDA]],"00")</f>
        <v>90000</v>
      </c>
      <c r="D399" s="39" t="str">
        <f>VLOOKUP(Tabla6[[#This Row],[PARTIDA]],Tabla1[#All],3,FALSE)</f>
        <v>DEUDA PÚBLICA</v>
      </c>
      <c r="E399" s="39" t="str">
        <f>CONCATENATE(Tabla6[[#This Row],[Columna1]]," - ",Tabla6[[#This Row],[DESCRIPCION]])</f>
        <v>90000 - DEUDA PÚBLICA</v>
      </c>
      <c r="F399" s="12">
        <f>IFERROR( VLOOKUP(Tabla6[[#This Row],[PARTIDA]],Tabla5[#All],3,FALSE),0)</f>
        <v>0</v>
      </c>
    </row>
    <row r="400" spans="1:6" x14ac:dyDescent="0.3">
      <c r="A400" s="40">
        <v>910</v>
      </c>
      <c r="B400" s="39" t="str">
        <f>CONCATENATE(Tabla6[[#This Row],[COG]])</f>
        <v>910</v>
      </c>
      <c r="C400" s="39" t="str">
        <f>CONCATENATE(Tabla6[[#This Row],[PARTIDA]],"00")</f>
        <v>91000</v>
      </c>
      <c r="D400" s="39" t="str">
        <f>VLOOKUP(Tabla6[[#This Row],[PARTIDA]],Tabla1[#All],3,FALSE)</f>
        <v>AMORTIZACIÓN DE LA DEUDA PÚBLICA</v>
      </c>
      <c r="E400" s="39" t="str">
        <f>CONCATENATE(Tabla6[[#This Row],[Columna1]]," - ",Tabla6[[#This Row],[DESCRIPCION]])</f>
        <v>91000 - AMORTIZACIÓN DE LA DEUDA PÚBLICA</v>
      </c>
      <c r="F400" s="12">
        <f>IFERROR( VLOOKUP(Tabla6[[#This Row],[PARTIDA]],Tabla5[#All],3,FALSE),0)</f>
        <v>0</v>
      </c>
    </row>
    <row r="401" spans="1:6" x14ac:dyDescent="0.3">
      <c r="A401" s="40">
        <v>911</v>
      </c>
      <c r="B401" s="39" t="str">
        <f>CONCATENATE(Tabla6[[#This Row],[COG]])</f>
        <v>911</v>
      </c>
      <c r="C401" s="39" t="str">
        <f>CONCATENATE(Tabla6[[#This Row],[PARTIDA]],"00")</f>
        <v>91100</v>
      </c>
      <c r="D401" s="39" t="str">
        <f>VLOOKUP(Tabla6[[#This Row],[PARTIDA]],Tabla1[#All],3,FALSE)</f>
        <v>AMORTIZACIÓN DE LA DEUDA INTERNA CON INSTITUCIONES DE CRÉDITO</v>
      </c>
      <c r="E401" s="39" t="str">
        <f>CONCATENATE(Tabla6[[#This Row],[Columna1]]," - ",Tabla6[[#This Row],[DESCRIPCION]])</f>
        <v>91100 - AMORTIZACIÓN DE LA DEUDA INTERNA CON INSTITUCIONES DE CRÉDITO</v>
      </c>
      <c r="F401" s="12">
        <f>IFERROR( VLOOKUP(Tabla6[[#This Row],[PARTIDA]],Tabla5[#All],3,FALSE),0)</f>
        <v>100000</v>
      </c>
    </row>
    <row r="402" spans="1:6" x14ac:dyDescent="0.3">
      <c r="A402" s="40">
        <v>912</v>
      </c>
      <c r="B402" s="39" t="str">
        <f>CONCATENATE(Tabla6[[#This Row],[COG]])</f>
        <v>912</v>
      </c>
      <c r="C402" s="39" t="str">
        <f>CONCATENATE(Tabla6[[#This Row],[PARTIDA]],"00")</f>
        <v>91200</v>
      </c>
      <c r="D402" s="39" t="str">
        <f>VLOOKUP(Tabla6[[#This Row],[PARTIDA]],Tabla1[#All],3,FALSE)</f>
        <v>AMORTIZACIÓN DE LA DEUDA INTERNA POR EMISIÓN DE TÍTULOS Y VALORES</v>
      </c>
      <c r="E402" s="39" t="str">
        <f>CONCATENATE(Tabla6[[#This Row],[Columna1]]," - ",Tabla6[[#This Row],[DESCRIPCION]])</f>
        <v>91200 - AMORTIZACIÓN DE LA DEUDA INTERNA POR EMISIÓN DE TÍTULOS Y VALORES</v>
      </c>
      <c r="F402" s="12">
        <f>IFERROR( VLOOKUP(Tabla6[[#This Row],[PARTIDA]],Tabla5[#All],3,FALSE),0)</f>
        <v>0</v>
      </c>
    </row>
    <row r="403" spans="1:6" x14ac:dyDescent="0.3">
      <c r="A403" s="40">
        <v>913</v>
      </c>
      <c r="B403" s="39" t="str">
        <f>CONCATENATE(Tabla6[[#This Row],[COG]])</f>
        <v>913</v>
      </c>
      <c r="C403" s="39" t="str">
        <f>CONCATENATE(Tabla6[[#This Row],[PARTIDA]],"00")</f>
        <v>91300</v>
      </c>
      <c r="D403" s="39" t="str">
        <f>VLOOKUP(Tabla6[[#This Row],[PARTIDA]],Tabla1[#All],3,FALSE)</f>
        <v>AMORTIZACIÓN DE ARRENDAMIENTOS FINANCIEROS NACIONALES</v>
      </c>
      <c r="E403" s="39" t="str">
        <f>CONCATENATE(Tabla6[[#This Row],[Columna1]]," - ",Tabla6[[#This Row],[DESCRIPCION]])</f>
        <v>91300 - AMORTIZACIÓN DE ARRENDAMIENTOS FINANCIEROS NACIONALES</v>
      </c>
      <c r="F403" s="12">
        <f>IFERROR( VLOOKUP(Tabla6[[#This Row],[PARTIDA]],Tabla5[#All],3,FALSE),0)</f>
        <v>0</v>
      </c>
    </row>
    <row r="404" spans="1:6" x14ac:dyDescent="0.3">
      <c r="A404" s="40">
        <v>914</v>
      </c>
      <c r="B404" s="39" t="str">
        <f>CONCATENATE(Tabla6[[#This Row],[COG]])</f>
        <v>914</v>
      </c>
      <c r="C404" s="39" t="str">
        <f>CONCATENATE(Tabla6[[#This Row],[PARTIDA]],"00")</f>
        <v>91400</v>
      </c>
      <c r="D404" s="39" t="str">
        <f>VLOOKUP(Tabla6[[#This Row],[PARTIDA]],Tabla1[#All],3,FALSE)</f>
        <v>AMORTIZACIÓN DE LA DEUDA EXTERNA CON INSTITUCIONES DE CRÉDITO</v>
      </c>
      <c r="E404" s="39" t="str">
        <f>CONCATENATE(Tabla6[[#This Row],[Columna1]]," - ",Tabla6[[#This Row],[DESCRIPCION]])</f>
        <v>91400 - AMORTIZACIÓN DE LA DEUDA EXTERNA CON INSTITUCIONES DE CRÉDITO</v>
      </c>
      <c r="F404" s="12">
        <f>IFERROR( VLOOKUP(Tabla6[[#This Row],[PARTIDA]],Tabla5[#All],3,FALSE),0)</f>
        <v>0</v>
      </c>
    </row>
    <row r="405" spans="1:6" x14ac:dyDescent="0.3">
      <c r="A405" s="40">
        <v>915</v>
      </c>
      <c r="B405" s="39" t="str">
        <f>CONCATENATE(Tabla6[[#This Row],[COG]])</f>
        <v>915</v>
      </c>
      <c r="C405" s="39" t="str">
        <f>CONCATENATE(Tabla6[[#This Row],[PARTIDA]],"00")</f>
        <v>91500</v>
      </c>
      <c r="D405" s="39" t="str">
        <f>VLOOKUP(Tabla6[[#This Row],[PARTIDA]],Tabla1[#All],3,FALSE)</f>
        <v>AMORTIZACIÓN DE DEUDA EXTERNA CON ORGANISMOS FINANCIEROS INTERNACIONALES</v>
      </c>
      <c r="E405" s="39" t="str">
        <f>CONCATENATE(Tabla6[[#This Row],[Columna1]]," - ",Tabla6[[#This Row],[DESCRIPCION]])</f>
        <v>91500 - AMORTIZACIÓN DE DEUDA EXTERNA CON ORGANISMOS FINANCIEROS INTERNACIONALES</v>
      </c>
      <c r="F405" s="12">
        <f>IFERROR( VLOOKUP(Tabla6[[#This Row],[PARTIDA]],Tabla5[#All],3,FALSE),0)</f>
        <v>0</v>
      </c>
    </row>
    <row r="406" spans="1:6" x14ac:dyDescent="0.3">
      <c r="A406" s="40">
        <v>916</v>
      </c>
      <c r="B406" s="39" t="str">
        <f>CONCATENATE(Tabla6[[#This Row],[COG]])</f>
        <v>916</v>
      </c>
      <c r="C406" s="39" t="str">
        <f>CONCATENATE(Tabla6[[#This Row],[PARTIDA]],"00")</f>
        <v>91600</v>
      </c>
      <c r="D406" s="39" t="str">
        <f>VLOOKUP(Tabla6[[#This Row],[PARTIDA]],Tabla1[#All],3,FALSE)</f>
        <v>AMORTIZACIÓN DE LA DEUDA BILATERAL</v>
      </c>
      <c r="E406" s="39" t="str">
        <f>CONCATENATE(Tabla6[[#This Row],[Columna1]]," - ",Tabla6[[#This Row],[DESCRIPCION]])</f>
        <v>91600 - AMORTIZACIÓN DE LA DEUDA BILATERAL</v>
      </c>
      <c r="F406" s="12">
        <f>IFERROR( VLOOKUP(Tabla6[[#This Row],[PARTIDA]],Tabla5[#All],3,FALSE),0)</f>
        <v>0</v>
      </c>
    </row>
    <row r="407" spans="1:6" x14ac:dyDescent="0.3">
      <c r="A407" s="40">
        <v>917</v>
      </c>
      <c r="B407" s="39" t="str">
        <f>CONCATENATE(Tabla6[[#This Row],[COG]])</f>
        <v>917</v>
      </c>
      <c r="C407" s="39" t="str">
        <f>CONCATENATE(Tabla6[[#This Row],[PARTIDA]],"00")</f>
        <v>91700</v>
      </c>
      <c r="D407" s="39" t="str">
        <f>VLOOKUP(Tabla6[[#This Row],[PARTIDA]],Tabla1[#All],3,FALSE)</f>
        <v>AMORTIZACIÓN DE LA DEUDA EXTERNA POR EMISIÓN DE TÍTULOS Y VALORES</v>
      </c>
      <c r="E407" s="39" t="str">
        <f>CONCATENATE(Tabla6[[#This Row],[Columna1]]," - ",Tabla6[[#This Row],[DESCRIPCION]])</f>
        <v>91700 - AMORTIZACIÓN DE LA DEUDA EXTERNA POR EMISIÓN DE TÍTULOS Y VALORES</v>
      </c>
      <c r="F407" s="12">
        <f>IFERROR( VLOOKUP(Tabla6[[#This Row],[PARTIDA]],Tabla5[#All],3,FALSE),0)</f>
        <v>0</v>
      </c>
    </row>
    <row r="408" spans="1:6" x14ac:dyDescent="0.3">
      <c r="A408" s="40">
        <v>918</v>
      </c>
      <c r="B408" s="39" t="str">
        <f>CONCATENATE(Tabla6[[#This Row],[COG]])</f>
        <v>918</v>
      </c>
      <c r="C408" s="39" t="str">
        <f>CONCATENATE(Tabla6[[#This Row],[PARTIDA]],"00")</f>
        <v>91800</v>
      </c>
      <c r="D408" s="39" t="str">
        <f>VLOOKUP(Tabla6[[#This Row],[PARTIDA]],Tabla1[#All],3,FALSE)</f>
        <v>AMORTIZACIÓN DE ARRENDAMIENTOS FINANCIEROS INTERNACIONALES</v>
      </c>
      <c r="E408" s="39" t="str">
        <f>CONCATENATE(Tabla6[[#This Row],[Columna1]]," - ",Tabla6[[#This Row],[DESCRIPCION]])</f>
        <v>91800 - AMORTIZACIÓN DE ARRENDAMIENTOS FINANCIEROS INTERNACIONALES</v>
      </c>
      <c r="F408" s="12">
        <f>IFERROR( VLOOKUP(Tabla6[[#This Row],[PARTIDA]],Tabla5[#All],3,FALSE),0)</f>
        <v>0</v>
      </c>
    </row>
    <row r="409" spans="1:6" x14ac:dyDescent="0.3">
      <c r="A409" s="40">
        <v>920</v>
      </c>
      <c r="B409" s="39" t="str">
        <f>CONCATENATE(Tabla6[[#This Row],[COG]])</f>
        <v>920</v>
      </c>
      <c r="C409" s="39" t="str">
        <f>CONCATENATE(Tabla6[[#This Row],[PARTIDA]],"00")</f>
        <v>92000</v>
      </c>
      <c r="D409" s="39" t="str">
        <f>VLOOKUP(Tabla6[[#This Row],[PARTIDA]],Tabla1[#All],3,FALSE)</f>
        <v>INTERESES DE LA DEUDA PÚBLICA</v>
      </c>
      <c r="E409" s="39" t="str">
        <f>CONCATENATE(Tabla6[[#This Row],[Columna1]]," - ",Tabla6[[#This Row],[DESCRIPCION]])</f>
        <v>92000 - INTERESES DE LA DEUDA PÚBLICA</v>
      </c>
      <c r="F409" s="12">
        <f>IFERROR( VLOOKUP(Tabla6[[#This Row],[PARTIDA]],Tabla5[#All],3,FALSE),0)</f>
        <v>0</v>
      </c>
    </row>
    <row r="410" spans="1:6" x14ac:dyDescent="0.3">
      <c r="A410" s="40">
        <v>921</v>
      </c>
      <c r="B410" s="39" t="str">
        <f>CONCATENATE(Tabla6[[#This Row],[COG]])</f>
        <v>921</v>
      </c>
      <c r="C410" s="39" t="str">
        <f>CONCATENATE(Tabla6[[#This Row],[PARTIDA]],"00")</f>
        <v>92100</v>
      </c>
      <c r="D410" s="39" t="str">
        <f>VLOOKUP(Tabla6[[#This Row],[PARTIDA]],Tabla1[#All],3,FALSE)</f>
        <v>INTERESES DE LA DEUDA INTERNA CON INSTITUCIONES DE CRÉDITO</v>
      </c>
      <c r="E410" s="39" t="str">
        <f>CONCATENATE(Tabla6[[#This Row],[Columna1]]," - ",Tabla6[[#This Row],[DESCRIPCION]])</f>
        <v>92100 - INTERESES DE LA DEUDA INTERNA CON INSTITUCIONES DE CRÉDITO</v>
      </c>
      <c r="F410" s="12">
        <f>IFERROR( VLOOKUP(Tabla6[[#This Row],[PARTIDA]],Tabla5[#All],3,FALSE),0)</f>
        <v>0</v>
      </c>
    </row>
    <row r="411" spans="1:6" x14ac:dyDescent="0.3">
      <c r="A411" s="40">
        <v>922</v>
      </c>
      <c r="B411" s="39" t="str">
        <f>CONCATENATE(Tabla6[[#This Row],[COG]])</f>
        <v>922</v>
      </c>
      <c r="C411" s="39" t="str">
        <f>CONCATENATE(Tabla6[[#This Row],[PARTIDA]],"00")</f>
        <v>92200</v>
      </c>
      <c r="D411" s="39" t="str">
        <f>VLOOKUP(Tabla6[[#This Row],[PARTIDA]],Tabla1[#All],3,FALSE)</f>
        <v>INTERESES DERIVADOS DE LA COLOCACIÓN DE TÍTULOS Y VALORES</v>
      </c>
      <c r="E411" s="39" t="str">
        <f>CONCATENATE(Tabla6[[#This Row],[Columna1]]," - ",Tabla6[[#This Row],[DESCRIPCION]])</f>
        <v>92200 - INTERESES DERIVADOS DE LA COLOCACIÓN DE TÍTULOS Y VALORES</v>
      </c>
      <c r="F411" s="12">
        <f>IFERROR( VLOOKUP(Tabla6[[#This Row],[PARTIDA]],Tabla5[#All],3,FALSE),0)</f>
        <v>0</v>
      </c>
    </row>
    <row r="412" spans="1:6" x14ac:dyDescent="0.3">
      <c r="A412" s="40">
        <v>923</v>
      </c>
      <c r="B412" s="39" t="str">
        <f>CONCATENATE(Tabla6[[#This Row],[COG]])</f>
        <v>923</v>
      </c>
      <c r="C412" s="39" t="str">
        <f>CONCATENATE(Tabla6[[#This Row],[PARTIDA]],"00")</f>
        <v>92300</v>
      </c>
      <c r="D412" s="39" t="str">
        <f>VLOOKUP(Tabla6[[#This Row],[PARTIDA]],Tabla1[#All],3,FALSE)</f>
        <v>INTERESES POR ARRENDAMIENTOS FINANCIEROS NACIONALES</v>
      </c>
      <c r="E412" s="39" t="str">
        <f>CONCATENATE(Tabla6[[#This Row],[Columna1]]," - ",Tabla6[[#This Row],[DESCRIPCION]])</f>
        <v>92300 - INTERESES POR ARRENDAMIENTOS FINANCIEROS NACIONALES</v>
      </c>
      <c r="F412" s="12">
        <f>IFERROR( VLOOKUP(Tabla6[[#This Row],[PARTIDA]],Tabla5[#All],3,FALSE),0)</f>
        <v>0</v>
      </c>
    </row>
    <row r="413" spans="1:6" x14ac:dyDescent="0.3">
      <c r="A413" s="40">
        <v>924</v>
      </c>
      <c r="B413" s="39" t="str">
        <f>CONCATENATE(Tabla6[[#This Row],[COG]])</f>
        <v>924</v>
      </c>
      <c r="C413" s="39" t="str">
        <f>CONCATENATE(Tabla6[[#This Row],[PARTIDA]],"00")</f>
        <v>92400</v>
      </c>
      <c r="D413" s="39" t="str">
        <f>VLOOKUP(Tabla6[[#This Row],[PARTIDA]],Tabla1[#All],3,FALSE)</f>
        <v>INTERESES DE LA DEUDA EXTERNA CON INSTITUCIONES DE CRÉDITO</v>
      </c>
      <c r="E413" s="39" t="str">
        <f>CONCATENATE(Tabla6[[#This Row],[Columna1]]," - ",Tabla6[[#This Row],[DESCRIPCION]])</f>
        <v>92400 - INTERESES DE LA DEUDA EXTERNA CON INSTITUCIONES DE CRÉDITO</v>
      </c>
      <c r="F413" s="12">
        <f>IFERROR( VLOOKUP(Tabla6[[#This Row],[PARTIDA]],Tabla5[#All],3,FALSE),0)</f>
        <v>0</v>
      </c>
    </row>
    <row r="414" spans="1:6" x14ac:dyDescent="0.3">
      <c r="A414" s="40">
        <v>925</v>
      </c>
      <c r="B414" s="39" t="str">
        <f>CONCATENATE(Tabla6[[#This Row],[COG]])</f>
        <v>925</v>
      </c>
      <c r="C414" s="39" t="str">
        <f>CONCATENATE(Tabla6[[#This Row],[PARTIDA]],"00")</f>
        <v>92500</v>
      </c>
      <c r="D414" s="39" t="str">
        <f>VLOOKUP(Tabla6[[#This Row],[PARTIDA]],Tabla1[#All],3,FALSE)</f>
        <v>INTERESES DE LA DEUDA CON ORGANISMOS FINANCIEROS INTERNACIONALES</v>
      </c>
      <c r="E414" s="39" t="str">
        <f>CONCATENATE(Tabla6[[#This Row],[Columna1]]," - ",Tabla6[[#This Row],[DESCRIPCION]])</f>
        <v>92500 - INTERESES DE LA DEUDA CON ORGANISMOS FINANCIEROS INTERNACIONALES</v>
      </c>
      <c r="F414" s="12">
        <f>IFERROR( VLOOKUP(Tabla6[[#This Row],[PARTIDA]],Tabla5[#All],3,FALSE),0)</f>
        <v>0</v>
      </c>
    </row>
    <row r="415" spans="1:6" x14ac:dyDescent="0.3">
      <c r="A415" s="40">
        <v>926</v>
      </c>
      <c r="B415" s="39" t="str">
        <f>CONCATENATE(Tabla6[[#This Row],[COG]])</f>
        <v>926</v>
      </c>
      <c r="C415" s="39" t="str">
        <f>CONCATENATE(Tabla6[[#This Row],[PARTIDA]],"00")</f>
        <v>92600</v>
      </c>
      <c r="D415" s="39" t="str">
        <f>VLOOKUP(Tabla6[[#This Row],[PARTIDA]],Tabla1[#All],3,FALSE)</f>
        <v>INTERESES DE LA DEUDA BILATERAL</v>
      </c>
      <c r="E415" s="39" t="str">
        <f>CONCATENATE(Tabla6[[#This Row],[Columna1]]," - ",Tabla6[[#This Row],[DESCRIPCION]])</f>
        <v>92600 - INTERESES DE LA DEUDA BILATERAL</v>
      </c>
      <c r="F415" s="12">
        <f>IFERROR( VLOOKUP(Tabla6[[#This Row],[PARTIDA]],Tabla5[#All],3,FALSE),0)</f>
        <v>0</v>
      </c>
    </row>
    <row r="416" spans="1:6" x14ac:dyDescent="0.3">
      <c r="A416" s="40">
        <v>927</v>
      </c>
      <c r="B416" s="39" t="str">
        <f>CONCATENATE(Tabla6[[#This Row],[COG]])</f>
        <v>927</v>
      </c>
      <c r="C416" s="39" t="str">
        <f>CONCATENATE(Tabla6[[#This Row],[PARTIDA]],"00")</f>
        <v>92700</v>
      </c>
      <c r="D416" s="39" t="str">
        <f>VLOOKUP(Tabla6[[#This Row],[PARTIDA]],Tabla1[#All],3,FALSE)</f>
        <v>INTERESES DERIVADOS DE LA COLOCACIÓN DE TÍTULOS Y VALORES EN EL EXTERIOR</v>
      </c>
      <c r="E416" s="39" t="str">
        <f>CONCATENATE(Tabla6[[#This Row],[Columna1]]," - ",Tabla6[[#This Row],[DESCRIPCION]])</f>
        <v>92700 - INTERESES DERIVADOS DE LA COLOCACIÓN DE TÍTULOS Y VALORES EN EL EXTERIOR</v>
      </c>
      <c r="F416" s="12">
        <f>IFERROR( VLOOKUP(Tabla6[[#This Row],[PARTIDA]],Tabla5[#All],3,FALSE),0)</f>
        <v>0</v>
      </c>
    </row>
    <row r="417" spans="1:6" x14ac:dyDescent="0.3">
      <c r="A417" s="40">
        <v>928</v>
      </c>
      <c r="B417" s="39" t="str">
        <f>CONCATENATE(Tabla6[[#This Row],[COG]])</f>
        <v>928</v>
      </c>
      <c r="C417" s="39" t="str">
        <f>CONCATENATE(Tabla6[[#This Row],[PARTIDA]],"00")</f>
        <v>92800</v>
      </c>
      <c r="D417" s="39" t="str">
        <f>VLOOKUP(Tabla6[[#This Row],[PARTIDA]],Tabla1[#All],3,FALSE)</f>
        <v>INTERESES POR ARRENDAMIENTOS FINANCIEROS INTERNACIONALES</v>
      </c>
      <c r="E417" s="39" t="str">
        <f>CONCATENATE(Tabla6[[#This Row],[Columna1]]," - ",Tabla6[[#This Row],[DESCRIPCION]])</f>
        <v>92800 - INTERESES POR ARRENDAMIENTOS FINANCIEROS INTERNACIONALES</v>
      </c>
      <c r="F417" s="12">
        <f>IFERROR( VLOOKUP(Tabla6[[#This Row],[PARTIDA]],Tabla5[#All],3,FALSE),0)</f>
        <v>0</v>
      </c>
    </row>
    <row r="418" spans="1:6" x14ac:dyDescent="0.3">
      <c r="A418" s="40">
        <v>930</v>
      </c>
      <c r="B418" s="39" t="str">
        <f>CONCATENATE(Tabla6[[#This Row],[COG]])</f>
        <v>930</v>
      </c>
      <c r="C418" s="39" t="str">
        <f>CONCATENATE(Tabla6[[#This Row],[PARTIDA]],"00")</f>
        <v>93000</v>
      </c>
      <c r="D418" s="39" t="str">
        <f>VLOOKUP(Tabla6[[#This Row],[PARTIDA]],Tabla1[#All],3,FALSE)</f>
        <v>COMISIONES DE LA DEUDA PÚBLICA</v>
      </c>
      <c r="E418" s="39" t="str">
        <f>CONCATENATE(Tabla6[[#This Row],[Columna1]]," - ",Tabla6[[#This Row],[DESCRIPCION]])</f>
        <v>93000 - COMISIONES DE LA DEUDA PÚBLICA</v>
      </c>
      <c r="F418" s="12">
        <f>IFERROR( VLOOKUP(Tabla6[[#This Row],[PARTIDA]],Tabla5[#All],3,FALSE),0)</f>
        <v>0</v>
      </c>
    </row>
    <row r="419" spans="1:6" x14ac:dyDescent="0.3">
      <c r="A419" s="40">
        <v>931</v>
      </c>
      <c r="B419" s="39" t="str">
        <f>CONCATENATE(Tabla6[[#This Row],[COG]])</f>
        <v>931</v>
      </c>
      <c r="C419" s="39" t="str">
        <f>CONCATENATE(Tabla6[[#This Row],[PARTIDA]],"00")</f>
        <v>93100</v>
      </c>
      <c r="D419" s="39" t="str">
        <f>VLOOKUP(Tabla6[[#This Row],[PARTIDA]],Tabla1[#All],3,FALSE)</f>
        <v>COMISIONES DE LA DEUDA PÚBLICA INTERNA</v>
      </c>
      <c r="E419" s="39" t="str">
        <f>CONCATENATE(Tabla6[[#This Row],[Columna1]]," - ",Tabla6[[#This Row],[DESCRIPCION]])</f>
        <v>93100 - COMISIONES DE LA DEUDA PÚBLICA INTERNA</v>
      </c>
      <c r="F419" s="12">
        <f>IFERROR( VLOOKUP(Tabla6[[#This Row],[PARTIDA]],Tabla5[#All],3,FALSE),0)</f>
        <v>0</v>
      </c>
    </row>
    <row r="420" spans="1:6" x14ac:dyDescent="0.3">
      <c r="A420" s="40">
        <v>932</v>
      </c>
      <c r="B420" s="39" t="str">
        <f>CONCATENATE(Tabla6[[#This Row],[COG]])</f>
        <v>932</v>
      </c>
      <c r="C420" s="39" t="str">
        <f>CONCATENATE(Tabla6[[#This Row],[PARTIDA]],"00")</f>
        <v>93200</v>
      </c>
      <c r="D420" s="39" t="str">
        <f>VLOOKUP(Tabla6[[#This Row],[PARTIDA]],Tabla1[#All],3,FALSE)</f>
        <v>COMISIONES DE LA DEUDA PÚBLICA EXTERNA</v>
      </c>
      <c r="E420" s="39" t="str">
        <f>CONCATENATE(Tabla6[[#This Row],[Columna1]]," - ",Tabla6[[#This Row],[DESCRIPCION]])</f>
        <v>93200 - COMISIONES DE LA DEUDA PÚBLICA EXTERNA</v>
      </c>
      <c r="F420" s="12">
        <f>IFERROR( VLOOKUP(Tabla6[[#This Row],[PARTIDA]],Tabla5[#All],3,FALSE),0)</f>
        <v>0</v>
      </c>
    </row>
    <row r="421" spans="1:6" x14ac:dyDescent="0.3">
      <c r="A421" s="40">
        <v>940</v>
      </c>
      <c r="B421" s="39" t="str">
        <f>CONCATENATE(Tabla6[[#This Row],[COG]])</f>
        <v>940</v>
      </c>
      <c r="C421" s="39" t="str">
        <f>CONCATENATE(Tabla6[[#This Row],[PARTIDA]],"00")</f>
        <v>94000</v>
      </c>
      <c r="D421" s="39" t="str">
        <f>VLOOKUP(Tabla6[[#This Row],[PARTIDA]],Tabla1[#All],3,FALSE)</f>
        <v>GASTOS DE LA DEUDA PÚBLICA</v>
      </c>
      <c r="E421" s="39" t="str">
        <f>CONCATENATE(Tabla6[[#This Row],[Columna1]]," - ",Tabla6[[#This Row],[DESCRIPCION]])</f>
        <v>94000 - GASTOS DE LA DEUDA PÚBLICA</v>
      </c>
      <c r="F421" s="12">
        <f>IFERROR( VLOOKUP(Tabla6[[#This Row],[PARTIDA]],Tabla5[#All],3,FALSE),0)</f>
        <v>0</v>
      </c>
    </row>
    <row r="422" spans="1:6" x14ac:dyDescent="0.3">
      <c r="A422" s="40">
        <v>941</v>
      </c>
      <c r="B422" s="39" t="str">
        <f>CONCATENATE(Tabla6[[#This Row],[COG]])</f>
        <v>941</v>
      </c>
      <c r="C422" s="39" t="str">
        <f>CONCATENATE(Tabla6[[#This Row],[PARTIDA]],"00")</f>
        <v>94100</v>
      </c>
      <c r="D422" s="39" t="str">
        <f>VLOOKUP(Tabla6[[#This Row],[PARTIDA]],Tabla1[#All],3,FALSE)</f>
        <v>GASTOS DE LA DEUDA PÚBLICA INTERNA</v>
      </c>
      <c r="E422" s="39" t="str">
        <f>CONCATENATE(Tabla6[[#This Row],[Columna1]]," - ",Tabla6[[#This Row],[DESCRIPCION]])</f>
        <v>94100 - GASTOS DE LA DEUDA PÚBLICA INTERNA</v>
      </c>
      <c r="F422" s="12">
        <f>IFERROR( VLOOKUP(Tabla6[[#This Row],[PARTIDA]],Tabla5[#All],3,FALSE),0)</f>
        <v>0</v>
      </c>
    </row>
    <row r="423" spans="1:6" x14ac:dyDescent="0.3">
      <c r="A423" s="40">
        <v>942</v>
      </c>
      <c r="B423" s="39" t="str">
        <f>CONCATENATE(Tabla6[[#This Row],[COG]])</f>
        <v>942</v>
      </c>
      <c r="C423" s="39" t="str">
        <f>CONCATENATE(Tabla6[[#This Row],[PARTIDA]],"00")</f>
        <v>94200</v>
      </c>
      <c r="D423" s="39" t="str">
        <f>VLOOKUP(Tabla6[[#This Row],[PARTIDA]],Tabla1[#All],3,FALSE)</f>
        <v>GASTOS DE LA DEUDA PÚBLICA EXTERNA</v>
      </c>
      <c r="E423" s="39" t="str">
        <f>CONCATENATE(Tabla6[[#This Row],[Columna1]]," - ",Tabla6[[#This Row],[DESCRIPCION]])</f>
        <v>94200 - GASTOS DE LA DEUDA PÚBLICA EXTERNA</v>
      </c>
      <c r="F423" s="12">
        <f>IFERROR( VLOOKUP(Tabla6[[#This Row],[PARTIDA]],Tabla5[#All],3,FALSE),0)</f>
        <v>0</v>
      </c>
    </row>
    <row r="424" spans="1:6" x14ac:dyDescent="0.3">
      <c r="A424" s="40">
        <v>950</v>
      </c>
      <c r="B424" s="39" t="str">
        <f>CONCATENATE(Tabla6[[#This Row],[COG]])</f>
        <v>950</v>
      </c>
      <c r="C424" s="39" t="str">
        <f>CONCATENATE(Tabla6[[#This Row],[PARTIDA]],"00")</f>
        <v>95000</v>
      </c>
      <c r="D424" s="39" t="str">
        <f>VLOOKUP(Tabla6[[#This Row],[PARTIDA]],Tabla1[#All],3,FALSE)</f>
        <v>COSTO POR COBERTURAS</v>
      </c>
      <c r="E424" s="39" t="str">
        <f>CONCATENATE(Tabla6[[#This Row],[Columna1]]," - ",Tabla6[[#This Row],[DESCRIPCION]])</f>
        <v>95000 - COSTO POR COBERTURAS</v>
      </c>
      <c r="F424" s="12">
        <f>IFERROR( VLOOKUP(Tabla6[[#This Row],[PARTIDA]],Tabla5[#All],3,FALSE),0)</f>
        <v>0</v>
      </c>
    </row>
    <row r="425" spans="1:6" x14ac:dyDescent="0.3">
      <c r="A425" s="40">
        <v>951</v>
      </c>
      <c r="B425" s="39" t="str">
        <f>CONCATENATE(Tabla6[[#This Row],[COG]])</f>
        <v>951</v>
      </c>
      <c r="C425" s="39" t="str">
        <f>CONCATENATE(Tabla6[[#This Row],[PARTIDA]],"00")</f>
        <v>95100</v>
      </c>
      <c r="D425" s="39" t="str">
        <f>VLOOKUP(Tabla6[[#This Row],[PARTIDA]],Tabla1[#All],3,FALSE)</f>
        <v>COSTOS POR COBERTURA DE LA DEUDA PÚBLICA INTERNA</v>
      </c>
      <c r="E425" s="39" t="str">
        <f>CONCATENATE(Tabla6[[#This Row],[Columna1]]," - ",Tabla6[[#This Row],[DESCRIPCION]])</f>
        <v>95100 - COSTOS POR COBERTURA DE LA DEUDA PÚBLICA INTERNA</v>
      </c>
      <c r="F425" s="12">
        <f>IFERROR( VLOOKUP(Tabla6[[#This Row],[PARTIDA]],Tabla5[#All],3,FALSE),0)</f>
        <v>0</v>
      </c>
    </row>
    <row r="426" spans="1:6" x14ac:dyDescent="0.3">
      <c r="A426" s="40">
        <v>952</v>
      </c>
      <c r="B426" s="39" t="str">
        <f>CONCATENATE(Tabla6[[#This Row],[COG]])</f>
        <v>952</v>
      </c>
      <c r="C426" s="39" t="str">
        <f>CONCATENATE(Tabla6[[#This Row],[PARTIDA]],"00")</f>
        <v>95200</v>
      </c>
      <c r="D426" s="39" t="str">
        <f>VLOOKUP(Tabla6[[#This Row],[PARTIDA]],Tabla1[#All],3,FALSE)</f>
        <v>COSTOS POR COBERTURA DE LA DEUDA PÚBLICA EXTERNA</v>
      </c>
      <c r="E426" s="39" t="str">
        <f>CONCATENATE(Tabla6[[#This Row],[Columna1]]," - ",Tabla6[[#This Row],[DESCRIPCION]])</f>
        <v>95200 - COSTOS POR COBERTURA DE LA DEUDA PÚBLICA EXTERNA</v>
      </c>
      <c r="F426" s="12">
        <f>IFERROR( VLOOKUP(Tabla6[[#This Row],[PARTIDA]],Tabla5[#All],3,FALSE),0)</f>
        <v>0</v>
      </c>
    </row>
    <row r="427" spans="1:6" x14ac:dyDescent="0.3">
      <c r="A427" s="40">
        <v>960</v>
      </c>
      <c r="B427" s="39" t="str">
        <f>CONCATENATE(Tabla6[[#This Row],[COG]])</f>
        <v>960</v>
      </c>
      <c r="C427" s="39" t="str">
        <f>CONCATENATE(Tabla6[[#This Row],[PARTIDA]],"00")</f>
        <v>96000</v>
      </c>
      <c r="D427" s="39" t="str">
        <f>VLOOKUP(Tabla6[[#This Row],[PARTIDA]],Tabla1[#All],3,FALSE)</f>
        <v>APOYOS FINANCIEROS</v>
      </c>
      <c r="E427" s="39" t="str">
        <f>CONCATENATE(Tabla6[[#This Row],[Columna1]]," - ",Tabla6[[#This Row],[DESCRIPCION]])</f>
        <v>96000 - APOYOS FINANCIEROS</v>
      </c>
      <c r="F427" s="12">
        <f>IFERROR( VLOOKUP(Tabla6[[#This Row],[PARTIDA]],Tabla5[#All],3,FALSE),0)</f>
        <v>0</v>
      </c>
    </row>
    <row r="428" spans="1:6" x14ac:dyDescent="0.3">
      <c r="A428" s="40">
        <v>961</v>
      </c>
      <c r="B428" s="39" t="str">
        <f>CONCATENATE(Tabla6[[#This Row],[COG]])</f>
        <v>961</v>
      </c>
      <c r="C428" s="39" t="str">
        <f>CONCATENATE(Tabla6[[#This Row],[PARTIDA]],"00")</f>
        <v>96100</v>
      </c>
      <c r="D428" s="39" t="str">
        <f>VLOOKUP(Tabla6[[#This Row],[PARTIDA]],Tabla1[#All],3,FALSE)</f>
        <v>APOYOS A INTERMEDIARIOS FINANCIEROS</v>
      </c>
      <c r="E428" s="39" t="str">
        <f>CONCATENATE(Tabla6[[#This Row],[Columna1]]," - ",Tabla6[[#This Row],[DESCRIPCION]])</f>
        <v>96100 - APOYOS A INTERMEDIARIOS FINANCIEROS</v>
      </c>
      <c r="F428" s="12">
        <f>IFERROR( VLOOKUP(Tabla6[[#This Row],[PARTIDA]],Tabla5[#All],3,FALSE),0)</f>
        <v>0</v>
      </c>
    </row>
    <row r="429" spans="1:6" x14ac:dyDescent="0.3">
      <c r="A429" s="40">
        <v>962</v>
      </c>
      <c r="B429" s="39" t="str">
        <f>CONCATENATE(Tabla6[[#This Row],[COG]])</f>
        <v>962</v>
      </c>
      <c r="C429" s="39" t="str">
        <f>CONCATENATE(Tabla6[[#This Row],[PARTIDA]],"00")</f>
        <v>96200</v>
      </c>
      <c r="D429" s="39" t="str">
        <f>VLOOKUP(Tabla6[[#This Row],[PARTIDA]],Tabla1[#All],3,FALSE)</f>
        <v>APOYOS A AHORRADORES Y DEUDORES DEL SISTEMA FINANCIERO NACIONAL</v>
      </c>
      <c r="E429" s="39" t="str">
        <f>CONCATENATE(Tabla6[[#This Row],[Columna1]]," - ",Tabla6[[#This Row],[DESCRIPCION]])</f>
        <v>96200 - APOYOS A AHORRADORES Y DEUDORES DEL SISTEMA FINANCIERO NACIONAL</v>
      </c>
      <c r="F429" s="12">
        <f>IFERROR( VLOOKUP(Tabla6[[#This Row],[PARTIDA]],Tabla5[#All],3,FALSE),0)</f>
        <v>0</v>
      </c>
    </row>
    <row r="430" spans="1:6" x14ac:dyDescent="0.3">
      <c r="A430" s="40">
        <v>990</v>
      </c>
      <c r="B430" s="39" t="str">
        <f>CONCATENATE(Tabla6[[#This Row],[COG]])</f>
        <v>990</v>
      </c>
      <c r="C430" s="39" t="str">
        <f>CONCATENATE(Tabla6[[#This Row],[PARTIDA]],"00")</f>
        <v>99000</v>
      </c>
      <c r="D430" s="39" t="str">
        <f>VLOOKUP(Tabla6[[#This Row],[PARTIDA]],Tabla1[#All],3,FALSE)</f>
        <v>ADEUDOS DE EJERCICIOS FISCALES ANTERIORES (ADEFAS)</v>
      </c>
      <c r="E430" s="39" t="str">
        <f>CONCATENATE(Tabla6[[#This Row],[Columna1]]," - ",Tabla6[[#This Row],[DESCRIPCION]])</f>
        <v>99000 - ADEUDOS DE EJERCICIOS FISCALES ANTERIORES (ADEFAS)</v>
      </c>
      <c r="F430" s="12">
        <f>IFERROR( VLOOKUP(Tabla6[[#This Row],[PARTIDA]],Tabla5[#All],3,FALSE),0)</f>
        <v>0</v>
      </c>
    </row>
    <row r="431" spans="1:6" x14ac:dyDescent="0.3">
      <c r="A431" s="40">
        <v>991</v>
      </c>
      <c r="B431" s="39" t="str">
        <f>CONCATENATE(Tabla6[[#This Row],[COG]])</f>
        <v>991</v>
      </c>
      <c r="C431" s="39" t="str">
        <f>CONCATENATE(Tabla6[[#This Row],[PARTIDA]],"00")</f>
        <v>99100</v>
      </c>
      <c r="D431" s="39" t="str">
        <f>VLOOKUP(Tabla6[[#This Row],[PARTIDA]],Tabla1[#All],3,FALSE)</f>
        <v>ADEFAS</v>
      </c>
      <c r="E431" s="39" t="str">
        <f>CONCATENATE(Tabla6[[#This Row],[Columna1]]," - ",Tabla6[[#This Row],[DESCRIPCION]])</f>
        <v>99100 - ADEFAS</v>
      </c>
      <c r="F431" s="12">
        <f>IFERROR( VLOOKUP(Tabla6[[#This Row],[PARTIDA]],Tabla5[#All],3,FALSE),0)</f>
        <v>0</v>
      </c>
    </row>
    <row r="432" spans="1:6" x14ac:dyDescent="0.3">
      <c r="A432" s="41"/>
      <c r="B432" s="42"/>
      <c r="C432" s="42"/>
      <c r="D432" s="42"/>
      <c r="E432" s="42"/>
      <c r="F432" s="43">
        <f>SUBTOTAL(109,Tabla6[PRESUPUESTO APROBADO])</f>
        <v>27600628</v>
      </c>
    </row>
  </sheetData>
  <pageMargins left="0.7" right="0.7" top="0.75" bottom="0.75" header="0.3" footer="0.3"/>
  <tableParts count="1">
    <tablePart r:id="rId1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4"/>
  <sheetViews>
    <sheetView topLeftCell="A289" workbookViewId="0">
      <selection activeCell="D354" sqref="D354"/>
    </sheetView>
  </sheetViews>
  <sheetFormatPr baseColWidth="10" defaultRowHeight="14.4" x14ac:dyDescent="0.3"/>
  <cols>
    <col min="3" max="3" width="102.109375" bestFit="1" customWidth="1"/>
    <col min="4" max="4" width="15.109375" style="12" bestFit="1" customWidth="1"/>
    <col min="7" max="7" width="14.109375" bestFit="1" customWidth="1"/>
    <col min="8" max="8" width="15.109375" bestFit="1" customWidth="1"/>
    <col min="9" max="9" width="14.109375" bestFit="1" customWidth="1"/>
  </cols>
  <sheetData>
    <row r="1" spans="1:4" x14ac:dyDescent="0.3">
      <c r="A1" t="s">
        <v>1555</v>
      </c>
      <c r="B1" t="s">
        <v>182</v>
      </c>
      <c r="C1" t="s">
        <v>1130</v>
      </c>
      <c r="D1" s="12" t="s">
        <v>1131</v>
      </c>
    </row>
    <row r="2" spans="1:4" hidden="1" x14ac:dyDescent="0.3">
      <c r="A2" t="s">
        <v>1556</v>
      </c>
      <c r="B2" t="s">
        <v>1132</v>
      </c>
      <c r="C2" t="s">
        <v>193</v>
      </c>
      <c r="D2" s="12">
        <v>3938000</v>
      </c>
    </row>
    <row r="3" spans="1:4" hidden="1" x14ac:dyDescent="0.3">
      <c r="A3" t="s">
        <v>1556</v>
      </c>
      <c r="B3" t="s">
        <v>1133</v>
      </c>
      <c r="C3" t="s">
        <v>240</v>
      </c>
      <c r="D3" s="12">
        <v>435000</v>
      </c>
    </row>
    <row r="4" spans="1:4" hidden="1" x14ac:dyDescent="0.3">
      <c r="A4" t="s">
        <v>1556</v>
      </c>
      <c r="B4" t="s">
        <v>1134</v>
      </c>
      <c r="C4" t="s">
        <v>244</v>
      </c>
      <c r="D4" s="12">
        <v>20000</v>
      </c>
    </row>
    <row r="5" spans="1:4" hidden="1" x14ac:dyDescent="0.3">
      <c r="A5" t="s">
        <v>1556</v>
      </c>
      <c r="B5" t="s">
        <v>1135</v>
      </c>
      <c r="C5" t="s">
        <v>271</v>
      </c>
      <c r="D5" s="12">
        <v>1200000</v>
      </c>
    </row>
    <row r="6" spans="1:4" hidden="1" x14ac:dyDescent="0.3">
      <c r="A6" t="s">
        <v>1556</v>
      </c>
      <c r="B6" t="s">
        <v>1136</v>
      </c>
      <c r="C6" t="s">
        <v>300</v>
      </c>
      <c r="D6" s="12">
        <v>61000</v>
      </c>
    </row>
    <row r="7" spans="1:4" hidden="1" x14ac:dyDescent="0.3">
      <c r="A7" t="s">
        <v>1556</v>
      </c>
      <c r="B7" t="s">
        <v>1137</v>
      </c>
      <c r="C7" t="s">
        <v>369</v>
      </c>
      <c r="D7" s="12">
        <v>40000</v>
      </c>
    </row>
    <row r="8" spans="1:4" hidden="1" x14ac:dyDescent="0.3">
      <c r="A8" t="s">
        <v>1556</v>
      </c>
      <c r="B8" t="s">
        <v>1138</v>
      </c>
      <c r="C8" t="s">
        <v>372</v>
      </c>
      <c r="D8" s="12">
        <v>5000</v>
      </c>
    </row>
    <row r="9" spans="1:4" hidden="1" x14ac:dyDescent="0.3">
      <c r="A9" t="s">
        <v>1556</v>
      </c>
      <c r="B9" t="s">
        <v>1139</v>
      </c>
      <c r="C9" t="s">
        <v>373</v>
      </c>
      <c r="D9" s="12">
        <v>1000</v>
      </c>
    </row>
    <row r="10" spans="1:4" hidden="1" x14ac:dyDescent="0.3">
      <c r="A10" t="s">
        <v>1556</v>
      </c>
      <c r="B10" t="s">
        <v>1140</v>
      </c>
      <c r="C10" t="s">
        <v>374</v>
      </c>
      <c r="D10" s="12">
        <v>2500</v>
      </c>
    </row>
    <row r="11" spans="1:4" hidden="1" x14ac:dyDescent="0.3">
      <c r="A11" t="s">
        <v>1556</v>
      </c>
      <c r="B11" t="s">
        <v>1141</v>
      </c>
      <c r="C11" t="s">
        <v>376</v>
      </c>
      <c r="D11" s="12">
        <v>17000</v>
      </c>
    </row>
    <row r="12" spans="1:4" hidden="1" x14ac:dyDescent="0.3">
      <c r="A12" t="s">
        <v>1556</v>
      </c>
      <c r="B12" t="s">
        <v>1142</v>
      </c>
      <c r="C12" t="s">
        <v>380</v>
      </c>
      <c r="D12" s="12">
        <v>25000</v>
      </c>
    </row>
    <row r="13" spans="1:4" hidden="1" x14ac:dyDescent="0.3">
      <c r="A13" t="s">
        <v>1556</v>
      </c>
      <c r="B13" t="s">
        <v>1143</v>
      </c>
      <c r="C13" t="s">
        <v>387</v>
      </c>
      <c r="D13" s="12">
        <v>48000</v>
      </c>
    </row>
    <row r="14" spans="1:4" hidden="1" x14ac:dyDescent="0.3">
      <c r="A14" t="s">
        <v>1556</v>
      </c>
      <c r="B14" t="s">
        <v>1144</v>
      </c>
      <c r="C14" t="s">
        <v>395</v>
      </c>
      <c r="D14" s="12">
        <v>1000</v>
      </c>
    </row>
    <row r="15" spans="1:4" hidden="1" x14ac:dyDescent="0.3">
      <c r="A15" t="s">
        <v>1556</v>
      </c>
      <c r="B15" t="s">
        <v>1148</v>
      </c>
      <c r="C15" t="s">
        <v>412</v>
      </c>
      <c r="D15" s="12">
        <v>500</v>
      </c>
    </row>
    <row r="16" spans="1:4" hidden="1" x14ac:dyDescent="0.3">
      <c r="A16" t="s">
        <v>1556</v>
      </c>
      <c r="B16" t="s">
        <v>1149</v>
      </c>
      <c r="C16" t="s">
        <v>413</v>
      </c>
      <c r="D16" s="12">
        <v>3200</v>
      </c>
    </row>
    <row r="17" spans="1:4" hidden="1" x14ac:dyDescent="0.3">
      <c r="A17" t="s">
        <v>1556</v>
      </c>
      <c r="B17" t="s">
        <v>1150</v>
      </c>
      <c r="C17" t="s">
        <v>414</v>
      </c>
      <c r="D17" s="12">
        <v>2500</v>
      </c>
    </row>
    <row r="18" spans="1:4" hidden="1" x14ac:dyDescent="0.3">
      <c r="A18" t="s">
        <v>1556</v>
      </c>
      <c r="B18" t="s">
        <v>1151</v>
      </c>
      <c r="C18" t="s">
        <v>415</v>
      </c>
      <c r="D18" s="12">
        <v>16000</v>
      </c>
    </row>
    <row r="19" spans="1:4" hidden="1" x14ac:dyDescent="0.3">
      <c r="A19" t="s">
        <v>1556</v>
      </c>
      <c r="B19" t="s">
        <v>1152</v>
      </c>
      <c r="C19" t="s">
        <v>416</v>
      </c>
      <c r="D19" s="12">
        <v>9000</v>
      </c>
    </row>
    <row r="20" spans="1:4" hidden="1" x14ac:dyDescent="0.3">
      <c r="A20" t="s">
        <v>1556</v>
      </c>
      <c r="B20" t="s">
        <v>1153</v>
      </c>
      <c r="C20" t="s">
        <v>417</v>
      </c>
      <c r="D20" s="12">
        <v>2000</v>
      </c>
    </row>
    <row r="21" spans="1:4" hidden="1" x14ac:dyDescent="0.3">
      <c r="A21" t="s">
        <v>1556</v>
      </c>
      <c r="B21" t="s">
        <v>1154</v>
      </c>
      <c r="C21" t="s">
        <v>419</v>
      </c>
      <c r="D21" s="12">
        <v>25000</v>
      </c>
    </row>
    <row r="22" spans="1:4" hidden="1" x14ac:dyDescent="0.3">
      <c r="A22" t="s">
        <v>1556</v>
      </c>
      <c r="B22" t="s">
        <v>1157</v>
      </c>
      <c r="C22" t="s">
        <v>426</v>
      </c>
      <c r="D22" s="12">
        <v>9000</v>
      </c>
    </row>
    <row r="23" spans="1:4" hidden="1" x14ac:dyDescent="0.3">
      <c r="A23" t="s">
        <v>1556</v>
      </c>
      <c r="B23" t="s">
        <v>1158</v>
      </c>
      <c r="C23" t="s">
        <v>430</v>
      </c>
      <c r="D23" s="12">
        <v>1200</v>
      </c>
    </row>
    <row r="24" spans="1:4" hidden="1" x14ac:dyDescent="0.3">
      <c r="A24" t="s">
        <v>1556</v>
      </c>
      <c r="B24" t="s">
        <v>1159</v>
      </c>
      <c r="C24" t="s">
        <v>432</v>
      </c>
      <c r="D24" s="12">
        <v>500</v>
      </c>
    </row>
    <row r="25" spans="1:4" hidden="1" x14ac:dyDescent="0.3">
      <c r="A25" t="s">
        <v>1556</v>
      </c>
      <c r="B25" t="s">
        <v>1160</v>
      </c>
      <c r="C25" t="s">
        <v>434</v>
      </c>
      <c r="D25" s="12">
        <v>550000</v>
      </c>
    </row>
    <row r="26" spans="1:4" hidden="1" x14ac:dyDescent="0.3">
      <c r="A26" t="s">
        <v>1556</v>
      </c>
      <c r="B26" t="s">
        <v>1161</v>
      </c>
      <c r="C26" t="s">
        <v>445</v>
      </c>
      <c r="D26" s="12">
        <v>75000</v>
      </c>
    </row>
    <row r="27" spans="1:4" hidden="1" x14ac:dyDescent="0.3">
      <c r="A27" t="s">
        <v>1556</v>
      </c>
      <c r="B27" t="s">
        <v>1162</v>
      </c>
      <c r="C27" t="s">
        <v>447</v>
      </c>
      <c r="D27" s="12">
        <v>3000</v>
      </c>
    </row>
    <row r="28" spans="1:4" hidden="1" x14ac:dyDescent="0.3">
      <c r="A28" t="s">
        <v>1556</v>
      </c>
      <c r="B28" t="s">
        <v>1163</v>
      </c>
      <c r="C28" t="s">
        <v>449</v>
      </c>
      <c r="D28" s="12">
        <v>30000</v>
      </c>
    </row>
    <row r="29" spans="1:4" hidden="1" x14ac:dyDescent="0.3">
      <c r="A29" t="s">
        <v>1556</v>
      </c>
      <c r="B29" t="s">
        <v>1165</v>
      </c>
      <c r="C29" t="s">
        <v>463</v>
      </c>
      <c r="D29" s="12">
        <v>13000</v>
      </c>
    </row>
    <row r="30" spans="1:4" hidden="1" x14ac:dyDescent="0.3">
      <c r="A30" t="s">
        <v>1556</v>
      </c>
      <c r="B30" t="s">
        <v>1166</v>
      </c>
      <c r="C30" t="s">
        <v>464</v>
      </c>
      <c r="D30" s="12">
        <v>2900</v>
      </c>
    </row>
    <row r="31" spans="1:4" hidden="1" x14ac:dyDescent="0.3">
      <c r="A31" t="s">
        <v>1556</v>
      </c>
      <c r="B31" t="s">
        <v>1167</v>
      </c>
      <c r="C31" t="s">
        <v>465</v>
      </c>
      <c r="D31" s="12">
        <v>1000</v>
      </c>
    </row>
    <row r="32" spans="1:4" hidden="1" x14ac:dyDescent="0.3">
      <c r="A32" t="s">
        <v>1556</v>
      </c>
      <c r="B32" t="s">
        <v>1168</v>
      </c>
      <c r="C32" t="s">
        <v>467</v>
      </c>
      <c r="D32" s="12">
        <v>1500</v>
      </c>
    </row>
    <row r="33" spans="1:4" hidden="1" x14ac:dyDescent="0.3">
      <c r="A33" t="s">
        <v>1556</v>
      </c>
      <c r="B33" t="s">
        <v>1169</v>
      </c>
      <c r="C33" t="s">
        <v>471</v>
      </c>
      <c r="D33" s="12">
        <v>160000</v>
      </c>
    </row>
    <row r="34" spans="1:4" hidden="1" x14ac:dyDescent="0.3">
      <c r="A34" t="s">
        <v>1556</v>
      </c>
      <c r="B34" t="s">
        <v>1170</v>
      </c>
      <c r="C34" t="s">
        <v>474</v>
      </c>
      <c r="D34" s="12">
        <v>1000</v>
      </c>
    </row>
    <row r="35" spans="1:4" hidden="1" x14ac:dyDescent="0.3">
      <c r="A35" t="s">
        <v>1556</v>
      </c>
      <c r="B35" t="s">
        <v>1171</v>
      </c>
      <c r="C35" t="s">
        <v>475</v>
      </c>
      <c r="D35" s="12">
        <v>3500</v>
      </c>
    </row>
    <row r="36" spans="1:4" hidden="1" x14ac:dyDescent="0.3">
      <c r="A36" t="s">
        <v>1556</v>
      </c>
      <c r="B36" t="s">
        <v>1173</v>
      </c>
      <c r="C36" t="s">
        <v>484</v>
      </c>
      <c r="D36" s="12">
        <v>18000</v>
      </c>
    </row>
    <row r="37" spans="1:4" hidden="1" x14ac:dyDescent="0.3">
      <c r="A37" t="s">
        <v>1556</v>
      </c>
      <c r="B37" t="s">
        <v>1174</v>
      </c>
      <c r="C37" t="s">
        <v>486</v>
      </c>
      <c r="D37" s="12">
        <v>4500</v>
      </c>
    </row>
    <row r="38" spans="1:4" hidden="1" x14ac:dyDescent="0.3">
      <c r="A38" t="s">
        <v>1556</v>
      </c>
      <c r="B38" t="s">
        <v>1175</v>
      </c>
      <c r="C38" t="s">
        <v>491</v>
      </c>
      <c r="D38" s="12">
        <v>2500</v>
      </c>
    </row>
    <row r="39" spans="1:4" hidden="1" x14ac:dyDescent="0.3">
      <c r="A39" t="s">
        <v>1556</v>
      </c>
      <c r="B39" t="s">
        <v>1176</v>
      </c>
      <c r="C39" t="s">
        <v>493</v>
      </c>
      <c r="D39" s="12">
        <v>1200</v>
      </c>
    </row>
    <row r="40" spans="1:4" hidden="1" x14ac:dyDescent="0.3">
      <c r="A40" t="s">
        <v>1556</v>
      </c>
      <c r="B40" t="s">
        <v>1179</v>
      </c>
      <c r="C40" t="s">
        <v>521</v>
      </c>
      <c r="D40" s="12">
        <v>1000</v>
      </c>
    </row>
    <row r="41" spans="1:4" hidden="1" x14ac:dyDescent="0.3">
      <c r="A41" t="s">
        <v>1556</v>
      </c>
      <c r="B41" t="s">
        <v>1180</v>
      </c>
      <c r="C41" t="s">
        <v>526</v>
      </c>
      <c r="D41" s="12">
        <v>100000</v>
      </c>
    </row>
    <row r="42" spans="1:4" hidden="1" x14ac:dyDescent="0.3">
      <c r="A42" t="s">
        <v>1556</v>
      </c>
      <c r="B42" t="s">
        <v>1181</v>
      </c>
      <c r="C42" t="s">
        <v>536</v>
      </c>
      <c r="D42" s="12">
        <v>2000</v>
      </c>
    </row>
    <row r="43" spans="1:4" hidden="1" x14ac:dyDescent="0.3">
      <c r="A43" t="s">
        <v>1556</v>
      </c>
      <c r="B43" t="s">
        <v>1182</v>
      </c>
      <c r="C43" t="s">
        <v>539</v>
      </c>
      <c r="D43" s="12">
        <v>121000</v>
      </c>
    </row>
    <row r="44" spans="1:4" hidden="1" x14ac:dyDescent="0.3">
      <c r="A44" t="s">
        <v>1556</v>
      </c>
      <c r="B44" t="s">
        <v>1183</v>
      </c>
      <c r="C44" t="s">
        <v>543</v>
      </c>
      <c r="D44" s="12">
        <v>10000</v>
      </c>
    </row>
    <row r="45" spans="1:4" hidden="1" x14ac:dyDescent="0.3">
      <c r="A45" t="s">
        <v>1556</v>
      </c>
      <c r="B45" t="s">
        <v>1184</v>
      </c>
      <c r="C45" t="s">
        <v>546</v>
      </c>
      <c r="D45" s="12">
        <v>2000</v>
      </c>
    </row>
    <row r="46" spans="1:4" hidden="1" x14ac:dyDescent="0.3">
      <c r="A46" t="s">
        <v>1556</v>
      </c>
      <c r="B46" t="s">
        <v>1185</v>
      </c>
      <c r="C46" t="s">
        <v>550</v>
      </c>
      <c r="D46" s="12">
        <v>12000</v>
      </c>
    </row>
    <row r="47" spans="1:4" hidden="1" x14ac:dyDescent="0.3">
      <c r="A47" t="s">
        <v>1556</v>
      </c>
      <c r="B47" t="s">
        <v>1188</v>
      </c>
      <c r="C47" t="s">
        <v>575</v>
      </c>
      <c r="D47" s="12">
        <v>15000</v>
      </c>
    </row>
    <row r="48" spans="1:4" hidden="1" x14ac:dyDescent="0.3">
      <c r="A48" t="s">
        <v>1556</v>
      </c>
      <c r="B48" t="s">
        <v>1189</v>
      </c>
      <c r="C48" t="s">
        <v>577</v>
      </c>
      <c r="D48" s="12">
        <v>2000</v>
      </c>
    </row>
    <row r="49" spans="1:4" hidden="1" x14ac:dyDescent="0.3">
      <c r="A49" t="s">
        <v>1556</v>
      </c>
      <c r="B49" t="s">
        <v>1190</v>
      </c>
      <c r="C49" t="s">
        <v>579</v>
      </c>
      <c r="D49" s="12">
        <v>2500</v>
      </c>
    </row>
    <row r="50" spans="1:4" hidden="1" x14ac:dyDescent="0.3">
      <c r="A50" t="s">
        <v>1556</v>
      </c>
      <c r="B50" t="s">
        <v>1191</v>
      </c>
      <c r="C50" t="s">
        <v>584</v>
      </c>
      <c r="D50" s="12">
        <v>42300</v>
      </c>
    </row>
    <row r="51" spans="1:4" hidden="1" x14ac:dyDescent="0.3">
      <c r="A51" t="s">
        <v>1556</v>
      </c>
      <c r="B51" t="s">
        <v>1192</v>
      </c>
      <c r="C51" t="s">
        <v>587</v>
      </c>
      <c r="D51" s="12">
        <v>1000</v>
      </c>
    </row>
    <row r="52" spans="1:4" hidden="1" x14ac:dyDescent="0.3">
      <c r="A52" t="s">
        <v>1556</v>
      </c>
      <c r="B52" t="s">
        <v>1193</v>
      </c>
      <c r="C52" t="s">
        <v>589</v>
      </c>
      <c r="D52" s="12">
        <v>1000</v>
      </c>
    </row>
    <row r="53" spans="1:4" hidden="1" x14ac:dyDescent="0.3">
      <c r="A53" t="s">
        <v>1556</v>
      </c>
      <c r="B53" t="s">
        <v>1194</v>
      </c>
      <c r="C53" t="s">
        <v>592</v>
      </c>
      <c r="D53" s="12">
        <v>33500</v>
      </c>
    </row>
    <row r="54" spans="1:4" hidden="1" x14ac:dyDescent="0.3">
      <c r="A54" t="s">
        <v>1556</v>
      </c>
      <c r="B54" t="s">
        <v>1195</v>
      </c>
      <c r="C54" t="s">
        <v>595</v>
      </c>
      <c r="D54" s="12">
        <v>1000</v>
      </c>
    </row>
    <row r="55" spans="1:4" hidden="1" x14ac:dyDescent="0.3">
      <c r="A55" t="s">
        <v>1556</v>
      </c>
      <c r="B55" t="s">
        <v>1196</v>
      </c>
      <c r="C55" t="s">
        <v>601</v>
      </c>
      <c r="D55" s="12">
        <v>1000</v>
      </c>
    </row>
    <row r="56" spans="1:4" hidden="1" x14ac:dyDescent="0.3">
      <c r="A56" t="s">
        <v>1556</v>
      </c>
      <c r="B56" t="s">
        <v>1197</v>
      </c>
      <c r="C56" t="s">
        <v>608</v>
      </c>
      <c r="D56" s="12">
        <v>90000</v>
      </c>
    </row>
    <row r="57" spans="1:4" hidden="1" x14ac:dyDescent="0.3">
      <c r="A57" t="s">
        <v>1556</v>
      </c>
      <c r="B57" t="s">
        <v>1198</v>
      </c>
      <c r="C57" t="s">
        <v>613</v>
      </c>
      <c r="D57" s="12">
        <v>2000</v>
      </c>
    </row>
    <row r="58" spans="1:4" hidden="1" x14ac:dyDescent="0.3">
      <c r="A58" t="s">
        <v>1556</v>
      </c>
      <c r="B58" t="s">
        <v>1199</v>
      </c>
      <c r="C58" t="s">
        <v>614</v>
      </c>
      <c r="D58" s="12">
        <v>2000</v>
      </c>
    </row>
    <row r="59" spans="1:4" hidden="1" x14ac:dyDescent="0.3">
      <c r="A59" t="s">
        <v>1556</v>
      </c>
      <c r="B59" t="s">
        <v>1200</v>
      </c>
      <c r="C59" t="s">
        <v>618</v>
      </c>
      <c r="D59" s="12">
        <v>1000</v>
      </c>
    </row>
    <row r="60" spans="1:4" hidden="1" x14ac:dyDescent="0.3">
      <c r="A60" t="s">
        <v>1556</v>
      </c>
      <c r="B60" t="s">
        <v>1201</v>
      </c>
      <c r="C60" t="s">
        <v>623</v>
      </c>
      <c r="D60" s="12">
        <v>1000</v>
      </c>
    </row>
    <row r="61" spans="1:4" hidden="1" x14ac:dyDescent="0.3">
      <c r="A61" t="s">
        <v>1556</v>
      </c>
      <c r="B61" t="s">
        <v>1202</v>
      </c>
      <c r="C61" t="s">
        <v>630</v>
      </c>
      <c r="D61" s="12">
        <v>1000</v>
      </c>
    </row>
    <row r="62" spans="1:4" hidden="1" x14ac:dyDescent="0.3">
      <c r="A62" t="s">
        <v>1556</v>
      </c>
      <c r="B62" t="s">
        <v>1203</v>
      </c>
      <c r="C62" t="s">
        <v>640</v>
      </c>
      <c r="D62" s="12">
        <v>135000</v>
      </c>
    </row>
    <row r="63" spans="1:4" hidden="1" x14ac:dyDescent="0.3">
      <c r="A63" t="s">
        <v>1556</v>
      </c>
      <c r="B63" t="s">
        <v>1204</v>
      </c>
      <c r="C63" t="s">
        <v>660</v>
      </c>
      <c r="D63" s="12">
        <v>262000</v>
      </c>
    </row>
    <row r="64" spans="1:4" hidden="1" x14ac:dyDescent="0.3">
      <c r="A64" t="s">
        <v>1556</v>
      </c>
      <c r="B64" t="s">
        <v>1206</v>
      </c>
      <c r="C64" t="s">
        <v>672</v>
      </c>
      <c r="D64" s="12">
        <v>5000</v>
      </c>
    </row>
    <row r="65" spans="1:4" hidden="1" x14ac:dyDescent="0.3">
      <c r="A65" t="s">
        <v>1556</v>
      </c>
      <c r="B65" t="s">
        <v>1207</v>
      </c>
      <c r="C65" t="s">
        <v>674</v>
      </c>
      <c r="D65" s="12">
        <v>91000</v>
      </c>
    </row>
    <row r="66" spans="1:4" hidden="1" x14ac:dyDescent="0.3">
      <c r="A66" t="s">
        <v>1556</v>
      </c>
      <c r="B66" t="s">
        <v>1208</v>
      </c>
      <c r="C66" t="s">
        <v>678</v>
      </c>
      <c r="D66" s="12">
        <v>2500</v>
      </c>
    </row>
    <row r="67" spans="1:4" hidden="1" x14ac:dyDescent="0.3">
      <c r="A67" t="s">
        <v>1556</v>
      </c>
      <c r="B67" t="s">
        <v>1209</v>
      </c>
      <c r="C67" t="s">
        <v>683</v>
      </c>
      <c r="D67" s="12">
        <v>1000</v>
      </c>
    </row>
    <row r="68" spans="1:4" hidden="1" x14ac:dyDescent="0.3">
      <c r="A68" t="s">
        <v>1556</v>
      </c>
      <c r="B68" t="s">
        <v>1210</v>
      </c>
      <c r="C68" t="s">
        <v>363</v>
      </c>
      <c r="D68" s="12">
        <v>120000</v>
      </c>
    </row>
    <row r="69" spans="1:4" hidden="1" x14ac:dyDescent="0.3">
      <c r="A69" t="s">
        <v>1556</v>
      </c>
      <c r="B69" t="s">
        <v>1211</v>
      </c>
      <c r="C69" t="s">
        <v>671</v>
      </c>
      <c r="D69" s="12">
        <v>1000</v>
      </c>
    </row>
    <row r="70" spans="1:4" hidden="1" x14ac:dyDescent="0.3">
      <c r="A70" t="s">
        <v>1556</v>
      </c>
      <c r="B70" t="s">
        <v>1212</v>
      </c>
      <c r="C70" t="s">
        <v>750</v>
      </c>
      <c r="D70" s="12">
        <v>115000</v>
      </c>
    </row>
    <row r="71" spans="1:4" hidden="1" x14ac:dyDescent="0.3">
      <c r="A71" t="s">
        <v>1556</v>
      </c>
      <c r="B71" t="s">
        <v>1213</v>
      </c>
      <c r="C71" t="s">
        <v>761</v>
      </c>
      <c r="D71" s="12">
        <v>500000</v>
      </c>
    </row>
    <row r="72" spans="1:4" hidden="1" x14ac:dyDescent="0.3">
      <c r="A72" t="s">
        <v>1556</v>
      </c>
      <c r="B72" t="s">
        <v>1214</v>
      </c>
      <c r="C72" t="s">
        <v>767</v>
      </c>
      <c r="D72" s="12">
        <v>503003</v>
      </c>
    </row>
    <row r="73" spans="1:4" hidden="1" x14ac:dyDescent="0.3">
      <c r="A73" t="s">
        <v>1556</v>
      </c>
      <c r="B73" t="s">
        <v>1215</v>
      </c>
      <c r="C73" t="s">
        <v>786</v>
      </c>
      <c r="D73" s="12">
        <v>90000</v>
      </c>
    </row>
    <row r="74" spans="1:4" hidden="1" x14ac:dyDescent="0.3">
      <c r="A74" t="s">
        <v>1556</v>
      </c>
      <c r="B74" t="s">
        <v>1216</v>
      </c>
      <c r="C74" t="s">
        <v>797</v>
      </c>
      <c r="D74" s="12">
        <v>1000</v>
      </c>
    </row>
    <row r="75" spans="1:4" hidden="1" x14ac:dyDescent="0.3">
      <c r="A75" t="s">
        <v>1556</v>
      </c>
      <c r="B75" t="s">
        <v>1218</v>
      </c>
      <c r="C75" t="s">
        <v>846</v>
      </c>
      <c r="D75" s="12">
        <v>5000</v>
      </c>
    </row>
    <row r="76" spans="1:4" hidden="1" x14ac:dyDescent="0.3">
      <c r="A76" t="s">
        <v>1556</v>
      </c>
      <c r="B76" t="s">
        <v>1219</v>
      </c>
      <c r="C76" t="s">
        <v>858</v>
      </c>
      <c r="D76" s="12">
        <v>10000</v>
      </c>
    </row>
    <row r="77" spans="1:4" hidden="1" x14ac:dyDescent="0.3">
      <c r="A77" t="s">
        <v>1556</v>
      </c>
      <c r="B77" t="s">
        <v>1220</v>
      </c>
      <c r="C77" t="s">
        <v>860</v>
      </c>
      <c r="D77" s="12">
        <v>50000</v>
      </c>
    </row>
    <row r="78" spans="1:4" hidden="1" x14ac:dyDescent="0.3">
      <c r="A78" t="s">
        <v>1556</v>
      </c>
      <c r="B78" t="s">
        <v>1221</v>
      </c>
      <c r="C78" t="s">
        <v>864</v>
      </c>
      <c r="D78" s="12">
        <v>6000</v>
      </c>
    </row>
    <row r="79" spans="1:4" hidden="1" x14ac:dyDescent="0.3">
      <c r="A79" t="s">
        <v>1556</v>
      </c>
      <c r="B79" t="s">
        <v>1222</v>
      </c>
      <c r="C79" t="s">
        <v>866</v>
      </c>
      <c r="D79" s="12">
        <v>10000</v>
      </c>
    </row>
    <row r="80" spans="1:4" hidden="1" x14ac:dyDescent="0.3">
      <c r="A80" t="s">
        <v>1556</v>
      </c>
      <c r="B80" t="s">
        <v>1224</v>
      </c>
      <c r="C80" t="s">
        <v>872</v>
      </c>
      <c r="D80" s="12">
        <v>2500</v>
      </c>
    </row>
    <row r="81" spans="1:9" hidden="1" x14ac:dyDescent="0.3">
      <c r="A81" t="s">
        <v>1556</v>
      </c>
      <c r="B81" t="s">
        <v>1226</v>
      </c>
      <c r="C81" t="s">
        <v>880</v>
      </c>
      <c r="D81" s="12">
        <v>30000</v>
      </c>
    </row>
    <row r="82" spans="1:9" hidden="1" x14ac:dyDescent="0.3">
      <c r="A82" t="s">
        <v>1556</v>
      </c>
      <c r="B82" t="s">
        <v>1231</v>
      </c>
      <c r="C82" t="s">
        <v>906</v>
      </c>
      <c r="D82" s="12">
        <v>5500</v>
      </c>
    </row>
    <row r="83" spans="1:9" hidden="1" x14ac:dyDescent="0.3">
      <c r="A83" t="s">
        <v>1556</v>
      </c>
      <c r="B83" t="s">
        <v>1232</v>
      </c>
      <c r="C83" t="s">
        <v>907</v>
      </c>
      <c r="D83" s="12">
        <v>4000</v>
      </c>
    </row>
    <row r="84" spans="1:9" hidden="1" x14ac:dyDescent="0.3">
      <c r="A84" t="s">
        <v>1556</v>
      </c>
      <c r="B84" t="s">
        <v>1233</v>
      </c>
      <c r="C84" t="s">
        <v>909</v>
      </c>
      <c r="D84" s="12">
        <v>1000</v>
      </c>
    </row>
    <row r="85" spans="1:9" hidden="1" x14ac:dyDescent="0.3">
      <c r="A85" t="s">
        <v>1556</v>
      </c>
      <c r="B85" t="s">
        <v>1234</v>
      </c>
      <c r="C85" t="s">
        <v>911</v>
      </c>
      <c r="D85" s="12">
        <v>1000</v>
      </c>
    </row>
    <row r="86" spans="1:9" hidden="1" x14ac:dyDescent="0.3">
      <c r="A86" t="s">
        <v>1556</v>
      </c>
      <c r="B86" t="s">
        <v>1236</v>
      </c>
      <c r="C86" t="s">
        <v>930</v>
      </c>
      <c r="D86" s="12">
        <v>1000</v>
      </c>
    </row>
    <row r="87" spans="1:9" hidden="1" x14ac:dyDescent="0.3">
      <c r="A87" t="s">
        <v>1556</v>
      </c>
      <c r="B87" t="s">
        <v>1241</v>
      </c>
      <c r="C87" t="s">
        <v>1082</v>
      </c>
      <c r="D87" s="12">
        <v>100000</v>
      </c>
    </row>
    <row r="88" spans="1:9" hidden="1" x14ac:dyDescent="0.3">
      <c r="A88" t="s">
        <v>1557</v>
      </c>
      <c r="B88" t="s">
        <v>1132</v>
      </c>
      <c r="C88" t="s">
        <v>193</v>
      </c>
      <c r="D88" s="12">
        <v>1405000</v>
      </c>
      <c r="G88" s="21"/>
      <c r="H88" s="21"/>
      <c r="I88" s="21"/>
    </row>
    <row r="89" spans="1:9" hidden="1" x14ac:dyDescent="0.3">
      <c r="A89" t="s">
        <v>1557</v>
      </c>
      <c r="B89" t="s">
        <v>1133</v>
      </c>
      <c r="C89" t="s">
        <v>240</v>
      </c>
      <c r="D89" s="12">
        <v>155000</v>
      </c>
      <c r="G89" s="21"/>
      <c r="H89" s="21"/>
      <c r="I89" s="21"/>
    </row>
    <row r="90" spans="1:9" hidden="1" x14ac:dyDescent="0.3">
      <c r="A90" t="s">
        <v>1557</v>
      </c>
      <c r="B90" t="s">
        <v>1137</v>
      </c>
      <c r="C90" t="s">
        <v>369</v>
      </c>
      <c r="D90" s="12">
        <v>25000</v>
      </c>
      <c r="G90" s="21"/>
      <c r="H90" s="21"/>
      <c r="I90" s="21"/>
    </row>
    <row r="91" spans="1:9" hidden="1" x14ac:dyDescent="0.3">
      <c r="A91" t="s">
        <v>1557</v>
      </c>
      <c r="B91" t="s">
        <v>1138</v>
      </c>
      <c r="C91" t="s">
        <v>372</v>
      </c>
      <c r="D91" s="12">
        <v>25000</v>
      </c>
      <c r="G91" s="12"/>
      <c r="I91" s="21"/>
    </row>
    <row r="92" spans="1:9" hidden="1" x14ac:dyDescent="0.3">
      <c r="A92" t="s">
        <v>1557</v>
      </c>
      <c r="B92" t="s">
        <v>1140</v>
      </c>
      <c r="C92" t="s">
        <v>374</v>
      </c>
      <c r="D92" s="12">
        <v>5000</v>
      </c>
      <c r="G92" s="21"/>
      <c r="H92" s="21"/>
      <c r="I92" s="21"/>
    </row>
    <row r="93" spans="1:9" hidden="1" x14ac:dyDescent="0.3">
      <c r="A93" t="s">
        <v>1557</v>
      </c>
      <c r="B93" t="s">
        <v>1142</v>
      </c>
      <c r="C93" t="s">
        <v>380</v>
      </c>
      <c r="D93" s="12">
        <v>5000</v>
      </c>
      <c r="I93" s="21"/>
    </row>
    <row r="94" spans="1:9" hidden="1" x14ac:dyDescent="0.3">
      <c r="A94" t="s">
        <v>1557</v>
      </c>
      <c r="B94" t="s">
        <v>1143</v>
      </c>
      <c r="C94" t="s">
        <v>387</v>
      </c>
      <c r="D94" s="12">
        <v>20000</v>
      </c>
      <c r="I94" s="21"/>
    </row>
    <row r="95" spans="1:9" hidden="1" x14ac:dyDescent="0.3">
      <c r="A95" t="s">
        <v>1557</v>
      </c>
      <c r="B95" t="s">
        <v>1144</v>
      </c>
      <c r="C95" t="s">
        <v>395</v>
      </c>
      <c r="D95" s="12">
        <v>1500</v>
      </c>
      <c r="I95" s="21"/>
    </row>
    <row r="96" spans="1:9" hidden="1" x14ac:dyDescent="0.3">
      <c r="A96" t="s">
        <v>1557</v>
      </c>
      <c r="B96" t="s">
        <v>1147</v>
      </c>
      <c r="C96" t="s">
        <v>411</v>
      </c>
      <c r="D96" s="12">
        <v>2500</v>
      </c>
      <c r="I96" s="21"/>
    </row>
    <row r="97" spans="1:9" hidden="1" x14ac:dyDescent="0.3">
      <c r="A97" t="s">
        <v>1557</v>
      </c>
      <c r="B97" t="s">
        <v>1149</v>
      </c>
      <c r="C97" t="s">
        <v>413</v>
      </c>
      <c r="D97" s="12">
        <v>1000</v>
      </c>
      <c r="G97" s="21"/>
      <c r="H97" s="21"/>
      <c r="I97" s="21"/>
    </row>
    <row r="98" spans="1:9" hidden="1" x14ac:dyDescent="0.3">
      <c r="A98" t="s">
        <v>1557</v>
      </c>
      <c r="B98" t="s">
        <v>1151</v>
      </c>
      <c r="C98" t="s">
        <v>415</v>
      </c>
      <c r="D98" s="12">
        <v>8000</v>
      </c>
    </row>
    <row r="99" spans="1:9" hidden="1" x14ac:dyDescent="0.3">
      <c r="A99" t="s">
        <v>1557</v>
      </c>
      <c r="B99" t="s">
        <v>1152</v>
      </c>
      <c r="C99" t="s">
        <v>416</v>
      </c>
      <c r="D99" s="12">
        <v>1000</v>
      </c>
    </row>
    <row r="100" spans="1:9" hidden="1" x14ac:dyDescent="0.3">
      <c r="A100" t="s">
        <v>1557</v>
      </c>
      <c r="B100" t="s">
        <v>1154</v>
      </c>
      <c r="C100" t="s">
        <v>419</v>
      </c>
      <c r="D100" s="12">
        <v>4000</v>
      </c>
    </row>
    <row r="101" spans="1:9" hidden="1" x14ac:dyDescent="0.3">
      <c r="A101" t="s">
        <v>1557</v>
      </c>
      <c r="B101" t="s">
        <v>1155</v>
      </c>
      <c r="C101" t="s">
        <v>421</v>
      </c>
      <c r="D101" s="12">
        <v>2000</v>
      </c>
    </row>
    <row r="102" spans="1:9" hidden="1" x14ac:dyDescent="0.3">
      <c r="A102" t="s">
        <v>1557</v>
      </c>
      <c r="B102" t="s">
        <v>1156</v>
      </c>
      <c r="C102" t="s">
        <v>424</v>
      </c>
      <c r="D102" s="12">
        <v>1000</v>
      </c>
    </row>
    <row r="103" spans="1:9" hidden="1" x14ac:dyDescent="0.3">
      <c r="A103" t="s">
        <v>1557</v>
      </c>
      <c r="B103" t="s">
        <v>1160</v>
      </c>
      <c r="C103" t="s">
        <v>434</v>
      </c>
      <c r="D103" s="12">
        <v>220000</v>
      </c>
    </row>
    <row r="104" spans="1:9" hidden="1" x14ac:dyDescent="0.3">
      <c r="A104" t="s">
        <v>1557</v>
      </c>
      <c r="B104" t="s">
        <v>1161</v>
      </c>
      <c r="C104" t="s">
        <v>445</v>
      </c>
      <c r="D104" s="12">
        <v>26000</v>
      </c>
    </row>
    <row r="105" spans="1:9" hidden="1" x14ac:dyDescent="0.3">
      <c r="A105" t="s">
        <v>1557</v>
      </c>
      <c r="B105" t="s">
        <v>1165</v>
      </c>
      <c r="C105" t="s">
        <v>463</v>
      </c>
      <c r="D105" s="12">
        <v>5000</v>
      </c>
    </row>
    <row r="106" spans="1:9" hidden="1" x14ac:dyDescent="0.3">
      <c r="A106" t="s">
        <v>1557</v>
      </c>
      <c r="B106" t="s">
        <v>1166</v>
      </c>
      <c r="C106" t="s">
        <v>464</v>
      </c>
      <c r="D106" s="12">
        <v>2000</v>
      </c>
    </row>
    <row r="107" spans="1:9" hidden="1" x14ac:dyDescent="0.3">
      <c r="A107" t="s">
        <v>1557</v>
      </c>
      <c r="B107" t="s">
        <v>1168</v>
      </c>
      <c r="C107" t="s">
        <v>467</v>
      </c>
      <c r="D107" s="12">
        <v>1000</v>
      </c>
    </row>
    <row r="108" spans="1:9" hidden="1" x14ac:dyDescent="0.3">
      <c r="A108" t="s">
        <v>1557</v>
      </c>
      <c r="B108" t="s">
        <v>1169</v>
      </c>
      <c r="C108" t="s">
        <v>471</v>
      </c>
      <c r="D108" s="12">
        <v>45000</v>
      </c>
    </row>
    <row r="109" spans="1:9" hidden="1" x14ac:dyDescent="0.3">
      <c r="A109" t="s">
        <v>1557</v>
      </c>
      <c r="B109" t="s">
        <v>1171</v>
      </c>
      <c r="C109" t="s">
        <v>475</v>
      </c>
      <c r="D109" s="12">
        <v>1000</v>
      </c>
    </row>
    <row r="110" spans="1:9" hidden="1" x14ac:dyDescent="0.3">
      <c r="A110" t="s">
        <v>1557</v>
      </c>
      <c r="B110" t="s">
        <v>1173</v>
      </c>
      <c r="C110" t="s">
        <v>484</v>
      </c>
      <c r="D110" s="12">
        <v>19000</v>
      </c>
    </row>
    <row r="111" spans="1:9" hidden="1" x14ac:dyDescent="0.3">
      <c r="A111" t="s">
        <v>1557</v>
      </c>
      <c r="B111" t="s">
        <v>1174</v>
      </c>
      <c r="C111" t="s">
        <v>486</v>
      </c>
      <c r="D111" s="12">
        <v>2000</v>
      </c>
    </row>
    <row r="112" spans="1:9" hidden="1" x14ac:dyDescent="0.3">
      <c r="A112" t="s">
        <v>1557</v>
      </c>
      <c r="B112" t="s">
        <v>1177</v>
      </c>
      <c r="C112" t="s">
        <v>509</v>
      </c>
      <c r="D112" s="12">
        <v>5000</v>
      </c>
    </row>
    <row r="113" spans="1:4" hidden="1" x14ac:dyDescent="0.3">
      <c r="A113" t="s">
        <v>1557</v>
      </c>
      <c r="B113" t="s">
        <v>1181</v>
      </c>
      <c r="C113" t="s">
        <v>536</v>
      </c>
      <c r="D113" s="12">
        <v>5000</v>
      </c>
    </row>
    <row r="114" spans="1:4" hidden="1" x14ac:dyDescent="0.3">
      <c r="A114" t="s">
        <v>1557</v>
      </c>
      <c r="B114" t="s">
        <v>1191</v>
      </c>
      <c r="C114" t="s">
        <v>584</v>
      </c>
      <c r="D114" s="12">
        <v>8000</v>
      </c>
    </row>
    <row r="115" spans="1:4" hidden="1" x14ac:dyDescent="0.3">
      <c r="A115" t="s">
        <v>1557</v>
      </c>
      <c r="B115" t="s">
        <v>1192</v>
      </c>
      <c r="C115" t="s">
        <v>587</v>
      </c>
      <c r="D115" s="12">
        <v>1500</v>
      </c>
    </row>
    <row r="116" spans="1:4" hidden="1" x14ac:dyDescent="0.3">
      <c r="A116" t="s">
        <v>1557</v>
      </c>
      <c r="B116" t="s">
        <v>1194</v>
      </c>
      <c r="C116" t="s">
        <v>592</v>
      </c>
      <c r="D116" s="12">
        <v>2000</v>
      </c>
    </row>
    <row r="117" spans="1:4" hidden="1" x14ac:dyDescent="0.3">
      <c r="A117" t="s">
        <v>1557</v>
      </c>
      <c r="B117" t="s">
        <v>1195</v>
      </c>
      <c r="C117" t="s">
        <v>595</v>
      </c>
      <c r="D117" s="12">
        <v>3000</v>
      </c>
    </row>
    <row r="118" spans="1:4" hidden="1" x14ac:dyDescent="0.3">
      <c r="A118" t="s">
        <v>1557</v>
      </c>
      <c r="B118" t="s">
        <v>1203</v>
      </c>
      <c r="C118" t="s">
        <v>640</v>
      </c>
      <c r="D118" s="12">
        <v>48000</v>
      </c>
    </row>
    <row r="119" spans="1:4" hidden="1" x14ac:dyDescent="0.3">
      <c r="A119" t="s">
        <v>1557</v>
      </c>
      <c r="B119" t="s">
        <v>1204</v>
      </c>
      <c r="C119" t="s">
        <v>660</v>
      </c>
      <c r="D119" s="12">
        <v>400000</v>
      </c>
    </row>
    <row r="120" spans="1:4" hidden="1" x14ac:dyDescent="0.3">
      <c r="A120" t="s">
        <v>1557</v>
      </c>
      <c r="B120" t="s">
        <v>1205</v>
      </c>
      <c r="C120" t="s">
        <v>666</v>
      </c>
      <c r="D120" s="12">
        <v>2500</v>
      </c>
    </row>
    <row r="121" spans="1:4" hidden="1" x14ac:dyDescent="0.3">
      <c r="A121" t="s">
        <v>1557</v>
      </c>
      <c r="B121" t="s">
        <v>1207</v>
      </c>
      <c r="C121" t="s">
        <v>674</v>
      </c>
      <c r="D121" s="12">
        <v>4000</v>
      </c>
    </row>
    <row r="122" spans="1:4" hidden="1" x14ac:dyDescent="0.3">
      <c r="A122" t="s">
        <v>1557</v>
      </c>
      <c r="B122" t="s">
        <v>1211</v>
      </c>
      <c r="C122" t="s">
        <v>671</v>
      </c>
      <c r="D122" s="12">
        <v>1000</v>
      </c>
    </row>
    <row r="123" spans="1:4" hidden="1" x14ac:dyDescent="0.3">
      <c r="A123" t="s">
        <v>1557</v>
      </c>
      <c r="B123" t="s">
        <v>1214</v>
      </c>
      <c r="C123" t="s">
        <v>767</v>
      </c>
      <c r="D123" s="12">
        <v>310000</v>
      </c>
    </row>
    <row r="124" spans="1:4" hidden="1" x14ac:dyDescent="0.3">
      <c r="A124" t="s">
        <v>1557</v>
      </c>
      <c r="B124" t="s">
        <v>1218</v>
      </c>
      <c r="C124" t="s">
        <v>846</v>
      </c>
      <c r="D124" s="12">
        <v>5000</v>
      </c>
    </row>
    <row r="125" spans="1:4" hidden="1" x14ac:dyDescent="0.3">
      <c r="A125" t="s">
        <v>1557</v>
      </c>
      <c r="B125" t="s">
        <v>1221</v>
      </c>
      <c r="C125" t="s">
        <v>864</v>
      </c>
      <c r="D125" s="12">
        <v>5000</v>
      </c>
    </row>
    <row r="126" spans="1:4" hidden="1" x14ac:dyDescent="0.3">
      <c r="A126" t="s">
        <v>1557</v>
      </c>
      <c r="B126" t="s">
        <v>1222</v>
      </c>
      <c r="C126" t="s">
        <v>866</v>
      </c>
      <c r="D126" s="12">
        <v>5000</v>
      </c>
    </row>
    <row r="127" spans="1:4" hidden="1" x14ac:dyDescent="0.3">
      <c r="A127" t="s">
        <v>1557</v>
      </c>
      <c r="B127" t="s">
        <v>1225</v>
      </c>
      <c r="C127" t="s">
        <v>873</v>
      </c>
      <c r="D127" s="12">
        <v>5000</v>
      </c>
    </row>
    <row r="128" spans="1:4" hidden="1" x14ac:dyDescent="0.3">
      <c r="A128" t="s">
        <v>1557</v>
      </c>
      <c r="B128" t="s">
        <v>1226</v>
      </c>
      <c r="C128" t="s">
        <v>880</v>
      </c>
      <c r="D128" s="12">
        <v>12500</v>
      </c>
    </row>
    <row r="129" spans="1:4" hidden="1" x14ac:dyDescent="0.3">
      <c r="A129" t="s">
        <v>1557</v>
      </c>
      <c r="B129" t="s">
        <v>1231</v>
      </c>
      <c r="C129" t="s">
        <v>906</v>
      </c>
      <c r="D129" s="12">
        <v>10000</v>
      </c>
    </row>
    <row r="130" spans="1:4" hidden="1" x14ac:dyDescent="0.3">
      <c r="A130" t="s">
        <v>1558</v>
      </c>
      <c r="B130" t="s">
        <v>1132</v>
      </c>
      <c r="C130" t="s">
        <v>193</v>
      </c>
      <c r="D130" s="12">
        <v>882000</v>
      </c>
    </row>
    <row r="131" spans="1:4" hidden="1" x14ac:dyDescent="0.3">
      <c r="A131" t="s">
        <v>1558</v>
      </c>
      <c r="B131" t="s">
        <v>1133</v>
      </c>
      <c r="C131" t="s">
        <v>240</v>
      </c>
      <c r="D131" s="12">
        <v>112024</v>
      </c>
    </row>
    <row r="132" spans="1:4" hidden="1" x14ac:dyDescent="0.3">
      <c r="A132" t="s">
        <v>1558</v>
      </c>
      <c r="B132" t="s">
        <v>1134</v>
      </c>
      <c r="C132" t="s">
        <v>244</v>
      </c>
      <c r="D132" s="12">
        <v>1000</v>
      </c>
    </row>
    <row r="133" spans="1:4" hidden="1" x14ac:dyDescent="0.3">
      <c r="A133" t="s">
        <v>1558</v>
      </c>
      <c r="B133" t="s">
        <v>1137</v>
      </c>
      <c r="C133" t="s">
        <v>369</v>
      </c>
      <c r="D133" s="12">
        <v>1000</v>
      </c>
    </row>
    <row r="134" spans="1:4" hidden="1" x14ac:dyDescent="0.3">
      <c r="A134" t="s">
        <v>1558</v>
      </c>
      <c r="B134" t="s">
        <v>1142</v>
      </c>
      <c r="C134" t="s">
        <v>380</v>
      </c>
      <c r="D134" s="12">
        <v>4000</v>
      </c>
    </row>
    <row r="135" spans="1:4" hidden="1" x14ac:dyDescent="0.3">
      <c r="A135" t="s">
        <v>1558</v>
      </c>
      <c r="B135" t="s">
        <v>1145</v>
      </c>
      <c r="C135" t="s">
        <v>404</v>
      </c>
      <c r="D135" s="12">
        <v>1000</v>
      </c>
    </row>
    <row r="136" spans="1:4" hidden="1" x14ac:dyDescent="0.3">
      <c r="A136" t="s">
        <v>1558</v>
      </c>
      <c r="B136" t="s">
        <v>1152</v>
      </c>
      <c r="C136" t="s">
        <v>416</v>
      </c>
      <c r="D136" s="12">
        <v>1000</v>
      </c>
    </row>
    <row r="137" spans="1:4" hidden="1" x14ac:dyDescent="0.3">
      <c r="A137" t="s">
        <v>1558</v>
      </c>
      <c r="B137" t="s">
        <v>1160</v>
      </c>
      <c r="C137" t="s">
        <v>434</v>
      </c>
      <c r="D137" s="12">
        <v>200000</v>
      </c>
    </row>
    <row r="138" spans="1:4" hidden="1" x14ac:dyDescent="0.3">
      <c r="A138" t="s">
        <v>1558</v>
      </c>
      <c r="B138" t="s">
        <v>1162</v>
      </c>
      <c r="C138" t="s">
        <v>447</v>
      </c>
      <c r="D138" s="12">
        <v>3500</v>
      </c>
    </row>
    <row r="139" spans="1:4" hidden="1" x14ac:dyDescent="0.3">
      <c r="A139" t="s">
        <v>1558</v>
      </c>
      <c r="B139" t="s">
        <v>1165</v>
      </c>
      <c r="C139" t="s">
        <v>463</v>
      </c>
      <c r="D139" s="12">
        <v>1000</v>
      </c>
    </row>
    <row r="140" spans="1:4" hidden="1" x14ac:dyDescent="0.3">
      <c r="A140" t="s">
        <v>1558</v>
      </c>
      <c r="B140" t="s">
        <v>1166</v>
      </c>
      <c r="C140" t="s">
        <v>464</v>
      </c>
      <c r="D140" s="12">
        <v>1000</v>
      </c>
    </row>
    <row r="141" spans="1:4" hidden="1" x14ac:dyDescent="0.3">
      <c r="A141" t="s">
        <v>1558</v>
      </c>
      <c r="B141" t="s">
        <v>1169</v>
      </c>
      <c r="C141" t="s">
        <v>471</v>
      </c>
      <c r="D141" s="12">
        <v>36000</v>
      </c>
    </row>
    <row r="142" spans="1:4" hidden="1" x14ac:dyDescent="0.3">
      <c r="A142" t="s">
        <v>1558</v>
      </c>
      <c r="B142" t="s">
        <v>1170</v>
      </c>
      <c r="C142" t="s">
        <v>474</v>
      </c>
      <c r="D142" s="12">
        <v>1000</v>
      </c>
    </row>
    <row r="143" spans="1:4" hidden="1" x14ac:dyDescent="0.3">
      <c r="A143" t="s">
        <v>1558</v>
      </c>
      <c r="B143" t="s">
        <v>1192</v>
      </c>
      <c r="C143" t="s">
        <v>587</v>
      </c>
      <c r="D143" s="12">
        <v>1000</v>
      </c>
    </row>
    <row r="144" spans="1:4" hidden="1" x14ac:dyDescent="0.3">
      <c r="A144" t="s">
        <v>1558</v>
      </c>
      <c r="B144" t="s">
        <v>1194</v>
      </c>
      <c r="C144" t="s">
        <v>592</v>
      </c>
      <c r="D144" s="12">
        <v>7500</v>
      </c>
    </row>
    <row r="145" spans="1:4" hidden="1" x14ac:dyDescent="0.3">
      <c r="A145" t="s">
        <v>1558</v>
      </c>
      <c r="B145" t="s">
        <v>1195</v>
      </c>
      <c r="C145" t="s">
        <v>595</v>
      </c>
      <c r="D145" s="12">
        <v>6000</v>
      </c>
    </row>
    <row r="146" spans="1:4" hidden="1" x14ac:dyDescent="0.3">
      <c r="A146" t="s">
        <v>1558</v>
      </c>
      <c r="B146" t="s">
        <v>1196</v>
      </c>
      <c r="C146" t="s">
        <v>601</v>
      </c>
      <c r="D146" s="12">
        <v>111000</v>
      </c>
    </row>
    <row r="147" spans="1:4" hidden="1" x14ac:dyDescent="0.3">
      <c r="A147" t="s">
        <v>1558</v>
      </c>
      <c r="B147" t="s">
        <v>1226</v>
      </c>
      <c r="C147" t="s">
        <v>880</v>
      </c>
      <c r="D147" s="12">
        <v>1000</v>
      </c>
    </row>
    <row r="148" spans="1:4" hidden="1" x14ac:dyDescent="0.3">
      <c r="A148" t="s">
        <v>1558</v>
      </c>
      <c r="B148" t="s">
        <v>1234</v>
      </c>
      <c r="C148" t="s">
        <v>911</v>
      </c>
      <c r="D148" s="12">
        <v>1000</v>
      </c>
    </row>
    <row r="149" spans="1:4" hidden="1" x14ac:dyDescent="0.3">
      <c r="A149" t="s">
        <v>1559</v>
      </c>
      <c r="B149" t="s">
        <v>1132</v>
      </c>
      <c r="C149" t="s">
        <v>193</v>
      </c>
      <c r="D149" s="12">
        <v>1471000</v>
      </c>
    </row>
    <row r="150" spans="1:4" hidden="1" x14ac:dyDescent="0.3">
      <c r="A150" t="s">
        <v>1559</v>
      </c>
      <c r="B150" t="s">
        <v>1133</v>
      </c>
      <c r="C150" t="s">
        <v>240</v>
      </c>
      <c r="D150" s="12">
        <v>235000</v>
      </c>
    </row>
    <row r="151" spans="1:4" hidden="1" x14ac:dyDescent="0.3">
      <c r="A151" t="s">
        <v>1559</v>
      </c>
      <c r="B151" t="s">
        <v>1134</v>
      </c>
      <c r="C151" t="s">
        <v>244</v>
      </c>
      <c r="D151" s="12">
        <v>40000</v>
      </c>
    </row>
    <row r="152" spans="1:4" hidden="1" x14ac:dyDescent="0.3">
      <c r="A152" t="s">
        <v>1559</v>
      </c>
      <c r="B152" t="s">
        <v>1137</v>
      </c>
      <c r="C152" t="s">
        <v>369</v>
      </c>
      <c r="D152" s="12">
        <v>6500</v>
      </c>
    </row>
    <row r="153" spans="1:4" hidden="1" x14ac:dyDescent="0.3">
      <c r="A153" t="s">
        <v>1559</v>
      </c>
      <c r="B153" t="s">
        <v>1138</v>
      </c>
      <c r="C153" t="s">
        <v>372</v>
      </c>
      <c r="D153" s="12">
        <v>11000</v>
      </c>
    </row>
    <row r="154" spans="1:4" hidden="1" x14ac:dyDescent="0.3">
      <c r="A154" t="s">
        <v>1559</v>
      </c>
      <c r="B154" t="s">
        <v>1140</v>
      </c>
      <c r="C154" t="s">
        <v>374</v>
      </c>
      <c r="D154" s="12">
        <v>500</v>
      </c>
    </row>
    <row r="155" spans="1:4" hidden="1" x14ac:dyDescent="0.3">
      <c r="A155" t="s">
        <v>1559</v>
      </c>
      <c r="B155" t="s">
        <v>1142</v>
      </c>
      <c r="C155" t="s">
        <v>380</v>
      </c>
      <c r="D155" s="12">
        <v>3500</v>
      </c>
    </row>
    <row r="156" spans="1:4" hidden="1" x14ac:dyDescent="0.3">
      <c r="A156" t="s">
        <v>1559</v>
      </c>
      <c r="B156" t="s">
        <v>1143</v>
      </c>
      <c r="C156" t="s">
        <v>387</v>
      </c>
      <c r="D156" s="12">
        <v>5000</v>
      </c>
    </row>
    <row r="157" spans="1:4" hidden="1" x14ac:dyDescent="0.3">
      <c r="A157" t="s">
        <v>1559</v>
      </c>
      <c r="B157" t="s">
        <v>1144</v>
      </c>
      <c r="C157" t="s">
        <v>395</v>
      </c>
      <c r="D157" s="12">
        <v>1000</v>
      </c>
    </row>
    <row r="158" spans="1:4" hidden="1" x14ac:dyDescent="0.3">
      <c r="A158" t="s">
        <v>1559</v>
      </c>
      <c r="B158" t="s">
        <v>1146</v>
      </c>
      <c r="C158" t="s">
        <v>410</v>
      </c>
      <c r="D158" s="12">
        <v>5000</v>
      </c>
    </row>
    <row r="159" spans="1:4" hidden="1" x14ac:dyDescent="0.3">
      <c r="A159" t="s">
        <v>1559</v>
      </c>
      <c r="B159" t="s">
        <v>1147</v>
      </c>
      <c r="C159" t="s">
        <v>411</v>
      </c>
      <c r="D159" s="12">
        <v>2000</v>
      </c>
    </row>
    <row r="160" spans="1:4" hidden="1" x14ac:dyDescent="0.3">
      <c r="A160" t="s">
        <v>1559</v>
      </c>
      <c r="B160" t="s">
        <v>1148</v>
      </c>
      <c r="C160" t="s">
        <v>412</v>
      </c>
      <c r="D160" s="12">
        <v>1000</v>
      </c>
    </row>
    <row r="161" spans="1:4" hidden="1" x14ac:dyDescent="0.3">
      <c r="A161" t="s">
        <v>1559</v>
      </c>
      <c r="B161" t="s">
        <v>1149</v>
      </c>
      <c r="C161" t="s">
        <v>413</v>
      </c>
      <c r="D161" s="12">
        <v>5000</v>
      </c>
    </row>
    <row r="162" spans="1:4" hidden="1" x14ac:dyDescent="0.3">
      <c r="A162" t="s">
        <v>1559</v>
      </c>
      <c r="B162" t="s">
        <v>1151</v>
      </c>
      <c r="C162" t="s">
        <v>415</v>
      </c>
      <c r="D162" s="12">
        <v>50000</v>
      </c>
    </row>
    <row r="163" spans="1:4" hidden="1" x14ac:dyDescent="0.3">
      <c r="A163" t="s">
        <v>1559</v>
      </c>
      <c r="B163" t="s">
        <v>1152</v>
      </c>
      <c r="C163" t="s">
        <v>416</v>
      </c>
      <c r="D163" s="12">
        <v>30000</v>
      </c>
    </row>
    <row r="164" spans="1:4" hidden="1" x14ac:dyDescent="0.3">
      <c r="A164" t="s">
        <v>1559</v>
      </c>
      <c r="B164" t="s">
        <v>1153</v>
      </c>
      <c r="C164" t="s">
        <v>417</v>
      </c>
      <c r="D164" s="12">
        <v>500</v>
      </c>
    </row>
    <row r="165" spans="1:4" hidden="1" x14ac:dyDescent="0.3">
      <c r="A165" t="s">
        <v>1559</v>
      </c>
      <c r="B165" t="s">
        <v>1154</v>
      </c>
      <c r="C165" t="s">
        <v>419</v>
      </c>
      <c r="D165" s="12">
        <v>161000</v>
      </c>
    </row>
    <row r="166" spans="1:4" hidden="1" x14ac:dyDescent="0.3">
      <c r="A166" t="s">
        <v>1559</v>
      </c>
      <c r="B166" t="s">
        <v>1158</v>
      </c>
      <c r="C166" t="s">
        <v>430</v>
      </c>
      <c r="D166" s="12">
        <v>6000</v>
      </c>
    </row>
    <row r="167" spans="1:4" hidden="1" x14ac:dyDescent="0.3">
      <c r="A167" t="s">
        <v>1559</v>
      </c>
      <c r="B167" t="s">
        <v>1160</v>
      </c>
      <c r="C167" t="s">
        <v>434</v>
      </c>
      <c r="D167" s="12">
        <v>285000</v>
      </c>
    </row>
    <row r="168" spans="1:4" hidden="1" x14ac:dyDescent="0.3">
      <c r="A168" t="s">
        <v>1559</v>
      </c>
      <c r="B168" t="s">
        <v>1162</v>
      </c>
      <c r="C168" t="s">
        <v>447</v>
      </c>
      <c r="D168" s="12">
        <v>1000</v>
      </c>
    </row>
    <row r="169" spans="1:4" hidden="1" x14ac:dyDescent="0.3">
      <c r="A169" t="s">
        <v>1559</v>
      </c>
      <c r="B169" t="s">
        <v>1165</v>
      </c>
      <c r="C169" t="s">
        <v>463</v>
      </c>
      <c r="D169" s="12">
        <v>25000</v>
      </c>
    </row>
    <row r="170" spans="1:4" hidden="1" x14ac:dyDescent="0.3">
      <c r="A170" t="s">
        <v>1559</v>
      </c>
      <c r="B170" t="s">
        <v>1166</v>
      </c>
      <c r="C170" t="s">
        <v>464</v>
      </c>
      <c r="D170" s="12">
        <v>3500</v>
      </c>
    </row>
    <row r="171" spans="1:4" hidden="1" x14ac:dyDescent="0.3">
      <c r="A171" t="s">
        <v>1559</v>
      </c>
      <c r="B171" t="s">
        <v>1167</v>
      </c>
      <c r="C171" t="s">
        <v>465</v>
      </c>
      <c r="D171" s="12">
        <v>1000</v>
      </c>
    </row>
    <row r="172" spans="1:4" hidden="1" x14ac:dyDescent="0.3">
      <c r="A172" t="s">
        <v>1559</v>
      </c>
      <c r="B172" t="s">
        <v>1168</v>
      </c>
      <c r="C172" t="s">
        <v>467</v>
      </c>
      <c r="D172" s="12">
        <v>1000</v>
      </c>
    </row>
    <row r="173" spans="1:4" hidden="1" x14ac:dyDescent="0.3">
      <c r="A173" t="s">
        <v>1559</v>
      </c>
      <c r="B173" t="s">
        <v>1169</v>
      </c>
      <c r="C173" t="s">
        <v>471</v>
      </c>
      <c r="D173" s="12">
        <v>105000</v>
      </c>
    </row>
    <row r="174" spans="1:4" hidden="1" x14ac:dyDescent="0.3">
      <c r="A174" t="s">
        <v>1559</v>
      </c>
      <c r="B174" t="s">
        <v>1170</v>
      </c>
      <c r="C174" t="s">
        <v>474</v>
      </c>
      <c r="D174" s="12">
        <v>15000</v>
      </c>
    </row>
    <row r="175" spans="1:4" hidden="1" x14ac:dyDescent="0.3">
      <c r="A175" t="s">
        <v>1559</v>
      </c>
      <c r="B175" t="s">
        <v>1174</v>
      </c>
      <c r="C175" t="s">
        <v>486</v>
      </c>
      <c r="D175" s="12">
        <v>3000</v>
      </c>
    </row>
    <row r="176" spans="1:4" hidden="1" x14ac:dyDescent="0.3">
      <c r="A176" t="s">
        <v>1559</v>
      </c>
      <c r="B176" t="s">
        <v>1181</v>
      </c>
      <c r="C176" t="s">
        <v>536</v>
      </c>
      <c r="D176" s="12">
        <v>6000</v>
      </c>
    </row>
    <row r="177" spans="1:4" hidden="1" x14ac:dyDescent="0.3">
      <c r="A177" t="s">
        <v>1559</v>
      </c>
      <c r="B177" t="s">
        <v>1190</v>
      </c>
      <c r="C177" t="s">
        <v>579</v>
      </c>
      <c r="D177" s="12">
        <v>1500</v>
      </c>
    </row>
    <row r="178" spans="1:4" hidden="1" x14ac:dyDescent="0.3">
      <c r="A178" t="s">
        <v>1559</v>
      </c>
      <c r="B178" t="s">
        <v>1191</v>
      </c>
      <c r="C178" t="s">
        <v>584</v>
      </c>
      <c r="D178" s="12">
        <v>29000</v>
      </c>
    </row>
    <row r="179" spans="1:4" hidden="1" x14ac:dyDescent="0.3">
      <c r="A179" t="s">
        <v>1559</v>
      </c>
      <c r="B179" t="s">
        <v>1194</v>
      </c>
      <c r="C179" t="s">
        <v>592</v>
      </c>
      <c r="D179" s="12">
        <v>20000</v>
      </c>
    </row>
    <row r="180" spans="1:4" hidden="1" x14ac:dyDescent="0.3">
      <c r="A180" t="s">
        <v>1559</v>
      </c>
      <c r="B180" t="s">
        <v>1195</v>
      </c>
      <c r="C180" t="s">
        <v>595</v>
      </c>
      <c r="D180" s="12">
        <v>6000</v>
      </c>
    </row>
    <row r="181" spans="1:4" hidden="1" x14ac:dyDescent="0.3">
      <c r="A181" t="s">
        <v>1559</v>
      </c>
      <c r="B181" t="s">
        <v>1203</v>
      </c>
      <c r="C181" t="s">
        <v>640</v>
      </c>
      <c r="D181" s="12">
        <v>51000</v>
      </c>
    </row>
    <row r="182" spans="1:4" hidden="1" x14ac:dyDescent="0.3">
      <c r="A182" t="s">
        <v>1559</v>
      </c>
      <c r="B182" t="s">
        <v>1204</v>
      </c>
      <c r="C182" t="s">
        <v>660</v>
      </c>
      <c r="D182" s="12">
        <v>3500</v>
      </c>
    </row>
    <row r="183" spans="1:4" hidden="1" x14ac:dyDescent="0.3">
      <c r="A183" t="s">
        <v>1559</v>
      </c>
      <c r="B183" t="s">
        <v>1211</v>
      </c>
      <c r="C183" t="s">
        <v>671</v>
      </c>
      <c r="D183" s="12">
        <v>15497</v>
      </c>
    </row>
    <row r="184" spans="1:4" hidden="1" x14ac:dyDescent="0.3">
      <c r="A184" t="s">
        <v>1559</v>
      </c>
      <c r="B184" t="s">
        <v>1219</v>
      </c>
      <c r="C184" t="s">
        <v>858</v>
      </c>
      <c r="D184" s="12">
        <v>15000</v>
      </c>
    </row>
    <row r="185" spans="1:4" hidden="1" x14ac:dyDescent="0.3">
      <c r="A185" t="s">
        <v>1559</v>
      </c>
      <c r="B185" t="s">
        <v>1221</v>
      </c>
      <c r="C185" t="s">
        <v>864</v>
      </c>
      <c r="D185" s="12">
        <v>15000</v>
      </c>
    </row>
    <row r="186" spans="1:4" hidden="1" x14ac:dyDescent="0.3">
      <c r="A186" t="s">
        <v>1559</v>
      </c>
      <c r="B186" t="s">
        <v>1222</v>
      </c>
      <c r="C186" t="s">
        <v>866</v>
      </c>
      <c r="D186" s="12">
        <v>5000</v>
      </c>
    </row>
    <row r="187" spans="1:4" hidden="1" x14ac:dyDescent="0.3">
      <c r="A187" t="s">
        <v>1559</v>
      </c>
      <c r="B187" t="s">
        <v>1224</v>
      </c>
      <c r="C187" t="s">
        <v>872</v>
      </c>
      <c r="D187" s="12">
        <v>2000</v>
      </c>
    </row>
    <row r="188" spans="1:4" hidden="1" x14ac:dyDescent="0.3">
      <c r="A188" t="s">
        <v>1559</v>
      </c>
      <c r="B188" t="s">
        <v>1226</v>
      </c>
      <c r="C188" t="s">
        <v>880</v>
      </c>
      <c r="D188" s="12">
        <v>115000</v>
      </c>
    </row>
    <row r="189" spans="1:4" hidden="1" x14ac:dyDescent="0.3">
      <c r="A189" t="s">
        <v>1559</v>
      </c>
      <c r="B189" t="s">
        <v>1227</v>
      </c>
      <c r="C189" t="s">
        <v>893</v>
      </c>
      <c r="D189" s="12">
        <v>10000</v>
      </c>
    </row>
    <row r="190" spans="1:4" hidden="1" x14ac:dyDescent="0.3">
      <c r="A190" t="s">
        <v>1559</v>
      </c>
      <c r="B190" t="s">
        <v>1228</v>
      </c>
      <c r="C190" t="s">
        <v>897</v>
      </c>
      <c r="D190" s="12">
        <v>10000</v>
      </c>
    </row>
    <row r="191" spans="1:4" hidden="1" x14ac:dyDescent="0.3">
      <c r="A191" t="s">
        <v>1559</v>
      </c>
      <c r="B191" t="s">
        <v>1230</v>
      </c>
      <c r="C191" t="s">
        <v>904</v>
      </c>
      <c r="D191" s="12">
        <v>10000</v>
      </c>
    </row>
    <row r="192" spans="1:4" hidden="1" x14ac:dyDescent="0.3">
      <c r="A192" t="s">
        <v>1559</v>
      </c>
      <c r="B192" t="s">
        <v>1232</v>
      </c>
      <c r="C192" t="s">
        <v>907</v>
      </c>
      <c r="D192" s="12">
        <v>10000</v>
      </c>
    </row>
    <row r="193" spans="1:4" hidden="1" x14ac:dyDescent="0.3">
      <c r="A193" t="s">
        <v>1559</v>
      </c>
      <c r="B193" t="s">
        <v>1234</v>
      </c>
      <c r="C193" t="s">
        <v>911</v>
      </c>
      <c r="D193" s="12">
        <v>10000</v>
      </c>
    </row>
    <row r="194" spans="1:4" hidden="1" x14ac:dyDescent="0.3">
      <c r="A194" t="s">
        <v>1559</v>
      </c>
      <c r="B194" t="s">
        <v>1238</v>
      </c>
      <c r="C194" t="s">
        <v>970</v>
      </c>
      <c r="D194" s="12">
        <v>200000</v>
      </c>
    </row>
    <row r="195" spans="1:4" hidden="1" x14ac:dyDescent="0.3">
      <c r="A195" t="s">
        <v>1559</v>
      </c>
      <c r="B195" t="s">
        <v>1240</v>
      </c>
      <c r="C195" t="s">
        <v>970</v>
      </c>
      <c r="D195" s="12">
        <v>372599.64</v>
      </c>
    </row>
    <row r="196" spans="1:4" hidden="1" x14ac:dyDescent="0.3">
      <c r="A196" t="s">
        <v>1560</v>
      </c>
      <c r="B196" t="s">
        <v>1132</v>
      </c>
      <c r="C196" t="s">
        <v>193</v>
      </c>
      <c r="D196" s="12">
        <v>127500</v>
      </c>
    </row>
    <row r="197" spans="1:4" hidden="1" x14ac:dyDescent="0.3">
      <c r="A197" t="s">
        <v>1560</v>
      </c>
      <c r="B197" t="s">
        <v>1133</v>
      </c>
      <c r="C197" t="s">
        <v>240</v>
      </c>
      <c r="D197" s="12">
        <v>18000</v>
      </c>
    </row>
    <row r="198" spans="1:4" hidden="1" x14ac:dyDescent="0.3">
      <c r="A198" t="s">
        <v>1560</v>
      </c>
      <c r="B198" t="s">
        <v>1134</v>
      </c>
      <c r="C198" t="s">
        <v>244</v>
      </c>
      <c r="D198" s="12">
        <v>1000</v>
      </c>
    </row>
    <row r="199" spans="1:4" hidden="1" x14ac:dyDescent="0.3">
      <c r="A199" t="s">
        <v>1560</v>
      </c>
      <c r="B199" t="s">
        <v>1137</v>
      </c>
      <c r="C199" t="s">
        <v>369</v>
      </c>
      <c r="D199" s="12">
        <v>1000</v>
      </c>
    </row>
    <row r="200" spans="1:4" hidden="1" x14ac:dyDescent="0.3">
      <c r="A200" t="s">
        <v>1560</v>
      </c>
      <c r="B200" t="s">
        <v>1160</v>
      </c>
      <c r="C200" t="s">
        <v>434</v>
      </c>
      <c r="D200" s="12">
        <v>15000</v>
      </c>
    </row>
    <row r="201" spans="1:4" hidden="1" x14ac:dyDescent="0.3">
      <c r="A201" t="s">
        <v>1560</v>
      </c>
      <c r="B201" t="s">
        <v>1169</v>
      </c>
      <c r="C201" t="s">
        <v>471</v>
      </c>
      <c r="D201" s="12">
        <v>5000</v>
      </c>
    </row>
    <row r="202" spans="1:4" hidden="1" x14ac:dyDescent="0.3">
      <c r="A202" t="s">
        <v>1560</v>
      </c>
      <c r="B202" t="s">
        <v>1194</v>
      </c>
      <c r="C202" t="s">
        <v>592</v>
      </c>
      <c r="D202" s="12">
        <v>6000</v>
      </c>
    </row>
    <row r="203" spans="1:4" hidden="1" x14ac:dyDescent="0.3">
      <c r="A203" t="s">
        <v>1560</v>
      </c>
      <c r="B203" t="s">
        <v>1195</v>
      </c>
      <c r="C203" t="s">
        <v>595</v>
      </c>
      <c r="D203" s="12">
        <v>6000</v>
      </c>
    </row>
    <row r="204" spans="1:4" hidden="1" x14ac:dyDescent="0.3">
      <c r="A204" t="s">
        <v>1560</v>
      </c>
      <c r="B204" t="s">
        <v>1214</v>
      </c>
      <c r="C204" t="s">
        <v>767</v>
      </c>
      <c r="D204" s="12">
        <v>6000</v>
      </c>
    </row>
    <row r="205" spans="1:4" hidden="1" x14ac:dyDescent="0.3">
      <c r="A205" t="s">
        <v>1561</v>
      </c>
      <c r="B205" t="s">
        <v>1132</v>
      </c>
      <c r="C205" t="s">
        <v>193</v>
      </c>
      <c r="D205" s="12">
        <v>117000</v>
      </c>
    </row>
    <row r="206" spans="1:4" hidden="1" x14ac:dyDescent="0.3">
      <c r="A206" t="s">
        <v>1561</v>
      </c>
      <c r="B206" t="s">
        <v>1133</v>
      </c>
      <c r="C206" t="s">
        <v>240</v>
      </c>
      <c r="D206" s="12">
        <v>34920</v>
      </c>
    </row>
    <row r="207" spans="1:4" hidden="1" x14ac:dyDescent="0.3">
      <c r="A207" t="s">
        <v>1561</v>
      </c>
      <c r="B207" t="s">
        <v>1134</v>
      </c>
      <c r="C207" t="s">
        <v>244</v>
      </c>
      <c r="D207" s="12">
        <v>1000</v>
      </c>
    </row>
    <row r="208" spans="1:4" hidden="1" x14ac:dyDescent="0.3">
      <c r="A208" t="s">
        <v>1561</v>
      </c>
      <c r="B208" t="s">
        <v>1137</v>
      </c>
      <c r="C208" t="s">
        <v>369</v>
      </c>
      <c r="D208" s="12">
        <v>6000</v>
      </c>
    </row>
    <row r="209" spans="1:4" hidden="1" x14ac:dyDescent="0.3">
      <c r="A209" t="s">
        <v>1561</v>
      </c>
      <c r="B209" t="s">
        <v>1142</v>
      </c>
      <c r="C209" t="s">
        <v>380</v>
      </c>
      <c r="D209" s="12">
        <v>3000</v>
      </c>
    </row>
    <row r="210" spans="1:4" hidden="1" x14ac:dyDescent="0.3">
      <c r="A210" t="s">
        <v>1561</v>
      </c>
      <c r="B210" t="s">
        <v>1160</v>
      </c>
      <c r="C210" t="s">
        <v>434</v>
      </c>
      <c r="D210" s="12">
        <v>3000</v>
      </c>
    </row>
    <row r="211" spans="1:4" hidden="1" x14ac:dyDescent="0.3">
      <c r="A211" t="s">
        <v>1561</v>
      </c>
      <c r="B211" t="s">
        <v>1169</v>
      </c>
      <c r="C211" t="s">
        <v>471</v>
      </c>
      <c r="D211" s="12">
        <v>3000</v>
      </c>
    </row>
    <row r="212" spans="1:4" hidden="1" x14ac:dyDescent="0.3">
      <c r="A212" t="s">
        <v>1561</v>
      </c>
      <c r="B212" t="s">
        <v>1184</v>
      </c>
      <c r="C212" t="s">
        <v>546</v>
      </c>
      <c r="D212" s="12">
        <v>2000</v>
      </c>
    </row>
    <row r="213" spans="1:4" hidden="1" x14ac:dyDescent="0.3">
      <c r="A213" t="s">
        <v>1561</v>
      </c>
      <c r="B213" t="s">
        <v>1187</v>
      </c>
      <c r="C213" t="s">
        <v>566</v>
      </c>
      <c r="D213" s="12">
        <v>3000</v>
      </c>
    </row>
    <row r="214" spans="1:4" hidden="1" x14ac:dyDescent="0.3">
      <c r="A214" t="s">
        <v>1561</v>
      </c>
      <c r="B214" t="s">
        <v>1192</v>
      </c>
      <c r="C214" t="s">
        <v>587</v>
      </c>
      <c r="D214" s="12">
        <v>2500</v>
      </c>
    </row>
    <row r="215" spans="1:4" hidden="1" x14ac:dyDescent="0.3">
      <c r="A215" t="s">
        <v>1561</v>
      </c>
      <c r="B215" t="s">
        <v>1195</v>
      </c>
      <c r="C215" t="s">
        <v>595</v>
      </c>
      <c r="D215" s="12">
        <v>1500</v>
      </c>
    </row>
    <row r="216" spans="1:4" hidden="1" x14ac:dyDescent="0.3">
      <c r="A216" t="s">
        <v>1561</v>
      </c>
      <c r="B216" t="s">
        <v>1223</v>
      </c>
      <c r="C216" t="s">
        <v>870</v>
      </c>
      <c r="D216" s="12">
        <v>6000</v>
      </c>
    </row>
    <row r="217" spans="1:4" hidden="1" x14ac:dyDescent="0.3">
      <c r="A217" t="s">
        <v>1561</v>
      </c>
      <c r="B217" t="s">
        <v>1237</v>
      </c>
      <c r="C217" t="s">
        <v>964</v>
      </c>
      <c r="D217" s="12">
        <v>1300000</v>
      </c>
    </row>
    <row r="218" spans="1:4" hidden="1" x14ac:dyDescent="0.3">
      <c r="A218" t="s">
        <v>1561</v>
      </c>
      <c r="B218" t="s">
        <v>1238</v>
      </c>
      <c r="C218" t="s">
        <v>970</v>
      </c>
      <c r="D218" s="12">
        <v>100000</v>
      </c>
    </row>
    <row r="219" spans="1:4" hidden="1" x14ac:dyDescent="0.3">
      <c r="A219" t="s">
        <v>1561</v>
      </c>
      <c r="B219" t="s">
        <v>1239</v>
      </c>
      <c r="C219" t="s">
        <v>964</v>
      </c>
      <c r="D219" s="12">
        <v>1000</v>
      </c>
    </row>
    <row r="220" spans="1:4" hidden="1" x14ac:dyDescent="0.3">
      <c r="A220" t="s">
        <v>1562</v>
      </c>
      <c r="B220" t="s">
        <v>1132</v>
      </c>
      <c r="C220" t="s">
        <v>193</v>
      </c>
      <c r="D220" s="12">
        <v>1566000</v>
      </c>
    </row>
    <row r="221" spans="1:4" hidden="1" x14ac:dyDescent="0.3">
      <c r="A221" t="s">
        <v>1562</v>
      </c>
      <c r="B221" t="s">
        <v>1133</v>
      </c>
      <c r="C221" t="s">
        <v>240</v>
      </c>
      <c r="D221" s="12">
        <v>260000</v>
      </c>
    </row>
    <row r="222" spans="1:4" hidden="1" x14ac:dyDescent="0.3">
      <c r="A222" t="s">
        <v>1562</v>
      </c>
      <c r="B222" t="s">
        <v>1134</v>
      </c>
      <c r="C222" t="s">
        <v>244</v>
      </c>
      <c r="D222" s="12">
        <v>90000</v>
      </c>
    </row>
    <row r="223" spans="1:4" hidden="1" x14ac:dyDescent="0.3">
      <c r="A223" t="s">
        <v>1562</v>
      </c>
      <c r="B223" t="s">
        <v>1137</v>
      </c>
      <c r="C223" t="s">
        <v>369</v>
      </c>
      <c r="D223" s="12">
        <v>22000</v>
      </c>
    </row>
    <row r="224" spans="1:4" hidden="1" x14ac:dyDescent="0.3">
      <c r="A224" t="s">
        <v>1562</v>
      </c>
      <c r="B224" t="s">
        <v>1138</v>
      </c>
      <c r="C224" t="s">
        <v>372</v>
      </c>
      <c r="D224" s="12">
        <v>22000</v>
      </c>
    </row>
    <row r="225" spans="1:4" hidden="1" x14ac:dyDescent="0.3">
      <c r="A225" t="s">
        <v>1562</v>
      </c>
      <c r="B225" t="s">
        <v>1140</v>
      </c>
      <c r="C225" t="s">
        <v>374</v>
      </c>
      <c r="D225" s="12">
        <v>1000</v>
      </c>
    </row>
    <row r="226" spans="1:4" hidden="1" x14ac:dyDescent="0.3">
      <c r="A226" t="s">
        <v>1562</v>
      </c>
      <c r="B226" t="s">
        <v>1141</v>
      </c>
      <c r="C226" t="s">
        <v>376</v>
      </c>
      <c r="D226" s="12">
        <v>10000</v>
      </c>
    </row>
    <row r="227" spans="1:4" hidden="1" x14ac:dyDescent="0.3">
      <c r="A227" t="s">
        <v>1562</v>
      </c>
      <c r="B227" t="s">
        <v>1142</v>
      </c>
      <c r="C227" t="s">
        <v>380</v>
      </c>
      <c r="D227" s="12">
        <v>11000</v>
      </c>
    </row>
    <row r="228" spans="1:4" hidden="1" x14ac:dyDescent="0.3">
      <c r="A228" t="s">
        <v>1562</v>
      </c>
      <c r="B228" t="s">
        <v>1143</v>
      </c>
      <c r="C228" t="s">
        <v>387</v>
      </c>
      <c r="D228" s="12">
        <v>96000</v>
      </c>
    </row>
    <row r="229" spans="1:4" hidden="1" x14ac:dyDescent="0.3">
      <c r="A229" t="s">
        <v>1562</v>
      </c>
      <c r="B229" t="s">
        <v>1150</v>
      </c>
      <c r="C229" t="s">
        <v>414</v>
      </c>
      <c r="D229" s="12">
        <v>1000</v>
      </c>
    </row>
    <row r="230" spans="1:4" hidden="1" x14ac:dyDescent="0.3">
      <c r="A230" t="s">
        <v>1562</v>
      </c>
      <c r="B230" t="s">
        <v>1151</v>
      </c>
      <c r="C230" t="s">
        <v>415</v>
      </c>
      <c r="D230" s="12">
        <v>57000</v>
      </c>
    </row>
    <row r="231" spans="1:4" hidden="1" x14ac:dyDescent="0.3">
      <c r="A231" t="s">
        <v>1562</v>
      </c>
      <c r="B231" t="s">
        <v>1152</v>
      </c>
      <c r="C231" t="s">
        <v>416</v>
      </c>
      <c r="D231" s="12">
        <v>1000</v>
      </c>
    </row>
    <row r="232" spans="1:4" hidden="1" x14ac:dyDescent="0.3">
      <c r="A232" t="s">
        <v>1562</v>
      </c>
      <c r="B232" t="s">
        <v>1153</v>
      </c>
      <c r="C232" t="s">
        <v>417</v>
      </c>
      <c r="D232" s="12">
        <v>1000</v>
      </c>
    </row>
    <row r="233" spans="1:4" hidden="1" x14ac:dyDescent="0.3">
      <c r="A233" t="s">
        <v>1562</v>
      </c>
      <c r="B233" t="s">
        <v>1154</v>
      </c>
      <c r="C233" t="s">
        <v>419</v>
      </c>
      <c r="D233" s="12">
        <v>5000</v>
      </c>
    </row>
    <row r="234" spans="1:4" hidden="1" x14ac:dyDescent="0.3">
      <c r="A234" t="s">
        <v>1562</v>
      </c>
      <c r="B234" t="s">
        <v>1155</v>
      </c>
      <c r="C234" t="s">
        <v>421</v>
      </c>
      <c r="D234" s="12">
        <v>1000</v>
      </c>
    </row>
    <row r="235" spans="1:4" hidden="1" x14ac:dyDescent="0.3">
      <c r="A235" t="s">
        <v>1562</v>
      </c>
      <c r="B235" t="s">
        <v>1157</v>
      </c>
      <c r="C235" t="s">
        <v>426</v>
      </c>
      <c r="D235" s="12">
        <v>3500</v>
      </c>
    </row>
    <row r="236" spans="1:4" hidden="1" x14ac:dyDescent="0.3">
      <c r="A236" t="s">
        <v>1562</v>
      </c>
      <c r="B236" t="s">
        <v>1158</v>
      </c>
      <c r="C236" t="s">
        <v>430</v>
      </c>
      <c r="D236" s="12">
        <v>2800</v>
      </c>
    </row>
    <row r="237" spans="1:4" hidden="1" x14ac:dyDescent="0.3">
      <c r="A237" t="s">
        <v>1562</v>
      </c>
      <c r="B237" t="s">
        <v>1159</v>
      </c>
      <c r="C237" t="s">
        <v>432</v>
      </c>
      <c r="D237" s="12">
        <v>5000</v>
      </c>
    </row>
    <row r="238" spans="1:4" hidden="1" x14ac:dyDescent="0.3">
      <c r="A238" t="s">
        <v>1562</v>
      </c>
      <c r="B238" t="s">
        <v>1160</v>
      </c>
      <c r="C238" t="s">
        <v>434</v>
      </c>
      <c r="D238" s="12">
        <v>501000</v>
      </c>
    </row>
    <row r="239" spans="1:4" hidden="1" x14ac:dyDescent="0.3">
      <c r="A239" t="s">
        <v>1562</v>
      </c>
      <c r="B239" t="s">
        <v>1161</v>
      </c>
      <c r="C239" t="s">
        <v>445</v>
      </c>
      <c r="D239" s="12">
        <v>75000</v>
      </c>
    </row>
    <row r="240" spans="1:4" hidden="1" x14ac:dyDescent="0.3">
      <c r="A240" t="s">
        <v>1562</v>
      </c>
      <c r="B240" t="s">
        <v>1162</v>
      </c>
      <c r="C240" t="s">
        <v>447</v>
      </c>
      <c r="D240" s="12">
        <v>3500</v>
      </c>
    </row>
    <row r="241" spans="1:4" hidden="1" x14ac:dyDescent="0.3">
      <c r="A241" t="s">
        <v>1562</v>
      </c>
      <c r="B241" t="s">
        <v>1164</v>
      </c>
      <c r="C241" t="s">
        <v>456</v>
      </c>
      <c r="D241" s="12">
        <v>9000</v>
      </c>
    </row>
    <row r="242" spans="1:4" hidden="1" x14ac:dyDescent="0.3">
      <c r="A242" t="s">
        <v>1562</v>
      </c>
      <c r="B242" t="s">
        <v>1165</v>
      </c>
      <c r="C242" t="s">
        <v>463</v>
      </c>
      <c r="D242" s="12">
        <v>5500</v>
      </c>
    </row>
    <row r="243" spans="1:4" hidden="1" x14ac:dyDescent="0.3">
      <c r="A243" t="s">
        <v>1562</v>
      </c>
      <c r="B243" t="s">
        <v>1166</v>
      </c>
      <c r="C243" t="s">
        <v>464</v>
      </c>
      <c r="D243" s="12">
        <v>3500</v>
      </c>
    </row>
    <row r="244" spans="1:4" hidden="1" x14ac:dyDescent="0.3">
      <c r="A244" t="s">
        <v>1562</v>
      </c>
      <c r="B244" t="s">
        <v>1168</v>
      </c>
      <c r="C244" t="s">
        <v>467</v>
      </c>
      <c r="D244" s="12">
        <v>1000</v>
      </c>
    </row>
    <row r="245" spans="1:4" hidden="1" x14ac:dyDescent="0.3">
      <c r="A245" t="s">
        <v>1562</v>
      </c>
      <c r="B245" t="s">
        <v>1169</v>
      </c>
      <c r="C245" t="s">
        <v>471</v>
      </c>
      <c r="D245" s="12">
        <v>56000</v>
      </c>
    </row>
    <row r="246" spans="1:4" hidden="1" x14ac:dyDescent="0.3">
      <c r="A246" t="s">
        <v>1562</v>
      </c>
      <c r="B246" t="s">
        <v>1170</v>
      </c>
      <c r="C246" t="s">
        <v>474</v>
      </c>
      <c r="D246" s="12">
        <v>1000</v>
      </c>
    </row>
    <row r="247" spans="1:4" hidden="1" x14ac:dyDescent="0.3">
      <c r="A247" t="s">
        <v>1562</v>
      </c>
      <c r="B247" t="s">
        <v>1171</v>
      </c>
      <c r="C247" t="s">
        <v>475</v>
      </c>
      <c r="D247" s="12">
        <v>1000</v>
      </c>
    </row>
    <row r="248" spans="1:4" hidden="1" x14ac:dyDescent="0.3">
      <c r="A248" t="s">
        <v>1562</v>
      </c>
      <c r="B248" t="s">
        <v>1172</v>
      </c>
      <c r="C248" t="s">
        <v>478</v>
      </c>
      <c r="D248" s="12">
        <v>2100000</v>
      </c>
    </row>
    <row r="249" spans="1:4" hidden="1" x14ac:dyDescent="0.3">
      <c r="A249" t="s">
        <v>1562</v>
      </c>
      <c r="B249" t="s">
        <v>1174</v>
      </c>
      <c r="C249" t="s">
        <v>486</v>
      </c>
      <c r="D249" s="12">
        <v>1600</v>
      </c>
    </row>
    <row r="250" spans="1:4" hidden="1" x14ac:dyDescent="0.3">
      <c r="A250" t="s">
        <v>1562</v>
      </c>
      <c r="B250" t="s">
        <v>1180</v>
      </c>
      <c r="C250" t="s">
        <v>526</v>
      </c>
      <c r="D250" s="12">
        <v>60000</v>
      </c>
    </row>
    <row r="251" spans="1:4" hidden="1" x14ac:dyDescent="0.3">
      <c r="A251" t="s">
        <v>1562</v>
      </c>
      <c r="B251" t="s">
        <v>1181</v>
      </c>
      <c r="C251" t="s">
        <v>536</v>
      </c>
      <c r="D251" s="12">
        <v>3500</v>
      </c>
    </row>
    <row r="252" spans="1:4" hidden="1" x14ac:dyDescent="0.3">
      <c r="A252" t="s">
        <v>1562</v>
      </c>
      <c r="B252" t="s">
        <v>1183</v>
      </c>
      <c r="C252" t="s">
        <v>543</v>
      </c>
      <c r="D252" s="12">
        <v>7000</v>
      </c>
    </row>
    <row r="253" spans="1:4" hidden="1" x14ac:dyDescent="0.3">
      <c r="A253" t="s">
        <v>1562</v>
      </c>
      <c r="B253" t="s">
        <v>1186</v>
      </c>
      <c r="C253" t="s">
        <v>560</v>
      </c>
      <c r="D253" s="12">
        <v>1000</v>
      </c>
    </row>
    <row r="254" spans="1:4" hidden="1" x14ac:dyDescent="0.3">
      <c r="A254" t="s">
        <v>1562</v>
      </c>
      <c r="B254" t="s">
        <v>1187</v>
      </c>
      <c r="C254" t="s">
        <v>566</v>
      </c>
      <c r="D254" s="12">
        <v>1000</v>
      </c>
    </row>
    <row r="255" spans="1:4" hidden="1" x14ac:dyDescent="0.3">
      <c r="A255" t="s">
        <v>1562</v>
      </c>
      <c r="B255" t="s">
        <v>1190</v>
      </c>
      <c r="C255" t="s">
        <v>579</v>
      </c>
      <c r="D255" s="12">
        <v>1000</v>
      </c>
    </row>
    <row r="256" spans="1:4" hidden="1" x14ac:dyDescent="0.3">
      <c r="A256" t="s">
        <v>1562</v>
      </c>
      <c r="B256" t="s">
        <v>1191</v>
      </c>
      <c r="C256" t="s">
        <v>584</v>
      </c>
      <c r="D256" s="12">
        <v>25000</v>
      </c>
    </row>
    <row r="257" spans="1:4" hidden="1" x14ac:dyDescent="0.3">
      <c r="A257" t="s">
        <v>1562</v>
      </c>
      <c r="B257" t="s">
        <v>1194</v>
      </c>
      <c r="C257" t="s">
        <v>592</v>
      </c>
      <c r="D257" s="12">
        <v>7000</v>
      </c>
    </row>
    <row r="258" spans="1:4" hidden="1" x14ac:dyDescent="0.3">
      <c r="A258" t="s">
        <v>1562</v>
      </c>
      <c r="B258" t="s">
        <v>1195</v>
      </c>
      <c r="C258" t="s">
        <v>595</v>
      </c>
      <c r="D258" s="12">
        <v>10500</v>
      </c>
    </row>
    <row r="259" spans="1:4" hidden="1" x14ac:dyDescent="0.3">
      <c r="A259" t="s">
        <v>1562</v>
      </c>
      <c r="B259" t="s">
        <v>1203</v>
      </c>
      <c r="C259" t="s">
        <v>640</v>
      </c>
      <c r="D259" s="12">
        <v>66000</v>
      </c>
    </row>
    <row r="260" spans="1:4" hidden="1" x14ac:dyDescent="0.3">
      <c r="A260" t="s">
        <v>1562</v>
      </c>
      <c r="B260" t="s">
        <v>1204</v>
      </c>
      <c r="C260" t="s">
        <v>660</v>
      </c>
      <c r="D260" s="12">
        <v>20000</v>
      </c>
    </row>
    <row r="261" spans="1:4" hidden="1" x14ac:dyDescent="0.3">
      <c r="A261" t="s">
        <v>1562</v>
      </c>
      <c r="B261" t="s">
        <v>1207</v>
      </c>
      <c r="C261" t="s">
        <v>674</v>
      </c>
      <c r="D261" s="12">
        <v>6000</v>
      </c>
    </row>
    <row r="262" spans="1:4" hidden="1" x14ac:dyDescent="0.3">
      <c r="A262" t="s">
        <v>1562</v>
      </c>
      <c r="B262" t="s">
        <v>1219</v>
      </c>
      <c r="C262" t="s">
        <v>858</v>
      </c>
      <c r="D262" s="12">
        <v>1000</v>
      </c>
    </row>
    <row r="263" spans="1:4" hidden="1" x14ac:dyDescent="0.3">
      <c r="A263" t="s">
        <v>1562</v>
      </c>
      <c r="B263" t="s">
        <v>1221</v>
      </c>
      <c r="C263" t="s">
        <v>864</v>
      </c>
      <c r="D263" s="12">
        <v>15000</v>
      </c>
    </row>
    <row r="264" spans="1:4" hidden="1" x14ac:dyDescent="0.3">
      <c r="A264" t="s">
        <v>1562</v>
      </c>
      <c r="B264" t="s">
        <v>1222</v>
      </c>
      <c r="C264" t="s">
        <v>866</v>
      </c>
      <c r="D264" s="12">
        <v>3000</v>
      </c>
    </row>
    <row r="265" spans="1:4" hidden="1" x14ac:dyDescent="0.3">
      <c r="A265" t="s">
        <v>1562</v>
      </c>
      <c r="B265" t="s">
        <v>1224</v>
      </c>
      <c r="C265" t="s">
        <v>872</v>
      </c>
      <c r="D265" s="12">
        <v>1600</v>
      </c>
    </row>
    <row r="266" spans="1:4" hidden="1" x14ac:dyDescent="0.3">
      <c r="A266" t="s">
        <v>1562</v>
      </c>
      <c r="B266" t="s">
        <v>1226</v>
      </c>
      <c r="C266" t="s">
        <v>880</v>
      </c>
      <c r="D266" s="12">
        <v>250000</v>
      </c>
    </row>
    <row r="267" spans="1:4" hidden="1" x14ac:dyDescent="0.3">
      <c r="A267" t="s">
        <v>1562</v>
      </c>
      <c r="B267" t="s">
        <v>1229</v>
      </c>
      <c r="C267" t="s">
        <v>903</v>
      </c>
      <c r="D267" s="12">
        <v>5000</v>
      </c>
    </row>
    <row r="268" spans="1:4" hidden="1" x14ac:dyDescent="0.3">
      <c r="A268" t="s">
        <v>1562</v>
      </c>
      <c r="B268" t="s">
        <v>1231</v>
      </c>
      <c r="C268" t="s">
        <v>906</v>
      </c>
      <c r="D268" s="12">
        <v>20000</v>
      </c>
    </row>
    <row r="269" spans="1:4" hidden="1" x14ac:dyDescent="0.3">
      <c r="A269" t="s">
        <v>1562</v>
      </c>
      <c r="B269" t="s">
        <v>1232</v>
      </c>
      <c r="C269" t="s">
        <v>907</v>
      </c>
      <c r="D269" s="12">
        <v>25000</v>
      </c>
    </row>
    <row r="270" spans="1:4" hidden="1" x14ac:dyDescent="0.3">
      <c r="A270" t="s">
        <v>1562</v>
      </c>
      <c r="B270" t="s">
        <v>1235</v>
      </c>
      <c r="C270" t="s">
        <v>912</v>
      </c>
      <c r="D270" s="12">
        <v>1000</v>
      </c>
    </row>
    <row r="271" spans="1:4" x14ac:dyDescent="0.3">
      <c r="A271" t="s">
        <v>1563</v>
      </c>
      <c r="B271" t="s">
        <v>1132</v>
      </c>
      <c r="C271" t="s">
        <v>193</v>
      </c>
      <c r="D271" s="12">
        <v>505000</v>
      </c>
    </row>
    <row r="272" spans="1:4" x14ac:dyDescent="0.3">
      <c r="A272" t="s">
        <v>1563</v>
      </c>
      <c r="B272" t="s">
        <v>1133</v>
      </c>
      <c r="C272" t="s">
        <v>240</v>
      </c>
      <c r="D272" s="12">
        <v>115000</v>
      </c>
    </row>
    <row r="273" spans="1:4" x14ac:dyDescent="0.3">
      <c r="A273" t="s">
        <v>1563</v>
      </c>
      <c r="B273" t="s">
        <v>1134</v>
      </c>
      <c r="C273" t="s">
        <v>244</v>
      </c>
      <c r="D273" s="12">
        <v>25000</v>
      </c>
    </row>
    <row r="274" spans="1:4" x14ac:dyDescent="0.3">
      <c r="A274" t="s">
        <v>1563</v>
      </c>
      <c r="B274" t="s">
        <v>1135</v>
      </c>
      <c r="C274" t="s">
        <v>271</v>
      </c>
      <c r="D274" s="12">
        <v>125000</v>
      </c>
    </row>
    <row r="275" spans="1:4" x14ac:dyDescent="0.3">
      <c r="A275" t="s">
        <v>1563</v>
      </c>
      <c r="B275" t="s">
        <v>1137</v>
      </c>
      <c r="C275" t="s">
        <v>369</v>
      </c>
      <c r="D275" s="12">
        <v>5000</v>
      </c>
    </row>
    <row r="276" spans="1:4" x14ac:dyDescent="0.3">
      <c r="A276" t="s">
        <v>1563</v>
      </c>
      <c r="B276" t="s">
        <v>1138</v>
      </c>
      <c r="C276" t="s">
        <v>372</v>
      </c>
      <c r="D276" s="12">
        <v>2000</v>
      </c>
    </row>
    <row r="277" spans="1:4" x14ac:dyDescent="0.3">
      <c r="A277" t="s">
        <v>1563</v>
      </c>
      <c r="B277" t="s">
        <v>1139</v>
      </c>
      <c r="C277" t="s">
        <v>373</v>
      </c>
      <c r="D277" s="12">
        <v>1000</v>
      </c>
    </row>
    <row r="278" spans="1:4" x14ac:dyDescent="0.3">
      <c r="A278" t="s">
        <v>1563</v>
      </c>
      <c r="B278" t="s">
        <v>1140</v>
      </c>
      <c r="C278" t="s">
        <v>374</v>
      </c>
      <c r="D278" s="12">
        <v>1000</v>
      </c>
    </row>
    <row r="279" spans="1:4" x14ac:dyDescent="0.3">
      <c r="A279" t="s">
        <v>1563</v>
      </c>
      <c r="B279" t="s">
        <v>1142</v>
      </c>
      <c r="C279" t="s">
        <v>380</v>
      </c>
      <c r="D279" s="12">
        <v>2500</v>
      </c>
    </row>
    <row r="280" spans="1:4" x14ac:dyDescent="0.3">
      <c r="A280" t="s">
        <v>1563</v>
      </c>
      <c r="B280" t="s">
        <v>1143</v>
      </c>
      <c r="C280" t="s">
        <v>387</v>
      </c>
      <c r="D280" s="12">
        <v>2500</v>
      </c>
    </row>
    <row r="281" spans="1:4" x14ac:dyDescent="0.3">
      <c r="A281" t="s">
        <v>1563</v>
      </c>
      <c r="B281" t="s">
        <v>1147</v>
      </c>
      <c r="C281" t="s">
        <v>411</v>
      </c>
      <c r="D281" s="12">
        <v>2500</v>
      </c>
    </row>
    <row r="282" spans="1:4" x14ac:dyDescent="0.3">
      <c r="A282" t="s">
        <v>1563</v>
      </c>
      <c r="B282" t="s">
        <v>1151</v>
      </c>
      <c r="C282" t="s">
        <v>415</v>
      </c>
      <c r="D282" s="12">
        <v>5000</v>
      </c>
    </row>
    <row r="283" spans="1:4" x14ac:dyDescent="0.3">
      <c r="A283" t="s">
        <v>1563</v>
      </c>
      <c r="B283" t="s">
        <v>1152</v>
      </c>
      <c r="C283" t="s">
        <v>416</v>
      </c>
      <c r="D283" s="12">
        <v>25000</v>
      </c>
    </row>
    <row r="284" spans="1:4" x14ac:dyDescent="0.3">
      <c r="A284" t="s">
        <v>1563</v>
      </c>
      <c r="B284" t="s">
        <v>1154</v>
      </c>
      <c r="C284" t="s">
        <v>419</v>
      </c>
      <c r="D284" s="12">
        <v>3500</v>
      </c>
    </row>
    <row r="285" spans="1:4" x14ac:dyDescent="0.3">
      <c r="A285" t="s">
        <v>1563</v>
      </c>
      <c r="B285" t="s">
        <v>1155</v>
      </c>
      <c r="C285" t="s">
        <v>421</v>
      </c>
      <c r="D285" s="12">
        <v>1000</v>
      </c>
    </row>
    <row r="286" spans="1:4" x14ac:dyDescent="0.3">
      <c r="A286" t="s">
        <v>1563</v>
      </c>
      <c r="B286" t="s">
        <v>1158</v>
      </c>
      <c r="C286" t="s">
        <v>430</v>
      </c>
      <c r="D286" s="12">
        <v>71584.36</v>
      </c>
    </row>
    <row r="287" spans="1:4" x14ac:dyDescent="0.3">
      <c r="A287" t="s">
        <v>1563</v>
      </c>
      <c r="B287" t="s">
        <v>1159</v>
      </c>
      <c r="C287" t="s">
        <v>432</v>
      </c>
      <c r="D287" s="12">
        <v>150000</v>
      </c>
    </row>
    <row r="288" spans="1:4" x14ac:dyDescent="0.3">
      <c r="A288" t="s">
        <v>1563</v>
      </c>
      <c r="B288" t="s">
        <v>1160</v>
      </c>
      <c r="C288" t="s">
        <v>434</v>
      </c>
      <c r="D288" s="12">
        <v>45000</v>
      </c>
    </row>
    <row r="289" spans="1:4" x14ac:dyDescent="0.3">
      <c r="A289" t="s">
        <v>1563</v>
      </c>
      <c r="B289" t="s">
        <v>1162</v>
      </c>
      <c r="C289" t="s">
        <v>447</v>
      </c>
      <c r="D289" s="12">
        <v>2000</v>
      </c>
    </row>
    <row r="290" spans="1:4" x14ac:dyDescent="0.3">
      <c r="A290" t="s">
        <v>1563</v>
      </c>
      <c r="B290" t="s">
        <v>1165</v>
      </c>
      <c r="C290" t="s">
        <v>463</v>
      </c>
      <c r="D290" s="12">
        <v>5000</v>
      </c>
    </row>
    <row r="291" spans="1:4" x14ac:dyDescent="0.3">
      <c r="A291" t="s">
        <v>1563</v>
      </c>
      <c r="B291" t="s">
        <v>1166</v>
      </c>
      <c r="C291" t="s">
        <v>464</v>
      </c>
      <c r="D291" s="12">
        <v>5000</v>
      </c>
    </row>
    <row r="292" spans="1:4" x14ac:dyDescent="0.3">
      <c r="A292" t="s">
        <v>1563</v>
      </c>
      <c r="B292" t="s">
        <v>1168</v>
      </c>
      <c r="C292" t="s">
        <v>467</v>
      </c>
      <c r="D292" s="12">
        <v>1000</v>
      </c>
    </row>
    <row r="293" spans="1:4" x14ac:dyDescent="0.3">
      <c r="A293" t="s">
        <v>1563</v>
      </c>
      <c r="B293" t="s">
        <v>1169</v>
      </c>
      <c r="C293" t="s">
        <v>471</v>
      </c>
      <c r="D293" s="12">
        <v>30000</v>
      </c>
    </row>
    <row r="294" spans="1:4" x14ac:dyDescent="0.3">
      <c r="A294" t="s">
        <v>1563</v>
      </c>
      <c r="B294" t="s">
        <v>1170</v>
      </c>
      <c r="C294" t="s">
        <v>474</v>
      </c>
      <c r="D294" s="12">
        <v>20000</v>
      </c>
    </row>
    <row r="295" spans="1:4" x14ac:dyDescent="0.3">
      <c r="A295" t="s">
        <v>1563</v>
      </c>
      <c r="B295" t="s">
        <v>1171</v>
      </c>
      <c r="C295" t="s">
        <v>475</v>
      </c>
      <c r="D295" s="12">
        <v>15000</v>
      </c>
    </row>
    <row r="296" spans="1:4" x14ac:dyDescent="0.3">
      <c r="A296" t="s">
        <v>1563</v>
      </c>
      <c r="B296" t="s">
        <v>1178</v>
      </c>
      <c r="C296" t="s">
        <v>515</v>
      </c>
      <c r="D296" s="12">
        <v>7000</v>
      </c>
    </row>
    <row r="297" spans="1:4" x14ac:dyDescent="0.3">
      <c r="A297" t="s">
        <v>1563</v>
      </c>
      <c r="B297" t="s">
        <v>1181</v>
      </c>
      <c r="C297" t="s">
        <v>536</v>
      </c>
      <c r="D297" s="12">
        <v>1000</v>
      </c>
    </row>
    <row r="298" spans="1:4" x14ac:dyDescent="0.3">
      <c r="A298" t="s">
        <v>1563</v>
      </c>
      <c r="B298" t="s">
        <v>1184</v>
      </c>
      <c r="C298" t="s">
        <v>546</v>
      </c>
      <c r="D298" s="12">
        <v>2500</v>
      </c>
    </row>
    <row r="299" spans="1:4" x14ac:dyDescent="0.3">
      <c r="A299" t="s">
        <v>1563</v>
      </c>
      <c r="B299" t="s">
        <v>1187</v>
      </c>
      <c r="C299" t="s">
        <v>566</v>
      </c>
      <c r="D299" s="12">
        <v>1000</v>
      </c>
    </row>
    <row r="300" spans="1:4" x14ac:dyDescent="0.3">
      <c r="A300" t="s">
        <v>1563</v>
      </c>
      <c r="B300" t="s">
        <v>1188</v>
      </c>
      <c r="C300" t="s">
        <v>575</v>
      </c>
      <c r="D300" s="12">
        <v>2500</v>
      </c>
    </row>
    <row r="301" spans="1:4" x14ac:dyDescent="0.3">
      <c r="A301" t="s">
        <v>1563</v>
      </c>
      <c r="B301" t="s">
        <v>1190</v>
      </c>
      <c r="C301" t="s">
        <v>579</v>
      </c>
      <c r="D301" s="12">
        <v>2500</v>
      </c>
    </row>
    <row r="302" spans="1:4" x14ac:dyDescent="0.3">
      <c r="A302" t="s">
        <v>1563</v>
      </c>
      <c r="B302" t="s">
        <v>1191</v>
      </c>
      <c r="C302" t="s">
        <v>584</v>
      </c>
      <c r="D302" s="12">
        <v>5000</v>
      </c>
    </row>
    <row r="303" spans="1:4" x14ac:dyDescent="0.3">
      <c r="A303" t="s">
        <v>1563</v>
      </c>
      <c r="B303" t="s">
        <v>1194</v>
      </c>
      <c r="C303" t="s">
        <v>592</v>
      </c>
      <c r="D303" s="12">
        <v>10000</v>
      </c>
    </row>
    <row r="304" spans="1:4" x14ac:dyDescent="0.3">
      <c r="A304" t="s">
        <v>1563</v>
      </c>
      <c r="B304" t="s">
        <v>1203</v>
      </c>
      <c r="C304" t="s">
        <v>640</v>
      </c>
      <c r="D304" s="12">
        <v>3000</v>
      </c>
    </row>
    <row r="305" spans="1:4" x14ac:dyDescent="0.3">
      <c r="A305" t="s">
        <v>1563</v>
      </c>
      <c r="B305" t="s">
        <v>1205</v>
      </c>
      <c r="C305" t="s">
        <v>666</v>
      </c>
      <c r="D305" s="12">
        <v>2000</v>
      </c>
    </row>
    <row r="306" spans="1:4" x14ac:dyDescent="0.3">
      <c r="A306" t="s">
        <v>1563</v>
      </c>
      <c r="B306" t="s">
        <v>1209</v>
      </c>
      <c r="C306" t="s">
        <v>683</v>
      </c>
      <c r="D306" s="12">
        <v>6000</v>
      </c>
    </row>
    <row r="307" spans="1:4" x14ac:dyDescent="0.3">
      <c r="A307" t="s">
        <v>1563</v>
      </c>
      <c r="B307" t="s">
        <v>1211</v>
      </c>
      <c r="C307" t="s">
        <v>671</v>
      </c>
      <c r="D307" s="12">
        <v>1000</v>
      </c>
    </row>
    <row r="308" spans="1:4" x14ac:dyDescent="0.3">
      <c r="A308" t="s">
        <v>1563</v>
      </c>
      <c r="B308" t="s">
        <v>1219</v>
      </c>
      <c r="C308" t="s">
        <v>858</v>
      </c>
      <c r="D308" s="12">
        <v>8000</v>
      </c>
    </row>
    <row r="309" spans="1:4" x14ac:dyDescent="0.3">
      <c r="A309" t="s">
        <v>1563</v>
      </c>
      <c r="B309" t="s">
        <v>1221</v>
      </c>
      <c r="C309" t="s">
        <v>864</v>
      </c>
      <c r="D309" s="12">
        <v>15000</v>
      </c>
    </row>
    <row r="310" spans="1:4" x14ac:dyDescent="0.3">
      <c r="A310" t="s">
        <v>1563</v>
      </c>
      <c r="B310" t="s">
        <v>1222</v>
      </c>
      <c r="C310" t="s">
        <v>866</v>
      </c>
      <c r="D310" s="12">
        <v>12500</v>
      </c>
    </row>
    <row r="311" spans="1:4" x14ac:dyDescent="0.3">
      <c r="A311" t="s">
        <v>1563</v>
      </c>
      <c r="B311" t="s">
        <v>1229</v>
      </c>
      <c r="C311" t="s">
        <v>903</v>
      </c>
      <c r="D311" s="12">
        <v>100000</v>
      </c>
    </row>
    <row r="312" spans="1:4" x14ac:dyDescent="0.3">
      <c r="A312" t="s">
        <v>1563</v>
      </c>
      <c r="B312" t="s">
        <v>1231</v>
      </c>
      <c r="C312" t="s">
        <v>906</v>
      </c>
      <c r="D312" s="12">
        <v>6000</v>
      </c>
    </row>
    <row r="313" spans="1:4" x14ac:dyDescent="0.3">
      <c r="A313" t="s">
        <v>1563</v>
      </c>
      <c r="B313" t="s">
        <v>1233</v>
      </c>
      <c r="C313" t="s">
        <v>909</v>
      </c>
      <c r="D313" s="12">
        <v>87000</v>
      </c>
    </row>
    <row r="314" spans="1:4" x14ac:dyDescent="0.3">
      <c r="A314" t="s">
        <v>1563</v>
      </c>
      <c r="B314" t="s">
        <v>1234</v>
      </c>
      <c r="C314" t="s">
        <v>911</v>
      </c>
      <c r="D314" s="12">
        <v>12500</v>
      </c>
    </row>
    <row r="315" spans="1:4" hidden="1" x14ac:dyDescent="0.3">
      <c r="A315" t="s">
        <v>1564</v>
      </c>
      <c r="B315" t="s">
        <v>1132</v>
      </c>
      <c r="C315" t="s">
        <v>193</v>
      </c>
      <c r="D315" s="12">
        <v>1088000</v>
      </c>
    </row>
    <row r="316" spans="1:4" hidden="1" x14ac:dyDescent="0.3">
      <c r="A316" t="s">
        <v>1564</v>
      </c>
      <c r="B316" t="s">
        <v>1133</v>
      </c>
      <c r="C316" t="s">
        <v>240</v>
      </c>
      <c r="D316" s="12">
        <v>120000</v>
      </c>
    </row>
    <row r="317" spans="1:4" hidden="1" x14ac:dyDescent="0.3">
      <c r="A317" t="s">
        <v>1564</v>
      </c>
      <c r="B317" t="s">
        <v>1134</v>
      </c>
      <c r="C317" t="s">
        <v>244</v>
      </c>
      <c r="D317" s="12">
        <v>150000</v>
      </c>
    </row>
    <row r="318" spans="1:4" hidden="1" x14ac:dyDescent="0.3">
      <c r="A318" t="s">
        <v>1564</v>
      </c>
      <c r="B318" t="s">
        <v>1137</v>
      </c>
      <c r="C318" t="s">
        <v>369</v>
      </c>
      <c r="D318" s="12">
        <v>75000</v>
      </c>
    </row>
    <row r="319" spans="1:4" hidden="1" x14ac:dyDescent="0.3">
      <c r="A319" t="s">
        <v>1564</v>
      </c>
      <c r="B319" t="s">
        <v>1138</v>
      </c>
      <c r="C319" t="s">
        <v>372</v>
      </c>
      <c r="D319" s="12">
        <v>15000</v>
      </c>
    </row>
    <row r="320" spans="1:4" hidden="1" x14ac:dyDescent="0.3">
      <c r="A320" t="s">
        <v>1564</v>
      </c>
      <c r="B320" t="s">
        <v>1140</v>
      </c>
      <c r="C320" t="s">
        <v>374</v>
      </c>
      <c r="D320" s="12">
        <v>1000</v>
      </c>
    </row>
    <row r="321" spans="1:4" hidden="1" x14ac:dyDescent="0.3">
      <c r="A321" t="s">
        <v>1564</v>
      </c>
      <c r="B321" t="s">
        <v>1141</v>
      </c>
      <c r="C321" t="s">
        <v>376</v>
      </c>
      <c r="D321" s="12">
        <v>7000</v>
      </c>
    </row>
    <row r="322" spans="1:4" hidden="1" x14ac:dyDescent="0.3">
      <c r="A322" t="s">
        <v>1564</v>
      </c>
      <c r="B322" t="s">
        <v>1142</v>
      </c>
      <c r="C322" t="s">
        <v>380</v>
      </c>
      <c r="D322" s="12">
        <v>6000</v>
      </c>
    </row>
    <row r="323" spans="1:4" hidden="1" x14ac:dyDescent="0.3">
      <c r="A323" t="s">
        <v>1564</v>
      </c>
      <c r="B323" t="s">
        <v>1143</v>
      </c>
      <c r="C323" t="s">
        <v>387</v>
      </c>
      <c r="D323" s="12">
        <v>25000</v>
      </c>
    </row>
    <row r="324" spans="1:4" hidden="1" x14ac:dyDescent="0.3">
      <c r="A324" t="s">
        <v>1564</v>
      </c>
      <c r="B324" t="s">
        <v>1150</v>
      </c>
      <c r="C324" t="s">
        <v>414</v>
      </c>
      <c r="D324" s="12">
        <v>2000</v>
      </c>
    </row>
    <row r="325" spans="1:4" hidden="1" x14ac:dyDescent="0.3">
      <c r="A325" t="s">
        <v>1564</v>
      </c>
      <c r="B325" t="s">
        <v>1151</v>
      </c>
      <c r="C325" t="s">
        <v>415</v>
      </c>
      <c r="D325" s="12">
        <v>2500</v>
      </c>
    </row>
    <row r="326" spans="1:4" hidden="1" x14ac:dyDescent="0.3">
      <c r="A326" t="s">
        <v>1564</v>
      </c>
      <c r="B326" t="s">
        <v>1153</v>
      </c>
      <c r="C326" t="s">
        <v>417</v>
      </c>
      <c r="D326" s="12">
        <v>2500</v>
      </c>
    </row>
    <row r="327" spans="1:4" hidden="1" x14ac:dyDescent="0.3">
      <c r="A327" t="s">
        <v>1564</v>
      </c>
      <c r="B327" t="s">
        <v>1154</v>
      </c>
      <c r="C327" t="s">
        <v>419</v>
      </c>
      <c r="D327" s="12">
        <v>2500</v>
      </c>
    </row>
    <row r="328" spans="1:4" hidden="1" x14ac:dyDescent="0.3">
      <c r="A328" t="s">
        <v>1564</v>
      </c>
      <c r="B328" t="s">
        <v>1160</v>
      </c>
      <c r="C328" t="s">
        <v>434</v>
      </c>
      <c r="D328" s="12">
        <v>5000</v>
      </c>
    </row>
    <row r="329" spans="1:4" hidden="1" x14ac:dyDescent="0.3">
      <c r="A329" t="s">
        <v>1564</v>
      </c>
      <c r="B329" t="s">
        <v>1161</v>
      </c>
      <c r="C329" t="s">
        <v>445</v>
      </c>
      <c r="D329" s="12">
        <v>8000</v>
      </c>
    </row>
    <row r="330" spans="1:4" hidden="1" x14ac:dyDescent="0.3">
      <c r="A330" t="s">
        <v>1564</v>
      </c>
      <c r="B330" t="s">
        <v>1167</v>
      </c>
      <c r="C330" t="s">
        <v>465</v>
      </c>
      <c r="D330" s="12">
        <v>2000</v>
      </c>
    </row>
    <row r="331" spans="1:4" hidden="1" x14ac:dyDescent="0.3">
      <c r="A331" t="s">
        <v>1564</v>
      </c>
      <c r="B331" t="s">
        <v>1168</v>
      </c>
      <c r="C331" t="s">
        <v>467</v>
      </c>
      <c r="D331" s="12">
        <v>6000</v>
      </c>
    </row>
    <row r="332" spans="1:4" hidden="1" x14ac:dyDescent="0.3">
      <c r="A332" t="s">
        <v>1564</v>
      </c>
      <c r="B332" t="s">
        <v>1169</v>
      </c>
      <c r="C332" t="s">
        <v>471</v>
      </c>
      <c r="D332" s="12">
        <v>18000</v>
      </c>
    </row>
    <row r="333" spans="1:4" hidden="1" x14ac:dyDescent="0.3">
      <c r="A333" t="s">
        <v>1564</v>
      </c>
      <c r="B333" t="s">
        <v>1170</v>
      </c>
      <c r="C333" t="s">
        <v>474</v>
      </c>
      <c r="D333" s="12">
        <v>2500</v>
      </c>
    </row>
    <row r="334" spans="1:4" hidden="1" x14ac:dyDescent="0.3">
      <c r="A334" t="s">
        <v>1564</v>
      </c>
      <c r="B334" t="s">
        <v>1171</v>
      </c>
      <c r="C334" t="s">
        <v>475</v>
      </c>
      <c r="D334" s="12">
        <v>1200</v>
      </c>
    </row>
    <row r="335" spans="1:4" hidden="1" x14ac:dyDescent="0.3">
      <c r="A335" t="s">
        <v>1564</v>
      </c>
      <c r="B335" t="s">
        <v>1173</v>
      </c>
      <c r="C335" t="s">
        <v>484</v>
      </c>
      <c r="D335" s="12">
        <v>15000</v>
      </c>
    </row>
    <row r="336" spans="1:4" hidden="1" x14ac:dyDescent="0.3">
      <c r="A336" t="s">
        <v>1564</v>
      </c>
      <c r="B336" t="s">
        <v>1174</v>
      </c>
      <c r="C336" t="s">
        <v>486</v>
      </c>
      <c r="D336" s="12">
        <v>2500</v>
      </c>
    </row>
    <row r="337" spans="1:4" hidden="1" x14ac:dyDescent="0.3">
      <c r="A337" t="s">
        <v>1564</v>
      </c>
      <c r="B337" t="s">
        <v>1180</v>
      </c>
      <c r="C337" t="s">
        <v>526</v>
      </c>
      <c r="D337" s="12">
        <v>5000</v>
      </c>
    </row>
    <row r="338" spans="1:4" hidden="1" x14ac:dyDescent="0.3">
      <c r="A338" t="s">
        <v>1564</v>
      </c>
      <c r="B338" t="s">
        <v>1184</v>
      </c>
      <c r="C338" t="s">
        <v>546</v>
      </c>
      <c r="D338" s="12">
        <v>5000</v>
      </c>
    </row>
    <row r="339" spans="1:4" hidden="1" x14ac:dyDescent="0.3">
      <c r="A339" t="s">
        <v>1564</v>
      </c>
      <c r="B339" t="s">
        <v>1185</v>
      </c>
      <c r="C339" t="s">
        <v>550</v>
      </c>
      <c r="D339" s="12">
        <v>25000</v>
      </c>
    </row>
    <row r="340" spans="1:4" hidden="1" x14ac:dyDescent="0.3">
      <c r="A340" t="s">
        <v>1564</v>
      </c>
      <c r="B340" t="s">
        <v>1187</v>
      </c>
      <c r="C340" t="s">
        <v>566</v>
      </c>
      <c r="D340" s="12">
        <v>25000</v>
      </c>
    </row>
    <row r="341" spans="1:4" hidden="1" x14ac:dyDescent="0.3">
      <c r="A341" t="s">
        <v>1564</v>
      </c>
      <c r="B341" t="s">
        <v>1190</v>
      </c>
      <c r="C341" t="s">
        <v>579</v>
      </c>
      <c r="D341" s="12">
        <v>1000</v>
      </c>
    </row>
    <row r="342" spans="1:4" hidden="1" x14ac:dyDescent="0.3">
      <c r="A342" t="s">
        <v>1564</v>
      </c>
      <c r="B342" t="s">
        <v>1191</v>
      </c>
      <c r="C342" t="s">
        <v>584</v>
      </c>
      <c r="D342" s="12">
        <v>2000</v>
      </c>
    </row>
    <row r="343" spans="1:4" hidden="1" x14ac:dyDescent="0.3">
      <c r="A343" t="s">
        <v>1564</v>
      </c>
      <c r="B343" t="s">
        <v>1192</v>
      </c>
      <c r="C343" t="s">
        <v>587</v>
      </c>
      <c r="D343" s="12">
        <v>1000</v>
      </c>
    </row>
    <row r="344" spans="1:4" hidden="1" x14ac:dyDescent="0.3">
      <c r="A344" t="s">
        <v>1564</v>
      </c>
      <c r="B344" t="s">
        <v>1194</v>
      </c>
      <c r="C344" t="s">
        <v>592</v>
      </c>
      <c r="D344" s="12">
        <v>8000</v>
      </c>
    </row>
    <row r="345" spans="1:4" hidden="1" x14ac:dyDescent="0.3">
      <c r="A345" t="s">
        <v>1564</v>
      </c>
      <c r="B345" t="s">
        <v>1195</v>
      </c>
      <c r="C345" t="s">
        <v>595</v>
      </c>
      <c r="D345" s="12">
        <v>5000</v>
      </c>
    </row>
    <row r="346" spans="1:4" hidden="1" x14ac:dyDescent="0.3">
      <c r="A346" t="s">
        <v>1564</v>
      </c>
      <c r="B346" t="s">
        <v>1203</v>
      </c>
      <c r="C346" t="s">
        <v>640</v>
      </c>
      <c r="D346" s="12">
        <v>25000</v>
      </c>
    </row>
    <row r="347" spans="1:4" hidden="1" x14ac:dyDescent="0.3">
      <c r="A347" t="s">
        <v>1564</v>
      </c>
      <c r="B347" t="s">
        <v>1207</v>
      </c>
      <c r="C347" t="s">
        <v>674</v>
      </c>
      <c r="D347" s="12">
        <v>200000</v>
      </c>
    </row>
    <row r="348" spans="1:4" hidden="1" x14ac:dyDescent="0.3">
      <c r="A348" t="s">
        <v>1564</v>
      </c>
      <c r="B348" t="s">
        <v>1209</v>
      </c>
      <c r="C348" t="s">
        <v>683</v>
      </c>
      <c r="D348" s="12">
        <v>1000</v>
      </c>
    </row>
    <row r="349" spans="1:4" hidden="1" x14ac:dyDescent="0.3">
      <c r="A349" t="s">
        <v>1564</v>
      </c>
      <c r="B349" t="s">
        <v>1211</v>
      </c>
      <c r="C349" t="s">
        <v>671</v>
      </c>
      <c r="D349" s="12">
        <v>5000</v>
      </c>
    </row>
    <row r="350" spans="1:4" hidden="1" x14ac:dyDescent="0.3">
      <c r="A350" t="s">
        <v>1564</v>
      </c>
      <c r="B350" t="s">
        <v>1219</v>
      </c>
      <c r="C350" t="s">
        <v>858</v>
      </c>
      <c r="D350" s="12">
        <v>25000</v>
      </c>
    </row>
    <row r="351" spans="1:4" hidden="1" x14ac:dyDescent="0.3">
      <c r="A351" t="s">
        <v>1564</v>
      </c>
      <c r="B351" t="s">
        <v>1221</v>
      </c>
      <c r="C351" t="s">
        <v>864</v>
      </c>
      <c r="D351" s="12">
        <v>15000</v>
      </c>
    </row>
    <row r="352" spans="1:4" hidden="1" x14ac:dyDescent="0.3">
      <c r="A352" t="s">
        <v>1564</v>
      </c>
      <c r="B352" t="s">
        <v>1222</v>
      </c>
      <c r="C352" t="s">
        <v>866</v>
      </c>
      <c r="D352" s="12">
        <v>15000</v>
      </c>
    </row>
    <row r="353" spans="1:4" hidden="1" x14ac:dyDescent="0.3">
      <c r="A353" t="s">
        <v>800</v>
      </c>
      <c r="B353" t="s">
        <v>1217</v>
      </c>
      <c r="C353" t="s">
        <v>800</v>
      </c>
      <c r="D353" s="12">
        <v>225000</v>
      </c>
    </row>
    <row r="354" spans="1:4" x14ac:dyDescent="0.3">
      <c r="A354" s="58"/>
      <c r="B354" s="58"/>
      <c r="C354" s="58"/>
      <c r="D354" s="59">
        <f>SUBTOTAL(109,Tabla2[MONTO])</f>
        <v>1450084.3599999999</v>
      </c>
    </row>
  </sheetData>
  <pageMargins left="0.7" right="0.7" top="0.75" bottom="0.75" header="0.3" footer="0.3"/>
  <tableParts count="1">
    <tablePart r:id="rId1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B17"/>
  <sheetViews>
    <sheetView workbookViewId="0">
      <selection activeCell="B7" sqref="B7"/>
    </sheetView>
  </sheetViews>
  <sheetFormatPr baseColWidth="10" defaultRowHeight="14.4" x14ac:dyDescent="0.3"/>
  <cols>
    <col min="1" max="1" width="103.33203125" customWidth="1"/>
    <col min="2" max="2" width="21.88671875" bestFit="1" customWidth="1"/>
  </cols>
  <sheetData>
    <row r="1" spans="1:2" ht="15" thickBot="1" x14ac:dyDescent="0.35">
      <c r="A1" s="14" t="s">
        <v>1734</v>
      </c>
      <c r="B1" s="15" t="s">
        <v>99</v>
      </c>
    </row>
    <row r="2" spans="1:2" ht="15" thickBot="1" x14ac:dyDescent="0.35">
      <c r="A2" s="16" t="s">
        <v>1735</v>
      </c>
      <c r="B2" s="61">
        <f>B3+B5</f>
        <v>16999503</v>
      </c>
    </row>
    <row r="3" spans="1:2" ht="15" thickBot="1" x14ac:dyDescent="0.35">
      <c r="A3" s="17" t="s">
        <v>1736</v>
      </c>
      <c r="B3" s="103">
        <f>B4</f>
        <v>11556503</v>
      </c>
    </row>
    <row r="4" spans="1:2" ht="15" thickBot="1" x14ac:dyDescent="0.35">
      <c r="A4" s="18" t="s">
        <v>1745</v>
      </c>
      <c r="B4" s="20">
        <v>11556503</v>
      </c>
    </row>
    <row r="5" spans="1:2" ht="15" thickBot="1" x14ac:dyDescent="0.35">
      <c r="A5" s="17" t="s">
        <v>1737</v>
      </c>
      <c r="B5" s="103">
        <f>SUM(B6:B7)</f>
        <v>5443000</v>
      </c>
    </row>
    <row r="6" spans="1:2" ht="15" thickBot="1" x14ac:dyDescent="0.35">
      <c r="A6" s="18" t="s">
        <v>1738</v>
      </c>
      <c r="B6" s="20">
        <v>3261000</v>
      </c>
    </row>
    <row r="7" spans="1:2" ht="15" thickBot="1" x14ac:dyDescent="0.35">
      <c r="A7" s="18" t="s">
        <v>1746</v>
      </c>
      <c r="B7" s="20">
        <v>2182000</v>
      </c>
    </row>
    <row r="8" spans="1:2" ht="15" thickBot="1" x14ac:dyDescent="0.35">
      <c r="A8" s="16" t="s">
        <v>1739</v>
      </c>
      <c r="B8" s="61">
        <f>B9+B12+B14</f>
        <v>10601125</v>
      </c>
    </row>
    <row r="9" spans="1:2" ht="15" thickBot="1" x14ac:dyDescent="0.35">
      <c r="A9" s="17" t="s">
        <v>1740</v>
      </c>
      <c r="B9" s="103">
        <f>SUM(B10:B11)</f>
        <v>2822108.36</v>
      </c>
    </row>
    <row r="10" spans="1:2" ht="15" thickBot="1" x14ac:dyDescent="0.35">
      <c r="A10" s="18" t="s">
        <v>1747</v>
      </c>
      <c r="B10" s="20">
        <v>1450084.3599999999</v>
      </c>
    </row>
    <row r="11" spans="1:2" ht="15" thickBot="1" x14ac:dyDescent="0.35">
      <c r="A11" s="18" t="s">
        <v>1748</v>
      </c>
      <c r="B11" s="20">
        <v>1372024</v>
      </c>
    </row>
    <row r="12" spans="1:2" ht="15" thickBot="1" x14ac:dyDescent="0.35">
      <c r="A12" s="17" t="s">
        <v>1741</v>
      </c>
      <c r="B12" s="103">
        <f>B13</f>
        <v>3380596.6400000011</v>
      </c>
    </row>
    <row r="13" spans="1:2" ht="15" thickBot="1" x14ac:dyDescent="0.35">
      <c r="A13" s="18" t="s">
        <v>1742</v>
      </c>
      <c r="B13" s="20">
        <v>3380596.6400000011</v>
      </c>
    </row>
    <row r="14" spans="1:2" ht="15" thickBot="1" x14ac:dyDescent="0.35">
      <c r="A14" s="17" t="s">
        <v>1743</v>
      </c>
      <c r="B14" s="103">
        <f>SUM(B15:B16)</f>
        <v>4398420</v>
      </c>
    </row>
    <row r="15" spans="1:2" ht="15" thickBot="1" x14ac:dyDescent="0.35">
      <c r="A15" s="18" t="s">
        <v>1744</v>
      </c>
      <c r="B15" s="20">
        <v>1583920</v>
      </c>
    </row>
    <row r="16" spans="1:2" ht="15" thickBot="1" x14ac:dyDescent="0.35">
      <c r="A16" s="18" t="s">
        <v>1749</v>
      </c>
      <c r="B16" s="20">
        <v>2814500</v>
      </c>
    </row>
    <row r="17" spans="1:2" ht="16.2" thickBot="1" x14ac:dyDescent="0.35">
      <c r="A17" s="19" t="s">
        <v>107</v>
      </c>
      <c r="B17" s="62">
        <f>SUM(B8+B2)</f>
        <v>27600628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60"/>
  <sheetViews>
    <sheetView topLeftCell="A38" workbookViewId="0">
      <selection activeCell="H53" sqref="H53"/>
    </sheetView>
  </sheetViews>
  <sheetFormatPr baseColWidth="10" defaultRowHeight="14.4" x14ac:dyDescent="0.3"/>
  <cols>
    <col min="1" max="1" width="19.44140625" bestFit="1" customWidth="1"/>
    <col min="2" max="2" width="32.88671875" bestFit="1" customWidth="1"/>
    <col min="3" max="3" width="13.44140625" bestFit="1" customWidth="1"/>
    <col min="4" max="4" width="10.33203125" bestFit="1" customWidth="1"/>
    <col min="5" max="5" width="5.44140625" bestFit="1" customWidth="1"/>
    <col min="6" max="6" width="18.33203125" bestFit="1" customWidth="1"/>
  </cols>
  <sheetData>
    <row r="1" spans="1:6" ht="15" thickBot="1" x14ac:dyDescent="0.35">
      <c r="A1" s="94" t="s">
        <v>1655</v>
      </c>
      <c r="B1" s="95" t="s">
        <v>1656</v>
      </c>
      <c r="C1" s="95" t="s">
        <v>1657</v>
      </c>
      <c r="D1" s="95" t="s">
        <v>1658</v>
      </c>
      <c r="E1" s="95" t="s">
        <v>1659</v>
      </c>
      <c r="F1" s="95" t="s">
        <v>1660</v>
      </c>
    </row>
    <row r="2" spans="1:6" ht="15" thickBot="1" x14ac:dyDescent="0.35">
      <c r="A2" s="150" t="s">
        <v>1661</v>
      </c>
      <c r="B2" s="67" t="s">
        <v>1662</v>
      </c>
      <c r="C2" s="67">
        <v>7</v>
      </c>
      <c r="D2" s="67" t="s">
        <v>1663</v>
      </c>
      <c r="E2" s="67"/>
      <c r="F2" s="67" t="s">
        <v>1664</v>
      </c>
    </row>
    <row r="3" spans="1:6" ht="15" thickBot="1" x14ac:dyDescent="0.35">
      <c r="A3" s="151"/>
      <c r="B3" s="67" t="s">
        <v>1665</v>
      </c>
      <c r="C3" s="67">
        <v>1</v>
      </c>
      <c r="D3" s="67" t="s">
        <v>1663</v>
      </c>
      <c r="E3" s="67"/>
      <c r="F3" s="67" t="s">
        <v>1664</v>
      </c>
    </row>
    <row r="4" spans="1:6" ht="15" thickBot="1" x14ac:dyDescent="0.35">
      <c r="A4" s="151"/>
      <c r="B4" s="67" t="s">
        <v>1666</v>
      </c>
      <c r="C4" s="67">
        <v>5</v>
      </c>
      <c r="D4" s="67" t="s">
        <v>1663</v>
      </c>
      <c r="E4" s="67"/>
      <c r="F4" s="67" t="s">
        <v>1664</v>
      </c>
    </row>
    <row r="5" spans="1:6" ht="15" thickBot="1" x14ac:dyDescent="0.35">
      <c r="A5" s="151"/>
      <c r="B5" s="67" t="s">
        <v>1667</v>
      </c>
      <c r="C5" s="67">
        <v>2</v>
      </c>
      <c r="D5" s="67"/>
      <c r="E5" s="67" t="s">
        <v>1663</v>
      </c>
      <c r="F5" s="67" t="s">
        <v>1664</v>
      </c>
    </row>
    <row r="6" spans="1:6" ht="15" thickBot="1" x14ac:dyDescent="0.35">
      <c r="A6" s="151"/>
      <c r="B6" s="67" t="s">
        <v>1668</v>
      </c>
      <c r="C6" s="67">
        <v>1</v>
      </c>
      <c r="D6" s="67" t="s">
        <v>1663</v>
      </c>
      <c r="E6" s="67"/>
      <c r="F6" s="67" t="s">
        <v>1669</v>
      </c>
    </row>
    <row r="7" spans="1:6" ht="15" thickBot="1" x14ac:dyDescent="0.35">
      <c r="A7" s="151"/>
      <c r="B7" s="67" t="s">
        <v>1670</v>
      </c>
      <c r="C7" s="67">
        <v>8</v>
      </c>
      <c r="D7" s="67" t="s">
        <v>1663</v>
      </c>
      <c r="E7" s="67"/>
      <c r="F7" s="67" t="s">
        <v>1669</v>
      </c>
    </row>
    <row r="8" spans="1:6" ht="15" thickBot="1" x14ac:dyDescent="0.35">
      <c r="A8" s="151"/>
      <c r="B8" s="67" t="s">
        <v>1671</v>
      </c>
      <c r="C8" s="67">
        <v>3</v>
      </c>
      <c r="D8" s="67" t="s">
        <v>1663</v>
      </c>
      <c r="E8" s="67"/>
      <c r="F8" s="67" t="s">
        <v>1664</v>
      </c>
    </row>
    <row r="9" spans="1:6" ht="15" thickBot="1" x14ac:dyDescent="0.35">
      <c r="A9" s="151"/>
      <c r="B9" s="67" t="s">
        <v>1672</v>
      </c>
      <c r="C9" s="67">
        <v>1</v>
      </c>
      <c r="D9" s="67" t="s">
        <v>1663</v>
      </c>
      <c r="E9" s="67"/>
      <c r="F9" s="67" t="s">
        <v>1664</v>
      </c>
    </row>
    <row r="10" spans="1:6" ht="15" thickBot="1" x14ac:dyDescent="0.35">
      <c r="A10" s="151"/>
      <c r="B10" s="67" t="s">
        <v>1673</v>
      </c>
      <c r="C10" s="67">
        <v>1</v>
      </c>
      <c r="D10" s="67" t="s">
        <v>1663</v>
      </c>
      <c r="E10" s="67"/>
      <c r="F10" s="67" t="s">
        <v>1664</v>
      </c>
    </row>
    <row r="11" spans="1:6" ht="15" thickBot="1" x14ac:dyDescent="0.35">
      <c r="A11" s="151"/>
      <c r="B11" s="67" t="s">
        <v>1674</v>
      </c>
      <c r="C11" s="67">
        <v>1</v>
      </c>
      <c r="D11" s="67"/>
      <c r="E11" s="67" t="s">
        <v>1663</v>
      </c>
      <c r="F11" s="67" t="s">
        <v>1664</v>
      </c>
    </row>
    <row r="12" spans="1:6" ht="15" thickBot="1" x14ac:dyDescent="0.35">
      <c r="A12" s="151"/>
      <c r="B12" s="67" t="s">
        <v>1675</v>
      </c>
      <c r="C12" s="67">
        <v>1</v>
      </c>
      <c r="D12" s="67" t="s">
        <v>1663</v>
      </c>
      <c r="E12" s="67"/>
      <c r="F12" s="67" t="s">
        <v>1664</v>
      </c>
    </row>
    <row r="13" spans="1:6" ht="15" thickBot="1" x14ac:dyDescent="0.35">
      <c r="A13" s="152"/>
      <c r="B13" s="67" t="s">
        <v>1676</v>
      </c>
      <c r="C13" s="67">
        <v>1</v>
      </c>
      <c r="D13" s="67"/>
      <c r="E13" s="67" t="s">
        <v>1663</v>
      </c>
      <c r="F13" s="67" t="s">
        <v>1677</v>
      </c>
    </row>
    <row r="14" spans="1:6" ht="15" thickBot="1" x14ac:dyDescent="0.35">
      <c r="A14" s="150" t="s">
        <v>1678</v>
      </c>
      <c r="B14" s="67" t="s">
        <v>1662</v>
      </c>
      <c r="C14" s="67">
        <v>3</v>
      </c>
      <c r="D14" s="67" t="s">
        <v>1663</v>
      </c>
      <c r="E14" s="67"/>
      <c r="F14" s="67" t="s">
        <v>1664</v>
      </c>
    </row>
    <row r="15" spans="1:6" ht="15" thickBot="1" x14ac:dyDescent="0.35">
      <c r="A15" s="151"/>
      <c r="B15" s="67" t="s">
        <v>1679</v>
      </c>
      <c r="C15" s="67">
        <v>2</v>
      </c>
      <c r="D15" s="67" t="s">
        <v>1663</v>
      </c>
      <c r="E15" s="67"/>
      <c r="F15" s="67" t="s">
        <v>1664</v>
      </c>
    </row>
    <row r="16" spans="1:6" ht="15" thickBot="1" x14ac:dyDescent="0.35">
      <c r="A16" s="151"/>
      <c r="B16" s="67" t="s">
        <v>1674</v>
      </c>
      <c r="C16" s="67">
        <v>1</v>
      </c>
      <c r="D16" s="67" t="s">
        <v>1663</v>
      </c>
      <c r="E16" s="67"/>
      <c r="F16" s="67" t="s">
        <v>1664</v>
      </c>
    </row>
    <row r="17" spans="1:6" ht="15" thickBot="1" x14ac:dyDescent="0.35">
      <c r="A17" s="151"/>
      <c r="B17" s="67" t="s">
        <v>1666</v>
      </c>
      <c r="C17" s="67">
        <v>1</v>
      </c>
      <c r="D17" s="67" t="s">
        <v>1663</v>
      </c>
      <c r="E17" s="67"/>
      <c r="F17" s="67" t="s">
        <v>1664</v>
      </c>
    </row>
    <row r="18" spans="1:6" ht="15" thickBot="1" x14ac:dyDescent="0.35">
      <c r="A18" s="151"/>
      <c r="B18" s="67" t="s">
        <v>1680</v>
      </c>
      <c r="C18" s="67">
        <v>1</v>
      </c>
      <c r="D18" s="67" t="s">
        <v>1663</v>
      </c>
      <c r="E18" s="67"/>
      <c r="F18" s="67" t="s">
        <v>1664</v>
      </c>
    </row>
    <row r="19" spans="1:6" ht="15" thickBot="1" x14ac:dyDescent="0.35">
      <c r="A19" s="151"/>
      <c r="B19" s="67" t="s">
        <v>1681</v>
      </c>
      <c r="C19" s="67">
        <v>2</v>
      </c>
      <c r="D19" s="67" t="s">
        <v>1663</v>
      </c>
      <c r="E19" s="67"/>
      <c r="F19" s="67" t="s">
        <v>1664</v>
      </c>
    </row>
    <row r="20" spans="1:6" ht="15" thickBot="1" x14ac:dyDescent="0.35">
      <c r="A20" s="151"/>
      <c r="B20" s="67" t="s">
        <v>1671</v>
      </c>
      <c r="C20" s="67">
        <v>3</v>
      </c>
      <c r="D20" s="67" t="s">
        <v>1663</v>
      </c>
      <c r="E20" s="67"/>
      <c r="F20" s="67" t="s">
        <v>1664</v>
      </c>
    </row>
    <row r="21" spans="1:6" ht="15" thickBot="1" x14ac:dyDescent="0.35">
      <c r="A21" s="151"/>
      <c r="B21" s="67" t="s">
        <v>1682</v>
      </c>
      <c r="C21" s="67">
        <v>1</v>
      </c>
      <c r="D21" s="67" t="s">
        <v>1663</v>
      </c>
      <c r="E21" s="67"/>
      <c r="F21" s="67" t="s">
        <v>1664</v>
      </c>
    </row>
    <row r="22" spans="1:6" ht="15" thickBot="1" x14ac:dyDescent="0.35">
      <c r="A22" s="152"/>
      <c r="B22" s="67" t="s">
        <v>1683</v>
      </c>
      <c r="C22" s="67">
        <v>3</v>
      </c>
      <c r="D22" s="67" t="s">
        <v>1663</v>
      </c>
      <c r="E22" s="67"/>
      <c r="F22" s="67" t="s">
        <v>1664</v>
      </c>
    </row>
    <row r="23" spans="1:6" ht="15" thickBot="1" x14ac:dyDescent="0.35">
      <c r="A23" s="150" t="s">
        <v>1684</v>
      </c>
      <c r="B23" s="67" t="s">
        <v>1666</v>
      </c>
      <c r="C23" s="67">
        <v>1</v>
      </c>
      <c r="D23" s="67" t="s">
        <v>1663</v>
      </c>
      <c r="E23" s="67"/>
      <c r="F23" s="67" t="s">
        <v>1664</v>
      </c>
    </row>
    <row r="24" spans="1:6" ht="15" thickBot="1" x14ac:dyDescent="0.35">
      <c r="A24" s="151"/>
      <c r="B24" s="67" t="s">
        <v>1671</v>
      </c>
      <c r="C24" s="67">
        <v>1</v>
      </c>
      <c r="D24" s="67" t="s">
        <v>1663</v>
      </c>
      <c r="E24" s="67"/>
      <c r="F24" s="67" t="s">
        <v>1664</v>
      </c>
    </row>
    <row r="25" spans="1:6" ht="15" thickBot="1" x14ac:dyDescent="0.35">
      <c r="A25" s="155"/>
      <c r="B25" s="67" t="s">
        <v>1679</v>
      </c>
      <c r="C25" s="67">
        <v>1</v>
      </c>
      <c r="D25" s="67"/>
      <c r="E25" s="67" t="s">
        <v>1663</v>
      </c>
      <c r="F25" s="67" t="s">
        <v>1664</v>
      </c>
    </row>
    <row r="26" spans="1:6" ht="15" thickBot="1" x14ac:dyDescent="0.35">
      <c r="A26" s="156" t="s">
        <v>1685</v>
      </c>
      <c r="B26" s="67" t="s">
        <v>1666</v>
      </c>
      <c r="C26" s="67">
        <v>1</v>
      </c>
      <c r="D26" s="67" t="s">
        <v>1663</v>
      </c>
      <c r="E26" s="67"/>
      <c r="F26" s="67" t="s">
        <v>1664</v>
      </c>
    </row>
    <row r="27" spans="1:6" ht="15" thickBot="1" x14ac:dyDescent="0.35">
      <c r="A27" s="155"/>
      <c r="B27" s="67" t="s">
        <v>1671</v>
      </c>
      <c r="C27" s="67">
        <v>1</v>
      </c>
      <c r="D27" s="67" t="s">
        <v>1663</v>
      </c>
      <c r="E27" s="67"/>
      <c r="F27" s="67" t="s">
        <v>1664</v>
      </c>
    </row>
    <row r="28" spans="1:6" ht="15" thickBot="1" x14ac:dyDescent="0.35">
      <c r="A28" s="156" t="s">
        <v>1558</v>
      </c>
      <c r="B28" s="67" t="s">
        <v>1679</v>
      </c>
      <c r="C28" s="67">
        <v>14</v>
      </c>
      <c r="D28" s="67"/>
      <c r="E28" s="67" t="s">
        <v>1663</v>
      </c>
      <c r="F28" s="67" t="s">
        <v>1664</v>
      </c>
    </row>
    <row r="29" spans="1:6" ht="15" thickBot="1" x14ac:dyDescent="0.35">
      <c r="A29" s="151"/>
      <c r="B29" s="67" t="s">
        <v>1674</v>
      </c>
      <c r="C29" s="67">
        <v>3</v>
      </c>
      <c r="D29" s="67"/>
      <c r="E29" s="67" t="s">
        <v>1663</v>
      </c>
      <c r="F29" s="67" t="s">
        <v>1664</v>
      </c>
    </row>
    <row r="30" spans="1:6" ht="15" thickBot="1" x14ac:dyDescent="0.35">
      <c r="A30" s="151"/>
      <c r="B30" s="67" t="s">
        <v>1686</v>
      </c>
      <c r="C30" s="67">
        <v>1</v>
      </c>
      <c r="D30" s="67"/>
      <c r="E30" s="67" t="s">
        <v>1663</v>
      </c>
      <c r="F30" s="67" t="s">
        <v>1664</v>
      </c>
    </row>
    <row r="31" spans="1:6" ht="15" thickBot="1" x14ac:dyDescent="0.35">
      <c r="A31" s="152"/>
      <c r="B31" s="67" t="s">
        <v>1666</v>
      </c>
      <c r="C31" s="67">
        <v>1</v>
      </c>
      <c r="D31" s="67" t="s">
        <v>1663</v>
      </c>
      <c r="E31" s="67"/>
      <c r="F31" s="67" t="s">
        <v>1664</v>
      </c>
    </row>
    <row r="32" spans="1:6" ht="15" thickBot="1" x14ac:dyDescent="0.35">
      <c r="A32" s="150" t="s">
        <v>1687</v>
      </c>
      <c r="B32" s="67" t="s">
        <v>1688</v>
      </c>
      <c r="C32" s="67">
        <v>1</v>
      </c>
      <c r="D32" s="67"/>
      <c r="E32" s="67" t="s">
        <v>1663</v>
      </c>
      <c r="F32" s="67" t="s">
        <v>1664</v>
      </c>
    </row>
    <row r="33" spans="1:6" ht="15" thickBot="1" x14ac:dyDescent="0.35">
      <c r="A33" s="151"/>
      <c r="B33" s="67" t="s">
        <v>1689</v>
      </c>
      <c r="C33" s="67">
        <v>1</v>
      </c>
      <c r="D33" s="67"/>
      <c r="E33" s="67" t="s">
        <v>1663</v>
      </c>
      <c r="F33" s="67" t="s">
        <v>1664</v>
      </c>
    </row>
    <row r="34" spans="1:6" ht="15" thickBot="1" x14ac:dyDescent="0.35">
      <c r="A34" s="151"/>
      <c r="B34" s="67" t="s">
        <v>1679</v>
      </c>
      <c r="C34" s="67">
        <v>15</v>
      </c>
      <c r="D34" s="67"/>
      <c r="E34" s="67" t="s">
        <v>1663</v>
      </c>
      <c r="F34" s="67" t="s">
        <v>1664</v>
      </c>
    </row>
    <row r="35" spans="1:6" ht="15" thickBot="1" x14ac:dyDescent="0.35">
      <c r="A35" s="151"/>
      <c r="B35" s="67" t="s">
        <v>1674</v>
      </c>
      <c r="C35" s="67">
        <v>1</v>
      </c>
      <c r="D35" s="67"/>
      <c r="E35" s="67" t="s">
        <v>1663</v>
      </c>
      <c r="F35" s="67" t="s">
        <v>1664</v>
      </c>
    </row>
    <row r="36" spans="1:6" ht="15" thickBot="1" x14ac:dyDescent="0.35">
      <c r="A36" s="151"/>
      <c r="B36" s="67" t="s">
        <v>1666</v>
      </c>
      <c r="C36" s="67">
        <v>1</v>
      </c>
      <c r="D36" s="67" t="s">
        <v>1663</v>
      </c>
      <c r="E36" s="67"/>
      <c r="F36" s="67" t="s">
        <v>1664</v>
      </c>
    </row>
    <row r="37" spans="1:6" ht="15" thickBot="1" x14ac:dyDescent="0.35">
      <c r="A37" s="151"/>
      <c r="B37" s="67" t="s">
        <v>1690</v>
      </c>
      <c r="C37" s="67">
        <v>1</v>
      </c>
      <c r="D37" s="67"/>
      <c r="E37" s="67" t="s">
        <v>1663</v>
      </c>
      <c r="F37" s="67" t="s">
        <v>1664</v>
      </c>
    </row>
    <row r="38" spans="1:6" ht="15" thickBot="1" x14ac:dyDescent="0.35">
      <c r="A38" s="151"/>
      <c r="B38" s="67" t="s">
        <v>1691</v>
      </c>
      <c r="C38" s="67">
        <v>1</v>
      </c>
      <c r="D38" s="67"/>
      <c r="E38" s="67" t="s">
        <v>1663</v>
      </c>
      <c r="F38" s="67" t="s">
        <v>1664</v>
      </c>
    </row>
    <row r="39" spans="1:6" ht="15" thickBot="1" x14ac:dyDescent="0.35">
      <c r="A39" s="151"/>
      <c r="B39" s="67" t="s">
        <v>1671</v>
      </c>
      <c r="C39" s="67">
        <v>1</v>
      </c>
      <c r="D39" s="67" t="s">
        <v>1663</v>
      </c>
      <c r="E39" s="67"/>
      <c r="F39" s="67" t="s">
        <v>1664</v>
      </c>
    </row>
    <row r="40" spans="1:6" ht="15" thickBot="1" x14ac:dyDescent="0.35">
      <c r="A40" s="152"/>
      <c r="B40" s="67" t="s">
        <v>1682</v>
      </c>
      <c r="C40" s="67">
        <v>1</v>
      </c>
      <c r="D40" s="67" t="s">
        <v>1663</v>
      </c>
      <c r="E40" s="67"/>
      <c r="F40" s="67" t="s">
        <v>1664</v>
      </c>
    </row>
    <row r="41" spans="1:6" ht="15" thickBot="1" x14ac:dyDescent="0.35">
      <c r="A41" s="96" t="s">
        <v>1692</v>
      </c>
      <c r="B41" s="67" t="s">
        <v>1693</v>
      </c>
      <c r="C41" s="67">
        <v>5</v>
      </c>
      <c r="D41" s="67"/>
      <c r="E41" s="67" t="s">
        <v>1663</v>
      </c>
      <c r="F41" s="67" t="s">
        <v>1664</v>
      </c>
    </row>
    <row r="42" spans="1:6" ht="15" thickBot="1" x14ac:dyDescent="0.35">
      <c r="A42" s="150" t="s">
        <v>1694</v>
      </c>
      <c r="B42" s="67" t="s">
        <v>1674</v>
      </c>
      <c r="C42" s="67">
        <v>2</v>
      </c>
      <c r="D42" s="67"/>
      <c r="E42" s="67" t="s">
        <v>1663</v>
      </c>
      <c r="F42" s="67" t="s">
        <v>1677</v>
      </c>
    </row>
    <row r="43" spans="1:6" ht="15" thickBot="1" x14ac:dyDescent="0.35">
      <c r="A43" s="151"/>
      <c r="B43" s="67" t="s">
        <v>1671</v>
      </c>
      <c r="C43" s="67">
        <v>2</v>
      </c>
      <c r="D43" s="67" t="s">
        <v>1663</v>
      </c>
      <c r="E43" s="67"/>
      <c r="F43" s="67" t="s">
        <v>1664</v>
      </c>
    </row>
    <row r="44" spans="1:6" ht="15" thickBot="1" x14ac:dyDescent="0.35">
      <c r="A44" s="151"/>
      <c r="B44" s="67" t="s">
        <v>1695</v>
      </c>
      <c r="C44" s="67">
        <v>1</v>
      </c>
      <c r="D44" s="67" t="s">
        <v>1663</v>
      </c>
      <c r="E44" s="67"/>
      <c r="F44" s="67" t="s">
        <v>1664</v>
      </c>
    </row>
    <row r="45" spans="1:6" ht="15" thickBot="1" x14ac:dyDescent="0.35">
      <c r="A45" s="151"/>
      <c r="B45" s="67" t="s">
        <v>1696</v>
      </c>
      <c r="C45" s="67">
        <v>5</v>
      </c>
      <c r="D45" s="67"/>
      <c r="E45" s="67" t="s">
        <v>1663</v>
      </c>
      <c r="F45" s="67" t="s">
        <v>1677</v>
      </c>
    </row>
    <row r="46" spans="1:6" ht="15" thickBot="1" x14ac:dyDescent="0.35">
      <c r="A46" s="151"/>
      <c r="B46" s="67" t="s">
        <v>1733</v>
      </c>
      <c r="C46" s="67">
        <v>4</v>
      </c>
      <c r="D46" s="67" t="s">
        <v>1663</v>
      </c>
      <c r="E46" s="67"/>
      <c r="F46" s="67" t="s">
        <v>1677</v>
      </c>
    </row>
    <row r="47" spans="1:6" ht="15" thickBot="1" x14ac:dyDescent="0.35">
      <c r="A47" s="151"/>
      <c r="B47" s="67" t="s">
        <v>1697</v>
      </c>
      <c r="C47" s="67">
        <v>1</v>
      </c>
      <c r="D47" s="67" t="s">
        <v>1663</v>
      </c>
      <c r="E47" s="67"/>
      <c r="F47" s="67" t="s">
        <v>1677</v>
      </c>
    </row>
    <row r="48" spans="1:6" ht="15" thickBot="1" x14ac:dyDescent="0.35">
      <c r="A48" s="151"/>
      <c r="B48" s="67" t="s">
        <v>1698</v>
      </c>
      <c r="C48" s="67">
        <v>1</v>
      </c>
      <c r="D48" s="67" t="s">
        <v>1663</v>
      </c>
      <c r="E48" s="67"/>
      <c r="F48" s="67" t="s">
        <v>1677</v>
      </c>
    </row>
    <row r="49" spans="1:6" ht="15" thickBot="1" x14ac:dyDescent="0.35">
      <c r="A49" s="151"/>
      <c r="B49" s="67" t="s">
        <v>1699</v>
      </c>
      <c r="C49" s="67">
        <v>2</v>
      </c>
      <c r="D49" s="67"/>
      <c r="E49" s="67" t="s">
        <v>1663</v>
      </c>
      <c r="F49" s="67" t="s">
        <v>1677</v>
      </c>
    </row>
    <row r="50" spans="1:6" ht="15" thickBot="1" x14ac:dyDescent="0.35">
      <c r="A50" s="150" t="s">
        <v>1563</v>
      </c>
      <c r="B50" s="67" t="s">
        <v>1676</v>
      </c>
      <c r="C50" s="67">
        <v>2</v>
      </c>
      <c r="D50" s="67"/>
      <c r="E50" s="67" t="s">
        <v>1663</v>
      </c>
      <c r="F50" s="67" t="s">
        <v>1677</v>
      </c>
    </row>
    <row r="51" spans="1:6" ht="15" thickBot="1" x14ac:dyDescent="0.35">
      <c r="A51" s="151"/>
      <c r="B51" s="67" t="s">
        <v>1700</v>
      </c>
      <c r="C51" s="67">
        <v>2</v>
      </c>
      <c r="D51" s="67"/>
      <c r="E51" s="67" t="s">
        <v>1663</v>
      </c>
      <c r="F51" s="67" t="s">
        <v>1664</v>
      </c>
    </row>
    <row r="52" spans="1:6" ht="15" thickBot="1" x14ac:dyDescent="0.35">
      <c r="A52" s="151"/>
      <c r="B52" s="67" t="s">
        <v>1666</v>
      </c>
      <c r="C52" s="67">
        <v>1</v>
      </c>
      <c r="D52" s="67" t="s">
        <v>1663</v>
      </c>
      <c r="E52" s="67"/>
      <c r="F52" s="67" t="s">
        <v>1664</v>
      </c>
    </row>
    <row r="53" spans="1:6" ht="15" thickBot="1" x14ac:dyDescent="0.35">
      <c r="A53" s="152"/>
      <c r="B53" s="67" t="s">
        <v>1679</v>
      </c>
      <c r="C53" s="67">
        <v>1</v>
      </c>
      <c r="D53" s="67"/>
      <c r="E53" s="67" t="s">
        <v>1663</v>
      </c>
      <c r="F53" s="67" t="s">
        <v>1664</v>
      </c>
    </row>
    <row r="54" spans="1:6" ht="15" thickBot="1" x14ac:dyDescent="0.35">
      <c r="A54" s="150" t="s">
        <v>1564</v>
      </c>
      <c r="B54" s="67" t="s">
        <v>1701</v>
      </c>
      <c r="C54" s="67">
        <v>2</v>
      </c>
      <c r="D54" s="67" t="s">
        <v>1663</v>
      </c>
      <c r="E54" s="67"/>
      <c r="F54" s="67" t="s">
        <v>1664</v>
      </c>
    </row>
    <row r="55" spans="1:6" ht="15" thickBot="1" x14ac:dyDescent="0.35">
      <c r="A55" s="151"/>
      <c r="B55" s="67" t="s">
        <v>1702</v>
      </c>
      <c r="C55" s="67">
        <v>1</v>
      </c>
      <c r="D55" s="67" t="s">
        <v>1663</v>
      </c>
      <c r="E55" s="67"/>
      <c r="F55" s="67" t="s">
        <v>1664</v>
      </c>
    </row>
    <row r="56" spans="1:6" ht="15" thickBot="1" x14ac:dyDescent="0.35">
      <c r="A56" s="151"/>
      <c r="B56" s="67" t="s">
        <v>1703</v>
      </c>
      <c r="C56" s="67">
        <v>1</v>
      </c>
      <c r="D56" s="67" t="s">
        <v>1663</v>
      </c>
      <c r="E56" s="67"/>
      <c r="F56" s="67" t="s">
        <v>1664</v>
      </c>
    </row>
    <row r="57" spans="1:6" ht="15" thickBot="1" x14ac:dyDescent="0.35">
      <c r="A57" s="151"/>
      <c r="B57" s="67" t="s">
        <v>1662</v>
      </c>
      <c r="C57" s="67">
        <v>2</v>
      </c>
      <c r="D57" s="67" t="s">
        <v>1663</v>
      </c>
      <c r="E57" s="67"/>
      <c r="F57" s="67" t="s">
        <v>1664</v>
      </c>
    </row>
    <row r="58" spans="1:6" ht="15" thickBot="1" x14ac:dyDescent="0.35">
      <c r="A58" s="151"/>
      <c r="B58" s="67" t="s">
        <v>1704</v>
      </c>
      <c r="C58" s="67">
        <v>1</v>
      </c>
      <c r="D58" s="67" t="s">
        <v>1663</v>
      </c>
      <c r="E58" s="67"/>
      <c r="F58" s="67" t="s">
        <v>1664</v>
      </c>
    </row>
    <row r="59" spans="1:6" ht="15" thickBot="1" x14ac:dyDescent="0.35">
      <c r="A59" s="152"/>
      <c r="B59" s="67" t="s">
        <v>1705</v>
      </c>
      <c r="C59" s="67">
        <v>1</v>
      </c>
      <c r="D59" s="67" t="s">
        <v>1663</v>
      </c>
      <c r="E59" s="67"/>
      <c r="F59" s="67" t="s">
        <v>1664</v>
      </c>
    </row>
    <row r="60" spans="1:6" ht="15" thickBot="1" x14ac:dyDescent="0.35">
      <c r="A60" s="153" t="s">
        <v>1706</v>
      </c>
      <c r="B60" s="154"/>
      <c r="C60" s="97">
        <f>SUM(C2:C59)</f>
        <v>133</v>
      </c>
      <c r="D60" s="97">
        <v>71</v>
      </c>
      <c r="E60" s="97">
        <v>62</v>
      </c>
      <c r="F60" s="98"/>
    </row>
  </sheetData>
  <mergeCells count="10">
    <mergeCell ref="A42:A49"/>
    <mergeCell ref="A50:A53"/>
    <mergeCell ref="A54:A59"/>
    <mergeCell ref="A60:B60"/>
    <mergeCell ref="A2:A13"/>
    <mergeCell ref="A14:A22"/>
    <mergeCell ref="A23:A25"/>
    <mergeCell ref="A26:A27"/>
    <mergeCell ref="A28:A31"/>
    <mergeCell ref="A32:A40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M13"/>
  <sheetViews>
    <sheetView workbookViewId="0">
      <selection activeCell="C5" sqref="C5"/>
    </sheetView>
  </sheetViews>
  <sheetFormatPr baseColWidth="10" defaultRowHeight="14.4" x14ac:dyDescent="0.3"/>
  <cols>
    <col min="2" max="4" width="9.5546875" bestFit="1" customWidth="1"/>
    <col min="5" max="5" width="10.44140625" bestFit="1" customWidth="1"/>
    <col min="6" max="6" width="4.88671875" bestFit="1" customWidth="1"/>
    <col min="7" max="7" width="5.33203125" bestFit="1" customWidth="1"/>
    <col min="8" max="8" width="4.88671875" bestFit="1" customWidth="1"/>
    <col min="9" max="9" width="5.33203125" bestFit="1" customWidth="1"/>
    <col min="10" max="10" width="5.6640625" bestFit="1" customWidth="1"/>
    <col min="11" max="11" width="9.5546875" bestFit="1" customWidth="1"/>
    <col min="12" max="12" width="9.88671875" bestFit="1" customWidth="1"/>
    <col min="13" max="13" width="10.6640625" bestFit="1" customWidth="1"/>
  </cols>
  <sheetData>
    <row r="1" spans="1:13" ht="15" thickBot="1" x14ac:dyDescent="0.35">
      <c r="A1" s="157" t="s">
        <v>1707</v>
      </c>
      <c r="B1" s="160" t="s">
        <v>1708</v>
      </c>
      <c r="C1" s="161"/>
      <c r="D1" s="161"/>
      <c r="E1" s="161"/>
      <c r="F1" s="161"/>
      <c r="G1" s="162"/>
      <c r="H1" s="160" t="s">
        <v>1709</v>
      </c>
      <c r="I1" s="161"/>
      <c r="J1" s="161"/>
      <c r="K1" s="162"/>
      <c r="L1" s="163" t="s">
        <v>1710</v>
      </c>
      <c r="M1" s="164"/>
    </row>
    <row r="2" spans="1:13" ht="15" thickBot="1" x14ac:dyDescent="0.35">
      <c r="A2" s="158"/>
      <c r="B2" s="160" t="s">
        <v>1711</v>
      </c>
      <c r="C2" s="162"/>
      <c r="D2" s="160" t="s">
        <v>1712</v>
      </c>
      <c r="E2" s="162"/>
      <c r="F2" s="160" t="s">
        <v>1713</v>
      </c>
      <c r="G2" s="162"/>
      <c r="H2" s="160" t="s">
        <v>1714</v>
      </c>
      <c r="I2" s="162"/>
      <c r="J2" s="160" t="s">
        <v>1715</v>
      </c>
      <c r="K2" s="162"/>
      <c r="L2" s="165"/>
      <c r="M2" s="166"/>
    </row>
    <row r="3" spans="1:13" ht="15" thickBot="1" x14ac:dyDescent="0.35">
      <c r="A3" s="159"/>
      <c r="B3" s="99" t="s">
        <v>1716</v>
      </c>
      <c r="C3" s="99" t="s">
        <v>1717</v>
      </c>
      <c r="D3" s="99" t="s">
        <v>1716</v>
      </c>
      <c r="E3" s="99" t="s">
        <v>1717</v>
      </c>
      <c r="F3" s="99" t="s">
        <v>1716</v>
      </c>
      <c r="G3" s="99" t="s">
        <v>1717</v>
      </c>
      <c r="H3" s="99" t="s">
        <v>1716</v>
      </c>
      <c r="I3" s="99" t="s">
        <v>1717</v>
      </c>
      <c r="J3" s="99" t="s">
        <v>1716</v>
      </c>
      <c r="K3" s="99" t="s">
        <v>1717</v>
      </c>
      <c r="L3" s="99" t="s">
        <v>1716</v>
      </c>
      <c r="M3" s="99" t="s">
        <v>1717</v>
      </c>
    </row>
    <row r="4" spans="1:13" ht="23.4" thickBot="1" x14ac:dyDescent="0.35">
      <c r="A4" s="100" t="s">
        <v>1718</v>
      </c>
      <c r="B4" s="104">
        <v>25000</v>
      </c>
      <c r="C4" s="104">
        <v>50000</v>
      </c>
      <c r="D4" s="104" t="s">
        <v>1719</v>
      </c>
      <c r="E4" s="104">
        <v>100000</v>
      </c>
      <c r="F4" s="107">
        <v>0</v>
      </c>
      <c r="G4" s="107">
        <v>0</v>
      </c>
      <c r="H4" s="107">
        <v>0</v>
      </c>
      <c r="I4" s="107">
        <v>0</v>
      </c>
      <c r="J4" s="104">
        <v>1</v>
      </c>
      <c r="K4" s="104">
        <v>20000</v>
      </c>
      <c r="L4" s="105" t="s">
        <v>1720</v>
      </c>
      <c r="M4" s="105">
        <v>170000</v>
      </c>
    </row>
    <row r="5" spans="1:13" ht="23.4" thickBot="1" x14ac:dyDescent="0.35">
      <c r="A5" s="100" t="s">
        <v>1721</v>
      </c>
      <c r="B5" s="104">
        <v>4000</v>
      </c>
      <c r="C5" s="104">
        <v>12000</v>
      </c>
      <c r="D5" s="104">
        <v>8000</v>
      </c>
      <c r="E5" s="104">
        <v>24000</v>
      </c>
      <c r="F5" s="107">
        <v>0</v>
      </c>
      <c r="G5" s="107">
        <v>0</v>
      </c>
      <c r="H5" s="107">
        <v>0</v>
      </c>
      <c r="I5" s="107">
        <v>0</v>
      </c>
      <c r="J5" s="104">
        <v>1</v>
      </c>
      <c r="K5" s="104">
        <v>20000</v>
      </c>
      <c r="L5" s="105">
        <v>12001</v>
      </c>
      <c r="M5" s="105">
        <v>56000</v>
      </c>
    </row>
    <row r="6" spans="1:13" ht="15" thickBot="1" x14ac:dyDescent="0.35">
      <c r="A6" s="100" t="s">
        <v>1722</v>
      </c>
      <c r="B6" s="104">
        <v>4000</v>
      </c>
      <c r="C6" s="104">
        <v>12000</v>
      </c>
      <c r="D6" s="104">
        <v>8000</v>
      </c>
      <c r="E6" s="104">
        <v>24000</v>
      </c>
      <c r="F6" s="107">
        <v>0</v>
      </c>
      <c r="G6" s="107">
        <v>0</v>
      </c>
      <c r="H6" s="107">
        <v>0</v>
      </c>
      <c r="I6" s="107">
        <v>0</v>
      </c>
      <c r="J6" s="104">
        <v>1</v>
      </c>
      <c r="K6" s="104">
        <v>20000</v>
      </c>
      <c r="L6" s="105">
        <v>12001</v>
      </c>
      <c r="M6" s="105">
        <v>56000</v>
      </c>
    </row>
    <row r="7" spans="1:13" ht="23.4" thickBot="1" x14ac:dyDescent="0.35">
      <c r="A7" s="100" t="s">
        <v>1723</v>
      </c>
      <c r="B7" s="104">
        <v>4000</v>
      </c>
      <c r="C7" s="106">
        <v>10000</v>
      </c>
      <c r="D7" s="104">
        <v>10000</v>
      </c>
      <c r="E7" s="104">
        <v>20000</v>
      </c>
      <c r="F7" s="107">
        <v>0</v>
      </c>
      <c r="G7" s="107">
        <v>0</v>
      </c>
      <c r="H7" s="107">
        <v>0</v>
      </c>
      <c r="I7" s="107">
        <v>0</v>
      </c>
      <c r="J7" s="104">
        <v>1</v>
      </c>
      <c r="K7" s="104">
        <v>20000</v>
      </c>
      <c r="L7" s="105">
        <v>4001</v>
      </c>
      <c r="M7" s="105">
        <v>50000</v>
      </c>
    </row>
    <row r="8" spans="1:13" ht="23.4" thickBot="1" x14ac:dyDescent="0.35">
      <c r="A8" s="100" t="s">
        <v>1724</v>
      </c>
      <c r="B8" s="104">
        <v>15000</v>
      </c>
      <c r="C8" s="104">
        <v>25000</v>
      </c>
      <c r="D8" s="104">
        <v>30000</v>
      </c>
      <c r="E8" s="104">
        <v>50000</v>
      </c>
      <c r="F8" s="107">
        <v>0</v>
      </c>
      <c r="G8" s="107">
        <v>0</v>
      </c>
      <c r="H8" s="107">
        <v>0</v>
      </c>
      <c r="I8" s="107">
        <v>0</v>
      </c>
      <c r="J8" s="104">
        <v>1</v>
      </c>
      <c r="K8" s="104">
        <v>20000</v>
      </c>
      <c r="L8" s="105">
        <v>45001</v>
      </c>
      <c r="M8" s="105">
        <v>95000</v>
      </c>
    </row>
    <row r="9" spans="1:13" ht="15" thickBot="1" x14ac:dyDescent="0.35">
      <c r="A9" s="100" t="s">
        <v>1725</v>
      </c>
      <c r="B9" s="104">
        <v>2000</v>
      </c>
      <c r="C9" s="104">
        <v>20000</v>
      </c>
      <c r="D9" s="104">
        <v>4000</v>
      </c>
      <c r="E9" s="104">
        <v>40000</v>
      </c>
      <c r="F9" s="107">
        <v>0</v>
      </c>
      <c r="G9" s="107">
        <v>0</v>
      </c>
      <c r="H9" s="107">
        <v>0</v>
      </c>
      <c r="I9" s="107">
        <v>0</v>
      </c>
      <c r="J9" s="104">
        <v>1</v>
      </c>
      <c r="K9" s="104">
        <v>20000</v>
      </c>
      <c r="L9" s="105">
        <v>6001</v>
      </c>
      <c r="M9" s="105">
        <v>41000</v>
      </c>
    </row>
    <row r="10" spans="1:13" ht="15" thickBot="1" x14ac:dyDescent="0.35">
      <c r="A10" s="100" t="s">
        <v>1726</v>
      </c>
      <c r="B10" s="104">
        <v>3000</v>
      </c>
      <c r="C10" s="104">
        <v>7000</v>
      </c>
      <c r="D10" s="104">
        <v>6000</v>
      </c>
      <c r="E10" s="104">
        <v>14000</v>
      </c>
      <c r="F10" s="107">
        <v>0</v>
      </c>
      <c r="G10" s="107">
        <v>0</v>
      </c>
      <c r="H10" s="107">
        <v>0</v>
      </c>
      <c r="I10" s="107">
        <v>0</v>
      </c>
      <c r="J10" s="104">
        <v>1</v>
      </c>
      <c r="K10" s="104">
        <v>20000</v>
      </c>
      <c r="L10" s="105">
        <v>9001</v>
      </c>
      <c r="M10" s="105">
        <v>41000</v>
      </c>
    </row>
    <row r="11" spans="1:13" ht="15" thickBot="1" x14ac:dyDescent="0.35">
      <c r="A11" s="100" t="s">
        <v>1727</v>
      </c>
      <c r="B11" s="104">
        <v>4000</v>
      </c>
      <c r="C11" s="106">
        <v>10000</v>
      </c>
      <c r="D11" s="104">
        <v>10000</v>
      </c>
      <c r="E11" s="104">
        <v>20000</v>
      </c>
      <c r="F11" s="107">
        <v>0</v>
      </c>
      <c r="G11" s="107">
        <v>0</v>
      </c>
      <c r="H11" s="107">
        <v>0</v>
      </c>
      <c r="I11" s="107">
        <v>0</v>
      </c>
      <c r="J11" s="104">
        <v>1</v>
      </c>
      <c r="K11" s="104">
        <v>20000</v>
      </c>
      <c r="L11" s="105">
        <v>4001</v>
      </c>
      <c r="M11" s="105">
        <v>50000</v>
      </c>
    </row>
    <row r="12" spans="1:13" ht="23.4" thickBot="1" x14ac:dyDescent="0.35">
      <c r="A12" s="100" t="s">
        <v>1728</v>
      </c>
      <c r="B12" s="104">
        <v>5000</v>
      </c>
      <c r="C12" s="104">
        <v>12000</v>
      </c>
      <c r="D12" s="104">
        <v>10000</v>
      </c>
      <c r="E12" s="104">
        <v>24000</v>
      </c>
      <c r="F12" s="107">
        <v>0</v>
      </c>
      <c r="G12" s="107">
        <v>0</v>
      </c>
      <c r="H12" s="107">
        <v>0</v>
      </c>
      <c r="I12" s="107">
        <v>0</v>
      </c>
      <c r="J12" s="104">
        <v>1</v>
      </c>
      <c r="K12" s="104">
        <v>20000</v>
      </c>
      <c r="L12" s="105">
        <v>15001</v>
      </c>
      <c r="M12" s="105">
        <v>46000</v>
      </c>
    </row>
    <row r="13" spans="1:13" ht="23.4" thickBot="1" x14ac:dyDescent="0.35">
      <c r="A13" s="100" t="s">
        <v>1729</v>
      </c>
      <c r="B13" s="104">
        <v>1500</v>
      </c>
      <c r="C13" s="104">
        <v>5000</v>
      </c>
      <c r="D13" s="104">
        <v>3000</v>
      </c>
      <c r="E13" s="104">
        <v>10000</v>
      </c>
      <c r="F13" s="107">
        <v>0</v>
      </c>
      <c r="G13" s="107">
        <v>0</v>
      </c>
      <c r="H13" s="107">
        <v>0</v>
      </c>
      <c r="I13" s="107">
        <v>0</v>
      </c>
      <c r="J13" s="104">
        <v>1</v>
      </c>
      <c r="K13" s="104">
        <v>20000</v>
      </c>
      <c r="L13" s="105" t="s">
        <v>1730</v>
      </c>
      <c r="M13" s="105">
        <v>35000</v>
      </c>
    </row>
  </sheetData>
  <mergeCells count="9">
    <mergeCell ref="A1:A3"/>
    <mergeCell ref="B1:G1"/>
    <mergeCell ref="H1:K1"/>
    <mergeCell ref="L1:M2"/>
    <mergeCell ref="B2:C2"/>
    <mergeCell ref="D2:E2"/>
    <mergeCell ref="F2:G2"/>
    <mergeCell ref="H2:I2"/>
    <mergeCell ref="J2:K2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M7"/>
  <sheetViews>
    <sheetView workbookViewId="0">
      <selection activeCell="K20" sqref="K20"/>
    </sheetView>
  </sheetViews>
  <sheetFormatPr baseColWidth="10" defaultRowHeight="14.4" x14ac:dyDescent="0.3"/>
  <cols>
    <col min="1" max="1" width="11.33203125" bestFit="1" customWidth="1"/>
    <col min="2" max="2" width="8.6640625" bestFit="1" customWidth="1"/>
    <col min="3" max="3" width="9.5546875" bestFit="1" customWidth="1"/>
    <col min="4" max="4" width="8.6640625" bestFit="1" customWidth="1"/>
    <col min="5" max="5" width="9.5546875" bestFit="1" customWidth="1"/>
    <col min="6" max="6" width="4.88671875" bestFit="1" customWidth="1"/>
    <col min="7" max="7" width="5.33203125" bestFit="1" customWidth="1"/>
    <col min="8" max="8" width="4.88671875" bestFit="1" customWidth="1"/>
    <col min="9" max="9" width="5.33203125" bestFit="1" customWidth="1"/>
    <col min="10" max="10" width="4.88671875" bestFit="1" customWidth="1"/>
    <col min="11" max="11" width="9.5546875" bestFit="1" customWidth="1"/>
    <col min="12" max="13" width="9.88671875" bestFit="1" customWidth="1"/>
  </cols>
  <sheetData>
    <row r="1" spans="1:13" ht="15" thickBot="1" x14ac:dyDescent="0.35">
      <c r="A1" s="167" t="s">
        <v>1707</v>
      </c>
      <c r="B1" s="170" t="s">
        <v>1708</v>
      </c>
      <c r="C1" s="171"/>
      <c r="D1" s="171"/>
      <c r="E1" s="171"/>
      <c r="F1" s="171"/>
      <c r="G1" s="172"/>
      <c r="H1" s="170" t="s">
        <v>1709</v>
      </c>
      <c r="I1" s="171"/>
      <c r="J1" s="171"/>
      <c r="K1" s="172"/>
      <c r="L1" s="173" t="s">
        <v>1731</v>
      </c>
      <c r="M1" s="174"/>
    </row>
    <row r="2" spans="1:13" ht="15" thickBot="1" x14ac:dyDescent="0.35">
      <c r="A2" s="168"/>
      <c r="B2" s="170" t="s">
        <v>1711</v>
      </c>
      <c r="C2" s="172"/>
      <c r="D2" s="177" t="s">
        <v>1712</v>
      </c>
      <c r="E2" s="178"/>
      <c r="F2" s="170" t="s">
        <v>1713</v>
      </c>
      <c r="G2" s="172"/>
      <c r="H2" s="179" t="s">
        <v>1714</v>
      </c>
      <c r="I2" s="180"/>
      <c r="J2" s="170" t="s">
        <v>1715</v>
      </c>
      <c r="K2" s="172"/>
      <c r="L2" s="175"/>
      <c r="M2" s="176"/>
    </row>
    <row r="3" spans="1:13" ht="15" thickBot="1" x14ac:dyDescent="0.35">
      <c r="A3" s="169"/>
      <c r="B3" s="108" t="s">
        <v>1716</v>
      </c>
      <c r="C3" s="108" t="s">
        <v>1717</v>
      </c>
      <c r="D3" s="108" t="s">
        <v>1716</v>
      </c>
      <c r="E3" s="108" t="s">
        <v>1717</v>
      </c>
      <c r="F3" s="108" t="s">
        <v>1716</v>
      </c>
      <c r="G3" s="108" t="s">
        <v>1717</v>
      </c>
      <c r="H3" s="108" t="s">
        <v>1716</v>
      </c>
      <c r="I3" s="108" t="s">
        <v>1717</v>
      </c>
      <c r="J3" s="108" t="s">
        <v>1716</v>
      </c>
      <c r="K3" s="108" t="s">
        <v>1717</v>
      </c>
      <c r="L3" s="108" t="s">
        <v>1716</v>
      </c>
      <c r="M3" s="108" t="s">
        <v>1717</v>
      </c>
    </row>
    <row r="4" spans="1:13" ht="15" thickBot="1" x14ac:dyDescent="0.35">
      <c r="A4" s="109" t="s">
        <v>1725</v>
      </c>
      <c r="B4" s="110">
        <v>4000</v>
      </c>
      <c r="C4" s="110">
        <v>15000</v>
      </c>
      <c r="D4" s="110">
        <f>B4*2</f>
        <v>8000</v>
      </c>
      <c r="E4" s="110">
        <f>C4*2</f>
        <v>30000</v>
      </c>
      <c r="F4" s="112">
        <v>0</v>
      </c>
      <c r="G4" s="112">
        <v>0</v>
      </c>
      <c r="H4" s="112">
        <v>0</v>
      </c>
      <c r="I4" s="112">
        <v>0</v>
      </c>
      <c r="J4" s="112">
        <v>0</v>
      </c>
      <c r="K4" s="110">
        <v>20000</v>
      </c>
      <c r="L4" s="111">
        <f>B4+D4+1</f>
        <v>12001</v>
      </c>
      <c r="M4" s="111">
        <f>C4+E4+K4</f>
        <v>65000</v>
      </c>
    </row>
    <row r="5" spans="1:13" ht="15" thickBot="1" x14ac:dyDescent="0.35">
      <c r="A5" s="109" t="s">
        <v>1750</v>
      </c>
      <c r="B5" s="110">
        <v>4000</v>
      </c>
      <c r="C5" s="110">
        <v>12000</v>
      </c>
      <c r="D5" s="110">
        <f t="shared" ref="D5:D7" si="0">B5*2</f>
        <v>8000</v>
      </c>
      <c r="E5" s="110">
        <f t="shared" ref="E5:E7" si="1">C5*2</f>
        <v>24000</v>
      </c>
      <c r="F5" s="112">
        <v>0</v>
      </c>
      <c r="G5" s="112">
        <v>0</v>
      </c>
      <c r="H5" s="112">
        <v>0</v>
      </c>
      <c r="I5" s="112">
        <v>0</v>
      </c>
      <c r="J5" s="112">
        <v>0</v>
      </c>
      <c r="K5" s="110">
        <v>20000</v>
      </c>
      <c r="L5" s="111">
        <f t="shared" ref="L5:L7" si="2">B5+D5+1</f>
        <v>12001</v>
      </c>
      <c r="M5" s="111">
        <f t="shared" ref="M5:M7" si="3">C5+E5+K5</f>
        <v>56000</v>
      </c>
    </row>
    <row r="6" spans="1:13" ht="15" thickBot="1" x14ac:dyDescent="0.35">
      <c r="A6" s="109" t="s">
        <v>1732</v>
      </c>
      <c r="B6" s="110">
        <v>4000</v>
      </c>
      <c r="C6" s="110">
        <v>12000</v>
      </c>
      <c r="D6" s="110">
        <f t="shared" si="0"/>
        <v>8000</v>
      </c>
      <c r="E6" s="110">
        <f t="shared" si="1"/>
        <v>24000</v>
      </c>
      <c r="F6" s="112">
        <v>0</v>
      </c>
      <c r="G6" s="112">
        <v>0</v>
      </c>
      <c r="H6" s="112">
        <v>0</v>
      </c>
      <c r="I6" s="112">
        <v>0</v>
      </c>
      <c r="J6" s="112">
        <v>0</v>
      </c>
      <c r="K6" s="110">
        <v>20000</v>
      </c>
      <c r="L6" s="111">
        <f t="shared" si="2"/>
        <v>12001</v>
      </c>
      <c r="M6" s="111">
        <f t="shared" si="3"/>
        <v>56000</v>
      </c>
    </row>
    <row r="7" spans="1:13" ht="15" thickBot="1" x14ac:dyDescent="0.35">
      <c r="A7" s="109" t="s">
        <v>1751</v>
      </c>
      <c r="B7" s="110">
        <v>4000</v>
      </c>
      <c r="C7" s="110">
        <v>12000</v>
      </c>
      <c r="D7" s="110">
        <f t="shared" si="0"/>
        <v>8000</v>
      </c>
      <c r="E7" s="110">
        <f t="shared" si="1"/>
        <v>24000</v>
      </c>
      <c r="F7" s="112">
        <v>0</v>
      </c>
      <c r="G7" s="112">
        <v>0</v>
      </c>
      <c r="H7" s="112">
        <v>0</v>
      </c>
      <c r="I7" s="112">
        <v>0</v>
      </c>
      <c r="J7" s="112">
        <v>0</v>
      </c>
      <c r="K7" s="110">
        <v>20000</v>
      </c>
      <c r="L7" s="111">
        <f t="shared" si="2"/>
        <v>12001</v>
      </c>
      <c r="M7" s="111">
        <f t="shared" si="3"/>
        <v>56000</v>
      </c>
    </row>
  </sheetData>
  <mergeCells count="9">
    <mergeCell ref="A1:A3"/>
    <mergeCell ref="B1:G1"/>
    <mergeCell ref="H1:K1"/>
    <mergeCell ref="L1:M2"/>
    <mergeCell ref="B2:C2"/>
    <mergeCell ref="D2:E2"/>
    <mergeCell ref="F2:G2"/>
    <mergeCell ref="H2:I2"/>
    <mergeCell ref="J2:K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FFFF00"/>
  </sheetPr>
  <dimension ref="A1:C432"/>
  <sheetViews>
    <sheetView tabSelected="1" workbookViewId="0">
      <selection activeCell="C29" sqref="C29"/>
    </sheetView>
  </sheetViews>
  <sheetFormatPr baseColWidth="10" defaultRowHeight="14.4" x14ac:dyDescent="0.3"/>
  <cols>
    <col min="1" max="1" width="79.88671875" customWidth="1"/>
    <col min="2" max="2" width="22.33203125" style="12" bestFit="1" customWidth="1"/>
    <col min="3" max="3" width="14.109375" bestFit="1" customWidth="1"/>
  </cols>
  <sheetData>
    <row r="1" spans="1:2" ht="19.5" customHeight="1" thickBot="1" x14ac:dyDescent="0.35">
      <c r="A1" s="50" t="s">
        <v>60</v>
      </c>
      <c r="B1" s="51" t="s">
        <v>1544</v>
      </c>
    </row>
    <row r="2" spans="1:2" ht="15" thickBot="1" x14ac:dyDescent="0.35">
      <c r="A2" s="52" t="s">
        <v>45</v>
      </c>
      <c r="B2" s="49">
        <f>SUM(B3+B8+B13+B22+B27+B34+B36+B39)</f>
        <v>14298444</v>
      </c>
    </row>
    <row r="3" spans="1:2" ht="15" thickBot="1" x14ac:dyDescent="0.35">
      <c r="A3" s="53" t="s">
        <v>108</v>
      </c>
      <c r="B3" s="47">
        <f>SUM(B4:B7)</f>
        <v>11099500</v>
      </c>
    </row>
    <row r="4" spans="1:2" ht="15" hidden="1" thickBot="1" x14ac:dyDescent="0.35">
      <c r="A4" s="45" t="s">
        <v>1245</v>
      </c>
      <c r="B4" s="44">
        <v>0</v>
      </c>
    </row>
    <row r="5" spans="1:2" ht="15" hidden="1" thickBot="1" x14ac:dyDescent="0.35">
      <c r="A5" s="45" t="s">
        <v>1246</v>
      </c>
      <c r="B5" s="44">
        <v>0</v>
      </c>
    </row>
    <row r="6" spans="1:2" ht="15" thickBot="1" x14ac:dyDescent="0.35">
      <c r="A6" s="54" t="s">
        <v>109</v>
      </c>
      <c r="B6" s="44">
        <v>11099500</v>
      </c>
    </row>
    <row r="7" spans="1:2" ht="15" hidden="1" thickBot="1" x14ac:dyDescent="0.35">
      <c r="A7" s="45" t="s">
        <v>1247</v>
      </c>
      <c r="B7" s="44">
        <v>0</v>
      </c>
    </row>
    <row r="8" spans="1:2" ht="15" hidden="1" thickBot="1" x14ac:dyDescent="0.35">
      <c r="A8" s="46" t="s">
        <v>64</v>
      </c>
      <c r="B8" s="47">
        <v>0</v>
      </c>
    </row>
    <row r="9" spans="1:2" ht="15" hidden="1" thickBot="1" x14ac:dyDescent="0.35">
      <c r="A9" s="45" t="s">
        <v>1248</v>
      </c>
      <c r="B9" s="44">
        <v>0</v>
      </c>
    </row>
    <row r="10" spans="1:2" ht="15" hidden="1" thickBot="1" x14ac:dyDescent="0.35">
      <c r="A10" s="45" t="s">
        <v>1249</v>
      </c>
      <c r="B10" s="44">
        <v>0</v>
      </c>
    </row>
    <row r="11" spans="1:2" ht="15" hidden="1" thickBot="1" x14ac:dyDescent="0.35">
      <c r="A11" s="45" t="s">
        <v>1250</v>
      </c>
      <c r="B11" s="44">
        <v>0</v>
      </c>
    </row>
    <row r="12" spans="1:2" ht="15" hidden="1" thickBot="1" x14ac:dyDescent="0.35">
      <c r="A12" s="45" t="s">
        <v>1251</v>
      </c>
      <c r="B12" s="44">
        <v>0</v>
      </c>
    </row>
    <row r="13" spans="1:2" ht="15" thickBot="1" x14ac:dyDescent="0.35">
      <c r="A13" s="53" t="s">
        <v>43</v>
      </c>
      <c r="B13" s="47">
        <f>SUM(B14:B21)</f>
        <v>1812944</v>
      </c>
    </row>
    <row r="14" spans="1:2" ht="15" hidden="1" thickBot="1" x14ac:dyDescent="0.35">
      <c r="A14" s="45" t="s">
        <v>1252</v>
      </c>
      <c r="B14" s="44">
        <v>0</v>
      </c>
    </row>
    <row r="15" spans="1:2" ht="15" thickBot="1" x14ac:dyDescent="0.35">
      <c r="A15" s="54" t="s">
        <v>110</v>
      </c>
      <c r="B15" s="44">
        <v>1484944</v>
      </c>
    </row>
    <row r="16" spans="1:2" ht="15" thickBot="1" x14ac:dyDescent="0.35">
      <c r="A16" s="54" t="s">
        <v>111</v>
      </c>
      <c r="B16" s="44">
        <v>328000</v>
      </c>
    </row>
    <row r="17" spans="1:2" ht="15" hidden="1" thickBot="1" x14ac:dyDescent="0.35">
      <c r="A17" s="45" t="s">
        <v>1253</v>
      </c>
      <c r="B17" s="44">
        <v>0</v>
      </c>
    </row>
    <row r="18" spans="1:2" ht="15" hidden="1" thickBot="1" x14ac:dyDescent="0.35">
      <c r="A18" s="45" t="s">
        <v>1254</v>
      </c>
      <c r="B18" s="44">
        <v>0</v>
      </c>
    </row>
    <row r="19" spans="1:2" ht="15" hidden="1" thickBot="1" x14ac:dyDescent="0.35">
      <c r="A19" s="45" t="s">
        <v>1255</v>
      </c>
      <c r="B19" s="44">
        <v>0</v>
      </c>
    </row>
    <row r="20" spans="1:2" ht="15" hidden="1" thickBot="1" x14ac:dyDescent="0.35">
      <c r="A20" s="45" t="s">
        <v>1256</v>
      </c>
      <c r="B20" s="44">
        <v>0</v>
      </c>
    </row>
    <row r="21" spans="1:2" ht="15" hidden="1" thickBot="1" x14ac:dyDescent="0.35">
      <c r="A21" s="45" t="s">
        <v>1257</v>
      </c>
      <c r="B21" s="44">
        <v>0</v>
      </c>
    </row>
    <row r="22" spans="1:2" ht="15" thickBot="1" x14ac:dyDescent="0.35">
      <c r="A22" s="53" t="s">
        <v>42</v>
      </c>
      <c r="B22" s="47">
        <f>SUM(B23:B26)</f>
        <v>1325000</v>
      </c>
    </row>
    <row r="23" spans="1:2" ht="15" thickBot="1" x14ac:dyDescent="0.35">
      <c r="A23" s="54" t="s">
        <v>112</v>
      </c>
      <c r="B23" s="44">
        <v>1325000</v>
      </c>
    </row>
    <row r="24" spans="1:2" ht="15" hidden="1" thickBot="1" x14ac:dyDescent="0.35">
      <c r="A24" s="45" t="s">
        <v>1258</v>
      </c>
      <c r="B24" s="44">
        <v>0</v>
      </c>
    </row>
    <row r="25" spans="1:2" ht="15" hidden="1" thickBot="1" x14ac:dyDescent="0.35">
      <c r="A25" s="45" t="s">
        <v>1259</v>
      </c>
      <c r="B25" s="44">
        <v>0</v>
      </c>
    </row>
    <row r="26" spans="1:2" ht="15" hidden="1" thickBot="1" x14ac:dyDescent="0.35">
      <c r="A26" s="45" t="s">
        <v>113</v>
      </c>
      <c r="B26" s="44">
        <v>0</v>
      </c>
    </row>
    <row r="27" spans="1:2" ht="15" thickBot="1" x14ac:dyDescent="0.35">
      <c r="A27" s="53" t="s">
        <v>41</v>
      </c>
      <c r="B27" s="47">
        <f>SUM(B28:B33)</f>
        <v>61000</v>
      </c>
    </row>
    <row r="28" spans="1:2" ht="15" hidden="1" thickBot="1" x14ac:dyDescent="0.35">
      <c r="A28" s="45" t="s">
        <v>1260</v>
      </c>
      <c r="B28" s="44">
        <v>0</v>
      </c>
    </row>
    <row r="29" spans="1:2" ht="15" thickBot="1" x14ac:dyDescent="0.35">
      <c r="A29" s="54" t="s">
        <v>114</v>
      </c>
      <c r="B29" s="44">
        <v>61000</v>
      </c>
    </row>
    <row r="30" spans="1:2" ht="15" hidden="1" thickBot="1" x14ac:dyDescent="0.35">
      <c r="A30" s="45" t="s">
        <v>1261</v>
      </c>
      <c r="B30" s="44">
        <v>0</v>
      </c>
    </row>
    <row r="31" spans="1:2" ht="15" hidden="1" thickBot="1" x14ac:dyDescent="0.35">
      <c r="A31" s="45" t="s">
        <v>1262</v>
      </c>
      <c r="B31" s="44">
        <v>0</v>
      </c>
    </row>
    <row r="32" spans="1:2" ht="15" hidden="1" thickBot="1" x14ac:dyDescent="0.35">
      <c r="A32" s="45" t="s">
        <v>1263</v>
      </c>
      <c r="B32" s="44">
        <v>0</v>
      </c>
    </row>
    <row r="33" spans="1:2" ht="15" hidden="1" thickBot="1" x14ac:dyDescent="0.35">
      <c r="A33" s="45" t="s">
        <v>1264</v>
      </c>
      <c r="B33" s="44">
        <v>0</v>
      </c>
    </row>
    <row r="34" spans="1:2" ht="15" hidden="1" thickBot="1" x14ac:dyDescent="0.35">
      <c r="A34" s="46" t="s">
        <v>65</v>
      </c>
      <c r="B34" s="47">
        <f>SUM(B35)</f>
        <v>0</v>
      </c>
    </row>
    <row r="35" spans="1:2" ht="15" hidden="1" thickBot="1" x14ac:dyDescent="0.35">
      <c r="A35" s="45" t="s">
        <v>1265</v>
      </c>
      <c r="B35" s="44">
        <v>0</v>
      </c>
    </row>
    <row r="36" spans="1:2" ht="15" hidden="1" thickBot="1" x14ac:dyDescent="0.35">
      <c r="A36" s="46" t="s">
        <v>66</v>
      </c>
      <c r="B36" s="47">
        <f>SUM(B37:B38)</f>
        <v>0</v>
      </c>
    </row>
    <row r="37" spans="1:2" ht="15" hidden="1" thickBot="1" x14ac:dyDescent="0.35">
      <c r="A37" s="45" t="s">
        <v>1266</v>
      </c>
      <c r="B37" s="44">
        <v>0</v>
      </c>
    </row>
    <row r="38" spans="1:2" ht="15" hidden="1" thickBot="1" x14ac:dyDescent="0.35">
      <c r="A38" s="45" t="s">
        <v>1267</v>
      </c>
      <c r="B38" s="44">
        <v>0</v>
      </c>
    </row>
    <row r="39" spans="1:2" ht="15" hidden="1" thickBot="1" x14ac:dyDescent="0.35">
      <c r="A39" s="46" t="s">
        <v>1268</v>
      </c>
      <c r="B39" s="47">
        <f>SUM(B40:B41)</f>
        <v>0</v>
      </c>
    </row>
    <row r="40" spans="1:2" ht="15" hidden="1" thickBot="1" x14ac:dyDescent="0.35">
      <c r="A40" s="45" t="s">
        <v>1269</v>
      </c>
      <c r="B40" s="44">
        <v>0</v>
      </c>
    </row>
    <row r="41" spans="1:2" ht="15" hidden="1" thickBot="1" x14ac:dyDescent="0.35">
      <c r="A41" s="45" t="s">
        <v>1270</v>
      </c>
      <c r="B41" s="44">
        <v>0</v>
      </c>
    </row>
    <row r="42" spans="1:2" ht="15" thickBot="1" x14ac:dyDescent="0.35">
      <c r="A42" s="52" t="s">
        <v>40</v>
      </c>
      <c r="B42" s="49">
        <f>B43+B52+B56+B66+B76+B84+B87+B93+B97</f>
        <v>3932884.36</v>
      </c>
    </row>
    <row r="43" spans="1:2" ht="27.6" thickBot="1" x14ac:dyDescent="0.35">
      <c r="A43" s="53" t="s">
        <v>180</v>
      </c>
      <c r="B43" s="47">
        <f>SUM(B44:B51)</f>
        <v>368500</v>
      </c>
    </row>
    <row r="44" spans="1:2" ht="15" thickBot="1" x14ac:dyDescent="0.35">
      <c r="A44" s="54" t="s">
        <v>115</v>
      </c>
      <c r="B44" s="44">
        <v>181500</v>
      </c>
    </row>
    <row r="45" spans="1:2" ht="15" thickBot="1" x14ac:dyDescent="0.35">
      <c r="A45" s="54" t="s">
        <v>1271</v>
      </c>
      <c r="B45" s="44">
        <v>80000</v>
      </c>
    </row>
    <row r="46" spans="1:2" ht="15" thickBot="1" x14ac:dyDescent="0.35">
      <c r="A46" s="54" t="s">
        <v>1272</v>
      </c>
      <c r="B46" s="44">
        <v>2000</v>
      </c>
    </row>
    <row r="47" spans="1:2" ht="27.6" thickBot="1" x14ac:dyDescent="0.35">
      <c r="A47" s="54" t="s">
        <v>116</v>
      </c>
      <c r="B47" s="44">
        <v>11000</v>
      </c>
    </row>
    <row r="48" spans="1:2" ht="15" thickBot="1" x14ac:dyDescent="0.35">
      <c r="A48" s="54" t="s">
        <v>1273</v>
      </c>
      <c r="B48" s="44">
        <v>34000</v>
      </c>
    </row>
    <row r="49" spans="1:2" ht="15" thickBot="1" x14ac:dyDescent="0.35">
      <c r="A49" s="54" t="s">
        <v>117</v>
      </c>
      <c r="B49" s="44">
        <v>60000</v>
      </c>
    </row>
    <row r="50" spans="1:2" ht="15" hidden="1" thickBot="1" x14ac:dyDescent="0.35">
      <c r="A50" s="45" t="s">
        <v>1274</v>
      </c>
      <c r="B50" s="44">
        <v>0</v>
      </c>
    </row>
    <row r="51" spans="1:2" ht="15" hidden="1" thickBot="1" x14ac:dyDescent="0.35">
      <c r="A51" s="45" t="s">
        <v>1275</v>
      </c>
      <c r="B51" s="44">
        <v>0</v>
      </c>
    </row>
    <row r="52" spans="1:2" ht="15" thickBot="1" x14ac:dyDescent="0.35">
      <c r="A52" s="53" t="s">
        <v>38</v>
      </c>
      <c r="B52" s="47">
        <f>SUM(B53:B55)</f>
        <v>200000</v>
      </c>
    </row>
    <row r="53" spans="1:2" ht="15" thickBot="1" x14ac:dyDescent="0.35">
      <c r="A53" s="54" t="s">
        <v>118</v>
      </c>
      <c r="B53" s="44">
        <v>196500</v>
      </c>
    </row>
    <row r="54" spans="1:2" ht="15" hidden="1" thickBot="1" x14ac:dyDescent="0.35">
      <c r="A54" s="45" t="s">
        <v>1276</v>
      </c>
      <c r="B54" s="44">
        <v>0</v>
      </c>
    </row>
    <row r="55" spans="1:2" ht="15" thickBot="1" x14ac:dyDescent="0.35">
      <c r="A55" s="54" t="s">
        <v>1277</v>
      </c>
      <c r="B55" s="44">
        <v>3500</v>
      </c>
    </row>
    <row r="56" spans="1:2" ht="15" thickBot="1" x14ac:dyDescent="0.35">
      <c r="A56" s="53" t="s">
        <v>1278</v>
      </c>
      <c r="B56" s="47">
        <f>SUM(B57:B65)</f>
        <v>1000</v>
      </c>
    </row>
    <row r="57" spans="1:2" ht="15" hidden="1" thickBot="1" x14ac:dyDescent="0.35">
      <c r="A57" s="45" t="s">
        <v>1279</v>
      </c>
      <c r="B57" s="44">
        <v>0</v>
      </c>
    </row>
    <row r="58" spans="1:2" ht="15" hidden="1" thickBot="1" x14ac:dyDescent="0.35">
      <c r="A58" s="45" t="s">
        <v>1280</v>
      </c>
      <c r="B58" s="44">
        <v>0</v>
      </c>
    </row>
    <row r="59" spans="1:2" ht="15" hidden="1" thickBot="1" x14ac:dyDescent="0.35">
      <c r="A59" s="45" t="s">
        <v>1281</v>
      </c>
      <c r="B59" s="44">
        <v>0</v>
      </c>
    </row>
    <row r="60" spans="1:2" ht="15" hidden="1" thickBot="1" x14ac:dyDescent="0.35">
      <c r="A60" s="45" t="s">
        <v>1282</v>
      </c>
      <c r="B60" s="44">
        <v>0</v>
      </c>
    </row>
    <row r="61" spans="1:2" ht="15" hidden="1" thickBot="1" x14ac:dyDescent="0.35">
      <c r="A61" s="45" t="s">
        <v>1283</v>
      </c>
      <c r="B61" s="44">
        <v>0</v>
      </c>
    </row>
    <row r="62" spans="1:2" ht="15" hidden="1" thickBot="1" x14ac:dyDescent="0.35">
      <c r="A62" s="45" t="s">
        <v>1284</v>
      </c>
      <c r="B62" s="44">
        <v>0</v>
      </c>
    </row>
    <row r="63" spans="1:2" ht="27.6" thickBot="1" x14ac:dyDescent="0.35">
      <c r="A63" s="54" t="s">
        <v>1285</v>
      </c>
      <c r="B63" s="44">
        <v>1000</v>
      </c>
    </row>
    <row r="64" spans="1:2" ht="15" hidden="1" thickBot="1" x14ac:dyDescent="0.35">
      <c r="A64" s="45" t="s">
        <v>1286</v>
      </c>
      <c r="B64" s="44">
        <v>0</v>
      </c>
    </row>
    <row r="65" spans="1:2" ht="15" hidden="1" thickBot="1" x14ac:dyDescent="0.35">
      <c r="A65" s="45" t="s">
        <v>1287</v>
      </c>
      <c r="B65" s="44">
        <v>0</v>
      </c>
    </row>
    <row r="66" spans="1:2" ht="15" thickBot="1" x14ac:dyDescent="0.35">
      <c r="A66" s="53" t="s">
        <v>1288</v>
      </c>
      <c r="B66" s="47">
        <f>SUM(B67:B75)</f>
        <v>440700</v>
      </c>
    </row>
    <row r="67" spans="1:2" ht="15" thickBot="1" x14ac:dyDescent="0.35">
      <c r="A67" s="54" t="s">
        <v>1289</v>
      </c>
      <c r="B67" s="44">
        <v>5000</v>
      </c>
    </row>
    <row r="68" spans="1:2" ht="15" thickBot="1" x14ac:dyDescent="0.35">
      <c r="A68" s="54" t="s">
        <v>183</v>
      </c>
      <c r="B68" s="44">
        <v>7000</v>
      </c>
    </row>
    <row r="69" spans="1:2" ht="15" thickBot="1" x14ac:dyDescent="0.35">
      <c r="A69" s="54" t="s">
        <v>184</v>
      </c>
      <c r="B69" s="44">
        <v>1500</v>
      </c>
    </row>
    <row r="70" spans="1:2" ht="15" thickBot="1" x14ac:dyDescent="0.35">
      <c r="A70" s="54" t="s">
        <v>185</v>
      </c>
      <c r="B70" s="44">
        <v>9200</v>
      </c>
    </row>
    <row r="71" spans="1:2" ht="15" thickBot="1" x14ac:dyDescent="0.35">
      <c r="A71" s="54" t="s">
        <v>186</v>
      </c>
      <c r="B71" s="44">
        <v>5500</v>
      </c>
    </row>
    <row r="72" spans="1:2" ht="15" thickBot="1" x14ac:dyDescent="0.35">
      <c r="A72" s="54" t="s">
        <v>119</v>
      </c>
      <c r="B72" s="44">
        <v>138500</v>
      </c>
    </row>
    <row r="73" spans="1:2" ht="15" thickBot="1" x14ac:dyDescent="0.35">
      <c r="A73" s="54" t="s">
        <v>1290</v>
      </c>
      <c r="B73" s="44">
        <v>67000</v>
      </c>
    </row>
    <row r="74" spans="1:2" ht="15" thickBot="1" x14ac:dyDescent="0.35">
      <c r="A74" s="54" t="s">
        <v>187</v>
      </c>
      <c r="B74" s="44">
        <v>6000</v>
      </c>
    </row>
    <row r="75" spans="1:2" ht="15" thickBot="1" x14ac:dyDescent="0.35">
      <c r="A75" s="54" t="s">
        <v>120</v>
      </c>
      <c r="B75" s="44">
        <v>201000</v>
      </c>
    </row>
    <row r="76" spans="1:2" ht="15" thickBot="1" x14ac:dyDescent="0.35">
      <c r="A76" s="53" t="s">
        <v>121</v>
      </c>
      <c r="B76" s="47">
        <f>SUM(B77:B83)</f>
        <v>254584.36</v>
      </c>
    </row>
    <row r="77" spans="1:2" ht="15" thickBot="1" x14ac:dyDescent="0.35">
      <c r="A77" s="54" t="s">
        <v>1291</v>
      </c>
      <c r="B77" s="44">
        <v>4000</v>
      </c>
    </row>
    <row r="78" spans="1:2" ht="15" thickBot="1" x14ac:dyDescent="0.35">
      <c r="A78" s="54" t="s">
        <v>1292</v>
      </c>
      <c r="B78" s="44">
        <v>1000</v>
      </c>
    </row>
    <row r="79" spans="1:2" ht="15" thickBot="1" x14ac:dyDescent="0.35">
      <c r="A79" s="54" t="s">
        <v>122</v>
      </c>
      <c r="B79" s="44">
        <v>12500</v>
      </c>
    </row>
    <row r="80" spans="1:2" ht="15" hidden="1" thickBot="1" x14ac:dyDescent="0.35">
      <c r="A80" s="45" t="s">
        <v>1293</v>
      </c>
      <c r="B80" s="44">
        <v>0</v>
      </c>
    </row>
    <row r="81" spans="1:2" ht="15" hidden="1" thickBot="1" x14ac:dyDescent="0.35">
      <c r="A81" s="45" t="s">
        <v>1294</v>
      </c>
      <c r="B81" s="44">
        <v>0</v>
      </c>
    </row>
    <row r="82" spans="1:2" ht="15" thickBot="1" x14ac:dyDescent="0.35">
      <c r="A82" s="54" t="s">
        <v>1295</v>
      </c>
      <c r="B82" s="44">
        <v>81584.36</v>
      </c>
    </row>
    <row r="83" spans="1:2" ht="15" thickBot="1" x14ac:dyDescent="0.35">
      <c r="A83" s="54" t="s">
        <v>1296</v>
      </c>
      <c r="B83" s="44">
        <v>155500</v>
      </c>
    </row>
    <row r="84" spans="1:2" ht="15" thickBot="1" x14ac:dyDescent="0.35">
      <c r="A84" s="53" t="s">
        <v>35</v>
      </c>
      <c r="B84" s="47">
        <f>SUM(B85:B86)</f>
        <v>1824000</v>
      </c>
    </row>
    <row r="85" spans="1:2" ht="15" thickBot="1" x14ac:dyDescent="0.35">
      <c r="A85" s="54" t="s">
        <v>123</v>
      </c>
      <c r="B85" s="44">
        <v>1824000</v>
      </c>
    </row>
    <row r="86" spans="1:2" ht="15" hidden="1" thickBot="1" x14ac:dyDescent="0.35">
      <c r="A86" s="45" t="s">
        <v>1297</v>
      </c>
      <c r="B86" s="44">
        <v>0</v>
      </c>
    </row>
    <row r="87" spans="1:2" ht="15" thickBot="1" x14ac:dyDescent="0.35">
      <c r="A87" s="53" t="s">
        <v>1298</v>
      </c>
      <c r="B87" s="47">
        <f>SUM(B88:B92)</f>
        <v>227000</v>
      </c>
    </row>
    <row r="88" spans="1:2" ht="15" thickBot="1" x14ac:dyDescent="0.35">
      <c r="A88" s="54" t="s">
        <v>124</v>
      </c>
      <c r="B88" s="44">
        <v>184000</v>
      </c>
    </row>
    <row r="89" spans="1:2" ht="15" thickBot="1" x14ac:dyDescent="0.35">
      <c r="A89" s="54" t="s">
        <v>125</v>
      </c>
      <c r="B89" s="44">
        <v>13000</v>
      </c>
    </row>
    <row r="90" spans="1:2" ht="15" thickBot="1" x14ac:dyDescent="0.35">
      <c r="A90" s="54" t="s">
        <v>1299</v>
      </c>
      <c r="B90" s="44">
        <v>30000</v>
      </c>
    </row>
    <row r="91" spans="1:2" ht="15" hidden="1" thickBot="1" x14ac:dyDescent="0.35">
      <c r="A91" s="45" t="s">
        <v>1300</v>
      </c>
      <c r="B91" s="44">
        <v>0</v>
      </c>
    </row>
    <row r="92" spans="1:2" ht="15" hidden="1" thickBot="1" x14ac:dyDescent="0.35">
      <c r="A92" s="45" t="s">
        <v>1301</v>
      </c>
      <c r="B92" s="44">
        <v>0</v>
      </c>
    </row>
    <row r="93" spans="1:2" ht="15" thickBot="1" x14ac:dyDescent="0.35">
      <c r="A93" s="53" t="s">
        <v>33</v>
      </c>
      <c r="B93" s="47">
        <f>SUM(B94:B96)</f>
        <v>9000</v>
      </c>
    </row>
    <row r="94" spans="1:2" ht="15" hidden="1" thickBot="1" x14ac:dyDescent="0.35">
      <c r="A94" s="45" t="s">
        <v>1302</v>
      </c>
      <c r="B94" s="44">
        <v>0</v>
      </c>
    </row>
    <row r="95" spans="1:2" ht="15" thickBot="1" x14ac:dyDescent="0.35">
      <c r="A95" s="54" t="s">
        <v>1303</v>
      </c>
      <c r="B95" s="44">
        <v>9000</v>
      </c>
    </row>
    <row r="96" spans="1:2" ht="15" hidden="1" thickBot="1" x14ac:dyDescent="0.35">
      <c r="A96" s="45" t="s">
        <v>1304</v>
      </c>
      <c r="B96" s="44">
        <v>0</v>
      </c>
    </row>
    <row r="97" spans="1:2" ht="15" thickBot="1" x14ac:dyDescent="0.35">
      <c r="A97" s="53" t="s">
        <v>126</v>
      </c>
      <c r="B97" s="47">
        <f>SUM(B98:B106)</f>
        <v>608100</v>
      </c>
    </row>
    <row r="98" spans="1:2" ht="15" thickBot="1" x14ac:dyDescent="0.35">
      <c r="A98" s="54" t="s">
        <v>127</v>
      </c>
      <c r="B98" s="44">
        <v>54500</v>
      </c>
    </row>
    <row r="99" spans="1:2" ht="15" thickBot="1" x14ac:dyDescent="0.35">
      <c r="A99" s="54" t="s">
        <v>1305</v>
      </c>
      <c r="B99" s="44">
        <v>17900</v>
      </c>
    </row>
    <row r="100" spans="1:2" ht="27.6" thickBot="1" x14ac:dyDescent="0.35">
      <c r="A100" s="54" t="s">
        <v>1306</v>
      </c>
      <c r="B100" s="44">
        <v>4000</v>
      </c>
    </row>
    <row r="101" spans="1:2" ht="27.6" thickBot="1" x14ac:dyDescent="0.35">
      <c r="A101" s="54" t="s">
        <v>1307</v>
      </c>
      <c r="B101" s="44">
        <v>11500</v>
      </c>
    </row>
    <row r="102" spans="1:2" ht="15" hidden="1" thickBot="1" x14ac:dyDescent="0.35">
      <c r="A102" s="45" t="s">
        <v>1308</v>
      </c>
      <c r="B102" s="44">
        <v>0</v>
      </c>
    </row>
    <row r="103" spans="1:2" ht="15" thickBot="1" x14ac:dyDescent="0.35">
      <c r="A103" s="54" t="s">
        <v>1309</v>
      </c>
      <c r="B103" s="44">
        <v>458000</v>
      </c>
    </row>
    <row r="104" spans="1:2" ht="15" hidden="1" thickBot="1" x14ac:dyDescent="0.35">
      <c r="A104" s="45" t="s">
        <v>1310</v>
      </c>
      <c r="B104" s="44">
        <v>0</v>
      </c>
    </row>
    <row r="105" spans="1:2" ht="15" thickBot="1" x14ac:dyDescent="0.35">
      <c r="A105" s="54" t="s">
        <v>1311</v>
      </c>
      <c r="B105" s="44">
        <v>40500</v>
      </c>
    </row>
    <row r="106" spans="1:2" ht="15" thickBot="1" x14ac:dyDescent="0.35">
      <c r="A106" s="54" t="s">
        <v>1312</v>
      </c>
      <c r="B106" s="44">
        <v>21700</v>
      </c>
    </row>
    <row r="107" spans="1:2" ht="15" thickBot="1" x14ac:dyDescent="0.35">
      <c r="A107" s="52" t="s">
        <v>31</v>
      </c>
      <c r="B107" s="49">
        <f>SUM(B108+B118+B128+B138+B148+B158+B166+B176+B182)</f>
        <v>4549597</v>
      </c>
    </row>
    <row r="108" spans="1:2" ht="15" thickBot="1" x14ac:dyDescent="0.35">
      <c r="A108" s="53" t="s">
        <v>30</v>
      </c>
      <c r="B108" s="47">
        <f>SUM(B109:B117)</f>
        <v>2169300</v>
      </c>
    </row>
    <row r="109" spans="1:2" ht="15" thickBot="1" x14ac:dyDescent="0.35">
      <c r="A109" s="54" t="s">
        <v>128</v>
      </c>
      <c r="B109" s="44">
        <v>2100000</v>
      </c>
    </row>
    <row r="110" spans="1:2" ht="15" hidden="1" thickBot="1" x14ac:dyDescent="0.35">
      <c r="A110" s="45" t="s">
        <v>129</v>
      </c>
      <c r="B110" s="44">
        <v>0</v>
      </c>
    </row>
    <row r="111" spans="1:2" ht="15" hidden="1" thickBot="1" x14ac:dyDescent="0.35">
      <c r="A111" s="45" t="s">
        <v>1313</v>
      </c>
      <c r="B111" s="44">
        <v>0</v>
      </c>
    </row>
    <row r="112" spans="1:2" ht="15" thickBot="1" x14ac:dyDescent="0.35">
      <c r="A112" s="54" t="s">
        <v>130</v>
      </c>
      <c r="B112" s="44">
        <v>52000</v>
      </c>
    </row>
    <row r="113" spans="1:2" ht="15" thickBot="1" x14ac:dyDescent="0.35">
      <c r="A113" s="54" t="s">
        <v>131</v>
      </c>
      <c r="B113" s="44">
        <v>13600</v>
      </c>
    </row>
    <row r="114" spans="1:2" ht="15" hidden="1" thickBot="1" x14ac:dyDescent="0.35">
      <c r="A114" s="45" t="s">
        <v>1314</v>
      </c>
      <c r="B114" s="44">
        <v>0</v>
      </c>
    </row>
    <row r="115" spans="1:2" ht="27.6" thickBot="1" x14ac:dyDescent="0.35">
      <c r="A115" s="54" t="s">
        <v>1315</v>
      </c>
      <c r="B115" s="44">
        <v>2500</v>
      </c>
    </row>
    <row r="116" spans="1:2" ht="15" thickBot="1" x14ac:dyDescent="0.35">
      <c r="A116" s="54" t="s">
        <v>132</v>
      </c>
      <c r="B116" s="44">
        <v>1200</v>
      </c>
    </row>
    <row r="117" spans="1:2" ht="15" hidden="1" thickBot="1" x14ac:dyDescent="0.35">
      <c r="A117" s="45" t="s">
        <v>1316</v>
      </c>
      <c r="B117" s="44">
        <v>0</v>
      </c>
    </row>
    <row r="118" spans="1:2" ht="15" thickBot="1" x14ac:dyDescent="0.35">
      <c r="A118" s="53" t="s">
        <v>29</v>
      </c>
      <c r="B118" s="47">
        <f>SUM(B119:B127)</f>
        <v>13000</v>
      </c>
    </row>
    <row r="119" spans="1:2" ht="15" hidden="1" thickBot="1" x14ac:dyDescent="0.35">
      <c r="A119" s="45" t="s">
        <v>1317</v>
      </c>
      <c r="B119" s="44">
        <v>0</v>
      </c>
    </row>
    <row r="120" spans="1:2" ht="15" hidden="1" thickBot="1" x14ac:dyDescent="0.35">
      <c r="A120" s="45" t="s">
        <v>133</v>
      </c>
      <c r="B120" s="44">
        <v>0</v>
      </c>
    </row>
    <row r="121" spans="1:2" ht="15" hidden="1" thickBot="1" x14ac:dyDescent="0.35">
      <c r="A121" s="45" t="s">
        <v>1318</v>
      </c>
      <c r="B121" s="44">
        <v>0</v>
      </c>
    </row>
    <row r="122" spans="1:2" ht="15" hidden="1" thickBot="1" x14ac:dyDescent="0.35">
      <c r="A122" s="45" t="s">
        <v>1319</v>
      </c>
      <c r="B122" s="44">
        <v>0</v>
      </c>
    </row>
    <row r="123" spans="1:2" ht="15" thickBot="1" x14ac:dyDescent="0.35">
      <c r="A123" s="54" t="s">
        <v>134</v>
      </c>
      <c r="B123" s="44">
        <v>5000</v>
      </c>
    </row>
    <row r="124" spans="1:2" ht="15" thickBot="1" x14ac:dyDescent="0.35">
      <c r="A124" s="54" t="s">
        <v>135</v>
      </c>
      <c r="B124" s="44">
        <v>7000</v>
      </c>
    </row>
    <row r="125" spans="1:2" ht="15" hidden="1" thickBot="1" x14ac:dyDescent="0.35">
      <c r="A125" s="45" t="s">
        <v>1320</v>
      </c>
      <c r="B125" s="44">
        <v>0</v>
      </c>
    </row>
    <row r="126" spans="1:2" ht="15" hidden="1" thickBot="1" x14ac:dyDescent="0.35">
      <c r="A126" s="45" t="s">
        <v>1321</v>
      </c>
      <c r="B126" s="44">
        <v>0</v>
      </c>
    </row>
    <row r="127" spans="1:2" ht="15" thickBot="1" x14ac:dyDescent="0.35">
      <c r="A127" s="54" t="s">
        <v>1322</v>
      </c>
      <c r="B127" s="44">
        <v>1000</v>
      </c>
    </row>
    <row r="128" spans="1:2" ht="15" thickBot="1" x14ac:dyDescent="0.35">
      <c r="A128" s="53" t="s">
        <v>1323</v>
      </c>
      <c r="B128" s="47">
        <f>SUM(B129:B137)</f>
        <v>370000</v>
      </c>
    </row>
    <row r="129" spans="1:2" ht="15" thickBot="1" x14ac:dyDescent="0.35">
      <c r="A129" s="54" t="s">
        <v>136</v>
      </c>
      <c r="B129" s="44">
        <v>165000</v>
      </c>
    </row>
    <row r="130" spans="1:2" ht="27.6" thickBot="1" x14ac:dyDescent="0.35">
      <c r="A130" s="54" t="s">
        <v>1324</v>
      </c>
      <c r="B130" s="44">
        <v>17500</v>
      </c>
    </row>
    <row r="131" spans="1:2" ht="27.6" thickBot="1" x14ac:dyDescent="0.35">
      <c r="A131" s="54" t="s">
        <v>137</v>
      </c>
      <c r="B131" s="44">
        <v>121000</v>
      </c>
    </row>
    <row r="132" spans="1:2" ht="15" thickBot="1" x14ac:dyDescent="0.35">
      <c r="A132" s="54" t="s">
        <v>1325</v>
      </c>
      <c r="B132" s="44">
        <v>17000</v>
      </c>
    </row>
    <row r="133" spans="1:2" ht="15" thickBot="1" x14ac:dyDescent="0.35">
      <c r="A133" s="54" t="s">
        <v>1326</v>
      </c>
      <c r="B133" s="44">
        <v>11500</v>
      </c>
    </row>
    <row r="134" spans="1:2" ht="15" thickBot="1" x14ac:dyDescent="0.35">
      <c r="A134" s="54" t="s">
        <v>138</v>
      </c>
      <c r="B134" s="44">
        <v>37000</v>
      </c>
    </row>
    <row r="135" spans="1:2" ht="15" hidden="1" thickBot="1" x14ac:dyDescent="0.35">
      <c r="A135" s="45" t="s">
        <v>1327</v>
      </c>
      <c r="B135" s="44">
        <v>0</v>
      </c>
    </row>
    <row r="136" spans="1:2" ht="15" hidden="1" thickBot="1" x14ac:dyDescent="0.35">
      <c r="A136" s="45" t="s">
        <v>1328</v>
      </c>
      <c r="B136" s="44">
        <v>0</v>
      </c>
    </row>
    <row r="137" spans="1:2" ht="15" thickBot="1" x14ac:dyDescent="0.35">
      <c r="A137" s="54" t="s">
        <v>1329</v>
      </c>
      <c r="B137" s="44">
        <v>1000</v>
      </c>
    </row>
    <row r="138" spans="1:2" ht="15" thickBot="1" x14ac:dyDescent="0.35">
      <c r="A138" s="53" t="s">
        <v>1330</v>
      </c>
      <c r="B138" s="47">
        <f>SUM(B139:B147)</f>
        <v>58000</v>
      </c>
    </row>
    <row r="139" spans="1:2" ht="15" thickBot="1" x14ac:dyDescent="0.35">
      <c r="A139" s="54" t="s">
        <v>1331</v>
      </c>
      <c r="B139" s="44">
        <v>30000</v>
      </c>
    </row>
    <row r="140" spans="1:2" ht="15" hidden="1" thickBot="1" x14ac:dyDescent="0.35">
      <c r="A140" s="45" t="s">
        <v>1332</v>
      </c>
      <c r="B140" s="44">
        <v>0</v>
      </c>
    </row>
    <row r="141" spans="1:2" ht="15" hidden="1" thickBot="1" x14ac:dyDescent="0.35">
      <c r="A141" s="45" t="s">
        <v>1333</v>
      </c>
      <c r="B141" s="44">
        <v>0</v>
      </c>
    </row>
    <row r="142" spans="1:2" ht="15" hidden="1" thickBot="1" x14ac:dyDescent="0.35">
      <c r="A142" s="45" t="s">
        <v>1334</v>
      </c>
      <c r="B142" s="44">
        <v>0</v>
      </c>
    </row>
    <row r="143" spans="1:2" ht="15" thickBot="1" x14ac:dyDescent="0.35">
      <c r="A143" s="54" t="s">
        <v>139</v>
      </c>
      <c r="B143" s="44">
        <v>17500</v>
      </c>
    </row>
    <row r="144" spans="1:2" ht="15" thickBot="1" x14ac:dyDescent="0.35">
      <c r="A144" s="54" t="s">
        <v>1335</v>
      </c>
      <c r="B144" s="44">
        <v>2000</v>
      </c>
    </row>
    <row r="145" spans="1:2" ht="15" thickBot="1" x14ac:dyDescent="0.35">
      <c r="A145" s="54" t="s">
        <v>140</v>
      </c>
      <c r="B145" s="44">
        <v>8500</v>
      </c>
    </row>
    <row r="146" spans="1:2" ht="15" hidden="1" thickBot="1" x14ac:dyDescent="0.35">
      <c r="A146" s="45" t="s">
        <v>1336</v>
      </c>
      <c r="B146" s="44">
        <v>0</v>
      </c>
    </row>
    <row r="147" spans="1:2" ht="15" hidden="1" thickBot="1" x14ac:dyDescent="0.35">
      <c r="A147" s="45" t="s">
        <v>1337</v>
      </c>
      <c r="B147" s="44">
        <v>0</v>
      </c>
    </row>
    <row r="148" spans="1:2" ht="27.6" thickBot="1" x14ac:dyDescent="0.35">
      <c r="A148" s="53" t="s">
        <v>26</v>
      </c>
      <c r="B148" s="47">
        <f>SUM(B149:B157)</f>
        <v>364300</v>
      </c>
    </row>
    <row r="149" spans="1:2" ht="15" thickBot="1" x14ac:dyDescent="0.35">
      <c r="A149" s="54" t="s">
        <v>141</v>
      </c>
      <c r="B149" s="44">
        <v>111300</v>
      </c>
    </row>
    <row r="150" spans="1:2" ht="27.6" thickBot="1" x14ac:dyDescent="0.35">
      <c r="A150" s="54" t="s">
        <v>142</v>
      </c>
      <c r="B150" s="44">
        <v>7000</v>
      </c>
    </row>
    <row r="151" spans="1:2" ht="27.6" thickBot="1" x14ac:dyDescent="0.35">
      <c r="A151" s="54" t="s">
        <v>143</v>
      </c>
      <c r="B151" s="44">
        <v>1000</v>
      </c>
    </row>
    <row r="152" spans="1:2" ht="15" hidden="1" thickBot="1" x14ac:dyDescent="0.35">
      <c r="A152" s="45" t="s">
        <v>1338</v>
      </c>
      <c r="B152" s="44">
        <v>0</v>
      </c>
    </row>
    <row r="153" spans="1:2" ht="15" thickBot="1" x14ac:dyDescent="0.35">
      <c r="A153" s="54" t="s">
        <v>1339</v>
      </c>
      <c r="B153" s="44">
        <v>94000</v>
      </c>
    </row>
    <row r="154" spans="1:2" ht="15" hidden="1" thickBot="1" x14ac:dyDescent="0.35">
      <c r="A154" s="45" t="s">
        <v>1340</v>
      </c>
      <c r="B154" s="44">
        <v>0</v>
      </c>
    </row>
    <row r="155" spans="1:2" ht="27.6" thickBot="1" x14ac:dyDescent="0.35">
      <c r="A155" s="54" t="s">
        <v>144</v>
      </c>
      <c r="B155" s="44">
        <v>39000</v>
      </c>
    </row>
    <row r="156" spans="1:2" ht="15" thickBot="1" x14ac:dyDescent="0.35">
      <c r="A156" s="54" t="s">
        <v>1341</v>
      </c>
      <c r="B156" s="44">
        <v>112000</v>
      </c>
    </row>
    <row r="157" spans="1:2" ht="15" hidden="1" thickBot="1" x14ac:dyDescent="0.35">
      <c r="A157" s="45" t="s">
        <v>1342</v>
      </c>
      <c r="B157" s="44">
        <v>0</v>
      </c>
    </row>
    <row r="158" spans="1:2" ht="15" thickBot="1" x14ac:dyDescent="0.35">
      <c r="A158" s="53" t="s">
        <v>1343</v>
      </c>
      <c r="B158" s="47">
        <f>SUM(B159:B165)</f>
        <v>95000</v>
      </c>
    </row>
    <row r="159" spans="1:2" ht="27.6" thickBot="1" x14ac:dyDescent="0.35">
      <c r="A159" s="54" t="s">
        <v>145</v>
      </c>
      <c r="B159" s="44">
        <v>90000</v>
      </c>
    </row>
    <row r="160" spans="1:2" ht="15" hidden="1" thickBot="1" x14ac:dyDescent="0.35">
      <c r="A160" s="45" t="s">
        <v>1344</v>
      </c>
      <c r="B160" s="44">
        <v>0</v>
      </c>
    </row>
    <row r="161" spans="1:2" ht="27.6" thickBot="1" x14ac:dyDescent="0.35">
      <c r="A161" s="54" t="s">
        <v>1345</v>
      </c>
      <c r="B161" s="44">
        <v>2000</v>
      </c>
    </row>
    <row r="162" spans="1:2" ht="15" thickBot="1" x14ac:dyDescent="0.35">
      <c r="A162" s="54" t="s">
        <v>1346</v>
      </c>
      <c r="B162" s="44">
        <v>2000</v>
      </c>
    </row>
    <row r="163" spans="1:2" ht="15" hidden="1" thickBot="1" x14ac:dyDescent="0.35">
      <c r="A163" s="45" t="s">
        <v>146</v>
      </c>
      <c r="B163" s="44">
        <v>0</v>
      </c>
    </row>
    <row r="164" spans="1:2" ht="27.6" thickBot="1" x14ac:dyDescent="0.35">
      <c r="A164" s="54" t="s">
        <v>1347</v>
      </c>
      <c r="B164" s="44">
        <v>1000</v>
      </c>
    </row>
    <row r="165" spans="1:2" ht="15" hidden="1" thickBot="1" x14ac:dyDescent="0.35">
      <c r="A165" s="45" t="s">
        <v>147</v>
      </c>
      <c r="B165" s="44">
        <v>0</v>
      </c>
    </row>
    <row r="166" spans="1:2" ht="15" thickBot="1" x14ac:dyDescent="0.35">
      <c r="A166" s="53" t="s">
        <v>24</v>
      </c>
      <c r="B166" s="47">
        <f>SUM(B167:B175)</f>
        <v>330000</v>
      </c>
    </row>
    <row r="167" spans="1:2" ht="15" thickBot="1" x14ac:dyDescent="0.35">
      <c r="A167" s="54" t="s">
        <v>1348</v>
      </c>
      <c r="B167" s="44">
        <v>1000</v>
      </c>
    </row>
    <row r="168" spans="1:2" ht="15" thickBot="1" x14ac:dyDescent="0.35">
      <c r="A168" s="54" t="s">
        <v>148</v>
      </c>
      <c r="B168" s="44">
        <v>1000</v>
      </c>
    </row>
    <row r="169" spans="1:2" ht="15" hidden="1" thickBot="1" x14ac:dyDescent="0.35">
      <c r="A169" s="45" t="s">
        <v>1349</v>
      </c>
      <c r="B169" s="44">
        <v>0</v>
      </c>
    </row>
    <row r="170" spans="1:2" ht="15" hidden="1" thickBot="1" x14ac:dyDescent="0.35">
      <c r="A170" s="45" t="s">
        <v>1350</v>
      </c>
      <c r="B170" s="44">
        <v>0</v>
      </c>
    </row>
    <row r="171" spans="1:2" ht="15" thickBot="1" x14ac:dyDescent="0.35">
      <c r="A171" s="54" t="s">
        <v>149</v>
      </c>
      <c r="B171" s="44">
        <v>328000</v>
      </c>
    </row>
    <row r="172" spans="1:2" ht="15" hidden="1" thickBot="1" x14ac:dyDescent="0.35">
      <c r="A172" s="45" t="s">
        <v>1351</v>
      </c>
      <c r="B172" s="44">
        <v>0</v>
      </c>
    </row>
    <row r="173" spans="1:2" ht="15" hidden="1" thickBot="1" x14ac:dyDescent="0.35">
      <c r="A173" s="45" t="s">
        <v>1352</v>
      </c>
      <c r="B173" s="44">
        <v>0</v>
      </c>
    </row>
    <row r="174" spans="1:2" ht="15" hidden="1" thickBot="1" x14ac:dyDescent="0.35">
      <c r="A174" s="45" t="s">
        <v>1353</v>
      </c>
      <c r="B174" s="44">
        <v>0</v>
      </c>
    </row>
    <row r="175" spans="1:2" ht="15" hidden="1" thickBot="1" x14ac:dyDescent="0.35">
      <c r="A175" s="45" t="s">
        <v>1354</v>
      </c>
      <c r="B175" s="44">
        <v>0</v>
      </c>
    </row>
    <row r="176" spans="1:2" ht="15" thickBot="1" x14ac:dyDescent="0.35">
      <c r="A176" s="53" t="s">
        <v>23</v>
      </c>
      <c r="B176" s="47">
        <f>SUM(B177:B181)</f>
        <v>690000</v>
      </c>
    </row>
    <row r="177" spans="1:2" ht="15" hidden="1" thickBot="1" x14ac:dyDescent="0.35">
      <c r="A177" s="45" t="s">
        <v>150</v>
      </c>
      <c r="B177" s="44">
        <v>0</v>
      </c>
    </row>
    <row r="178" spans="1:2" ht="15" thickBot="1" x14ac:dyDescent="0.35">
      <c r="A178" s="54" t="s">
        <v>151</v>
      </c>
      <c r="B178" s="44">
        <v>685500</v>
      </c>
    </row>
    <row r="179" spans="1:2" ht="15" thickBot="1" x14ac:dyDescent="0.35">
      <c r="A179" s="54" t="s">
        <v>1355</v>
      </c>
      <c r="B179" s="44">
        <v>4500</v>
      </c>
    </row>
    <row r="180" spans="1:2" ht="15" hidden="1" thickBot="1" x14ac:dyDescent="0.35">
      <c r="A180" s="45" t="s">
        <v>1356</v>
      </c>
      <c r="B180" s="44">
        <v>0</v>
      </c>
    </row>
    <row r="181" spans="1:2" ht="15" hidden="1" thickBot="1" x14ac:dyDescent="0.35">
      <c r="A181" s="45" t="s">
        <v>1357</v>
      </c>
      <c r="B181" s="44">
        <v>0</v>
      </c>
    </row>
    <row r="182" spans="1:2" ht="15" thickBot="1" x14ac:dyDescent="0.35">
      <c r="A182" s="53" t="s">
        <v>22</v>
      </c>
      <c r="B182" s="47">
        <f>SUM(B183:B191)</f>
        <v>459997</v>
      </c>
    </row>
    <row r="183" spans="1:2" ht="15" thickBot="1" x14ac:dyDescent="0.35">
      <c r="A183" s="54" t="s">
        <v>1358</v>
      </c>
      <c r="B183" s="44">
        <v>5000</v>
      </c>
    </row>
    <row r="184" spans="1:2" ht="15" thickBot="1" x14ac:dyDescent="0.35">
      <c r="A184" s="54" t="s">
        <v>152</v>
      </c>
      <c r="B184" s="44">
        <v>301000</v>
      </c>
    </row>
    <row r="185" spans="1:2" ht="15" thickBot="1" x14ac:dyDescent="0.35">
      <c r="A185" s="54" t="s">
        <v>1359</v>
      </c>
      <c r="B185" s="44">
        <v>2500</v>
      </c>
    </row>
    <row r="186" spans="1:2" ht="15" hidden="1" thickBot="1" x14ac:dyDescent="0.35">
      <c r="A186" s="45" t="s">
        <v>1360</v>
      </c>
      <c r="B186" s="44">
        <v>0</v>
      </c>
    </row>
    <row r="187" spans="1:2" ht="15" thickBot="1" x14ac:dyDescent="0.35">
      <c r="A187" s="54" t="s">
        <v>153</v>
      </c>
      <c r="B187" s="44">
        <v>8000</v>
      </c>
    </row>
    <row r="188" spans="1:2" ht="15" hidden="1" thickBot="1" x14ac:dyDescent="0.35">
      <c r="A188" s="45" t="s">
        <v>1361</v>
      </c>
      <c r="B188" s="44">
        <v>0</v>
      </c>
    </row>
    <row r="189" spans="1:2" ht="15" hidden="1" thickBot="1" x14ac:dyDescent="0.35">
      <c r="A189" s="45" t="s">
        <v>1362</v>
      </c>
      <c r="B189" s="44">
        <v>0</v>
      </c>
    </row>
    <row r="190" spans="1:2" ht="27.6" thickBot="1" x14ac:dyDescent="0.35">
      <c r="A190" s="54" t="s">
        <v>1363</v>
      </c>
      <c r="B190" s="44">
        <v>120000</v>
      </c>
    </row>
    <row r="191" spans="1:2" ht="15" thickBot="1" x14ac:dyDescent="0.35">
      <c r="A191" s="54" t="s">
        <v>1364</v>
      </c>
      <c r="B191" s="44">
        <v>23497</v>
      </c>
    </row>
    <row r="192" spans="1:2" ht="15" thickBot="1" x14ac:dyDescent="0.35">
      <c r="A192" s="52" t="s">
        <v>154</v>
      </c>
      <c r="B192" s="49">
        <f>SUM(B193+B203+B209+B219+B228+B233+B240+B242)</f>
        <v>1760003</v>
      </c>
    </row>
    <row r="193" spans="1:2" ht="15" hidden="1" thickBot="1" x14ac:dyDescent="0.35">
      <c r="A193" s="46" t="s">
        <v>67</v>
      </c>
      <c r="B193" s="47">
        <v>0</v>
      </c>
    </row>
    <row r="194" spans="1:2" ht="15" hidden="1" thickBot="1" x14ac:dyDescent="0.35">
      <c r="A194" s="45" t="s">
        <v>1365</v>
      </c>
      <c r="B194" s="44">
        <v>0</v>
      </c>
    </row>
    <row r="195" spans="1:2" ht="15" hidden="1" thickBot="1" x14ac:dyDescent="0.35">
      <c r="A195" s="45" t="s">
        <v>1366</v>
      </c>
      <c r="B195" s="44">
        <v>0</v>
      </c>
    </row>
    <row r="196" spans="1:2" ht="15" hidden="1" thickBot="1" x14ac:dyDescent="0.35">
      <c r="A196" s="45" t="s">
        <v>1367</v>
      </c>
      <c r="B196" s="44">
        <v>0</v>
      </c>
    </row>
    <row r="197" spans="1:2" ht="15" hidden="1" thickBot="1" x14ac:dyDescent="0.35">
      <c r="A197" s="45" t="s">
        <v>1368</v>
      </c>
      <c r="B197" s="44">
        <v>0</v>
      </c>
    </row>
    <row r="198" spans="1:2" ht="15" hidden="1" thickBot="1" x14ac:dyDescent="0.35">
      <c r="A198" s="45" t="s">
        <v>1369</v>
      </c>
      <c r="B198" s="44">
        <v>0</v>
      </c>
    </row>
    <row r="199" spans="1:2" ht="15" hidden="1" thickBot="1" x14ac:dyDescent="0.35">
      <c r="A199" s="45" t="s">
        <v>1370</v>
      </c>
      <c r="B199" s="44">
        <v>0</v>
      </c>
    </row>
    <row r="200" spans="1:2" ht="15" hidden="1" thickBot="1" x14ac:dyDescent="0.35">
      <c r="A200" s="45" t="s">
        <v>1371</v>
      </c>
      <c r="B200" s="44">
        <v>0</v>
      </c>
    </row>
    <row r="201" spans="1:2" ht="15" hidden="1" thickBot="1" x14ac:dyDescent="0.35">
      <c r="A201" s="45" t="s">
        <v>1372</v>
      </c>
      <c r="B201" s="44">
        <v>0</v>
      </c>
    </row>
    <row r="202" spans="1:2" ht="15" hidden="1" thickBot="1" x14ac:dyDescent="0.35">
      <c r="A202" s="45" t="s">
        <v>1373</v>
      </c>
      <c r="B202" s="44">
        <v>0</v>
      </c>
    </row>
    <row r="203" spans="1:2" ht="15" hidden="1" thickBot="1" x14ac:dyDescent="0.35">
      <c r="A203" s="46" t="s">
        <v>68</v>
      </c>
      <c r="B203" s="47">
        <v>0</v>
      </c>
    </row>
    <row r="204" spans="1:2" ht="15" hidden="1" thickBot="1" x14ac:dyDescent="0.35">
      <c r="A204" s="45" t="s">
        <v>1374</v>
      </c>
      <c r="B204" s="44">
        <v>0</v>
      </c>
    </row>
    <row r="205" spans="1:2" ht="15" hidden="1" thickBot="1" x14ac:dyDescent="0.35">
      <c r="A205" s="45" t="s">
        <v>1375</v>
      </c>
      <c r="B205" s="44">
        <v>0</v>
      </c>
    </row>
    <row r="206" spans="1:2" ht="15" hidden="1" thickBot="1" x14ac:dyDescent="0.35">
      <c r="A206" s="45" t="s">
        <v>1376</v>
      </c>
      <c r="B206" s="44">
        <v>0</v>
      </c>
    </row>
    <row r="207" spans="1:2" ht="15" hidden="1" thickBot="1" x14ac:dyDescent="0.35">
      <c r="A207" s="45" t="s">
        <v>1377</v>
      </c>
      <c r="B207" s="44">
        <v>0</v>
      </c>
    </row>
    <row r="208" spans="1:2" ht="15" hidden="1" thickBot="1" x14ac:dyDescent="0.35">
      <c r="A208" s="45" t="s">
        <v>1378</v>
      </c>
      <c r="B208" s="44">
        <v>0</v>
      </c>
    </row>
    <row r="209" spans="1:2" ht="15" thickBot="1" x14ac:dyDescent="0.35">
      <c r="A209" s="53" t="s">
        <v>20</v>
      </c>
      <c r="B209" s="47">
        <f>SUM(B210:B218)</f>
        <v>615000</v>
      </c>
    </row>
    <row r="210" spans="1:2" ht="15" thickBot="1" x14ac:dyDescent="0.35">
      <c r="A210" s="54" t="s">
        <v>1379</v>
      </c>
      <c r="B210" s="44">
        <v>115000</v>
      </c>
    </row>
    <row r="211" spans="1:2" ht="15" hidden="1" thickBot="1" x14ac:dyDescent="0.35">
      <c r="A211" s="45" t="s">
        <v>1380</v>
      </c>
      <c r="B211" s="44">
        <v>0</v>
      </c>
    </row>
    <row r="212" spans="1:2" ht="15" hidden="1" thickBot="1" x14ac:dyDescent="0.35">
      <c r="A212" s="45" t="s">
        <v>155</v>
      </c>
      <c r="B212" s="44">
        <v>0</v>
      </c>
    </row>
    <row r="213" spans="1:2" ht="15" hidden="1" thickBot="1" x14ac:dyDescent="0.35">
      <c r="A213" s="45" t="s">
        <v>1381</v>
      </c>
      <c r="B213" s="44">
        <v>0</v>
      </c>
    </row>
    <row r="214" spans="1:2" ht="15" hidden="1" thickBot="1" x14ac:dyDescent="0.35">
      <c r="A214" s="45" t="s">
        <v>1382</v>
      </c>
      <c r="B214" s="44">
        <v>0</v>
      </c>
    </row>
    <row r="215" spans="1:2" ht="15" hidden="1" thickBot="1" x14ac:dyDescent="0.35">
      <c r="A215" s="45" t="s">
        <v>1383</v>
      </c>
      <c r="B215" s="44">
        <v>0</v>
      </c>
    </row>
    <row r="216" spans="1:2" ht="15" hidden="1" thickBot="1" x14ac:dyDescent="0.35">
      <c r="A216" s="45" t="s">
        <v>1384</v>
      </c>
      <c r="B216" s="44">
        <v>0</v>
      </c>
    </row>
    <row r="217" spans="1:2" ht="15" hidden="1" thickBot="1" x14ac:dyDescent="0.35">
      <c r="A217" s="45" t="s">
        <v>156</v>
      </c>
      <c r="B217" s="44">
        <v>0</v>
      </c>
    </row>
    <row r="218" spans="1:2" ht="15" thickBot="1" x14ac:dyDescent="0.35">
      <c r="A218" s="54" t="s">
        <v>157</v>
      </c>
      <c r="B218" s="44">
        <v>500000</v>
      </c>
    </row>
    <row r="219" spans="1:2" ht="15" thickBot="1" x14ac:dyDescent="0.35">
      <c r="A219" s="53" t="s">
        <v>19</v>
      </c>
      <c r="B219" s="47">
        <f>SUM(B220:B227)</f>
        <v>910003</v>
      </c>
    </row>
    <row r="220" spans="1:2" ht="15" thickBot="1" x14ac:dyDescent="0.35">
      <c r="A220" s="54" t="s">
        <v>158</v>
      </c>
      <c r="B220" s="44">
        <v>819003</v>
      </c>
    </row>
    <row r="221" spans="1:2" ht="15" hidden="1" thickBot="1" x14ac:dyDescent="0.35">
      <c r="A221" s="45" t="s">
        <v>1385</v>
      </c>
      <c r="B221" s="44">
        <v>0</v>
      </c>
    </row>
    <row r="222" spans="1:2" ht="15" thickBot="1" x14ac:dyDescent="0.35">
      <c r="A222" s="54" t="s">
        <v>159</v>
      </c>
      <c r="B222" s="44">
        <v>90000</v>
      </c>
    </row>
    <row r="223" spans="1:2" ht="15" hidden="1" thickBot="1" x14ac:dyDescent="0.35">
      <c r="A223" s="45" t="s">
        <v>1386</v>
      </c>
      <c r="B223" s="44">
        <v>0</v>
      </c>
    </row>
    <row r="224" spans="1:2" ht="15" hidden="1" thickBot="1" x14ac:dyDescent="0.35">
      <c r="A224" s="45" t="s">
        <v>1387</v>
      </c>
      <c r="B224" s="44">
        <v>0</v>
      </c>
    </row>
    <row r="225" spans="1:2" ht="15" hidden="1" thickBot="1" x14ac:dyDescent="0.35">
      <c r="A225" s="45" t="s">
        <v>1388</v>
      </c>
      <c r="B225" s="44">
        <v>0</v>
      </c>
    </row>
    <row r="226" spans="1:2" ht="15" hidden="1" thickBot="1" x14ac:dyDescent="0.35">
      <c r="A226" s="45" t="s">
        <v>1389</v>
      </c>
      <c r="B226" s="44">
        <v>0</v>
      </c>
    </row>
    <row r="227" spans="1:2" ht="15" thickBot="1" x14ac:dyDescent="0.35">
      <c r="A227" s="54" t="s">
        <v>1390</v>
      </c>
      <c r="B227" s="44">
        <v>1000</v>
      </c>
    </row>
    <row r="228" spans="1:2" ht="15" thickBot="1" x14ac:dyDescent="0.35">
      <c r="A228" s="53" t="s">
        <v>18</v>
      </c>
      <c r="B228" s="47">
        <f>SUM(B229:B232)</f>
        <v>225000</v>
      </c>
    </row>
    <row r="229" spans="1:2" ht="15" thickBot="1" x14ac:dyDescent="0.35">
      <c r="A229" s="54" t="s">
        <v>160</v>
      </c>
      <c r="B229" s="44">
        <v>225000</v>
      </c>
    </row>
    <row r="230" spans="1:2" ht="15" hidden="1" thickBot="1" x14ac:dyDescent="0.35">
      <c r="A230" s="45" t="s">
        <v>161</v>
      </c>
      <c r="B230" s="44">
        <v>0</v>
      </c>
    </row>
    <row r="231" spans="1:2" ht="15" hidden="1" thickBot="1" x14ac:dyDescent="0.35">
      <c r="A231" s="45" t="s">
        <v>1391</v>
      </c>
      <c r="B231" s="44">
        <v>0</v>
      </c>
    </row>
    <row r="232" spans="1:2" ht="15" hidden="1" thickBot="1" x14ac:dyDescent="0.35">
      <c r="A232" s="45" t="s">
        <v>1392</v>
      </c>
      <c r="B232" s="44">
        <v>0</v>
      </c>
    </row>
    <row r="233" spans="1:2" ht="15" hidden="1" thickBot="1" x14ac:dyDescent="0.35">
      <c r="A233" s="46" t="s">
        <v>1393</v>
      </c>
      <c r="B233" s="47">
        <v>0</v>
      </c>
    </row>
    <row r="234" spans="1:2" ht="15" hidden="1" thickBot="1" x14ac:dyDescent="0.35">
      <c r="A234" s="45" t="s">
        <v>1394</v>
      </c>
      <c r="B234" s="44">
        <v>0</v>
      </c>
    </row>
    <row r="235" spans="1:2" ht="15" hidden="1" thickBot="1" x14ac:dyDescent="0.35">
      <c r="A235" s="45" t="s">
        <v>1395</v>
      </c>
      <c r="B235" s="44">
        <v>0</v>
      </c>
    </row>
    <row r="236" spans="1:2" ht="15" hidden="1" thickBot="1" x14ac:dyDescent="0.35">
      <c r="A236" s="45" t="s">
        <v>1396</v>
      </c>
      <c r="B236" s="44">
        <v>0</v>
      </c>
    </row>
    <row r="237" spans="1:2" ht="15" hidden="1" thickBot="1" x14ac:dyDescent="0.35">
      <c r="A237" s="45" t="s">
        <v>1397</v>
      </c>
      <c r="B237" s="44">
        <v>0</v>
      </c>
    </row>
    <row r="238" spans="1:2" ht="15" hidden="1" thickBot="1" x14ac:dyDescent="0.35">
      <c r="A238" s="45" t="s">
        <v>1398</v>
      </c>
      <c r="B238" s="44">
        <v>0</v>
      </c>
    </row>
    <row r="239" spans="1:2" ht="15" hidden="1" thickBot="1" x14ac:dyDescent="0.35">
      <c r="A239" s="45" t="s">
        <v>1399</v>
      </c>
      <c r="B239" s="44">
        <v>0</v>
      </c>
    </row>
    <row r="240" spans="1:2" ht="15" hidden="1" thickBot="1" x14ac:dyDescent="0.35">
      <c r="A240" s="46" t="s">
        <v>1400</v>
      </c>
      <c r="B240" s="47">
        <v>0</v>
      </c>
    </row>
    <row r="241" spans="1:2" ht="15" hidden="1" thickBot="1" x14ac:dyDescent="0.35">
      <c r="A241" s="45" t="s">
        <v>1401</v>
      </c>
      <c r="B241" s="44">
        <v>0</v>
      </c>
    </row>
    <row r="242" spans="1:2" ht="15" thickBot="1" x14ac:dyDescent="0.35">
      <c r="A242" s="53" t="s">
        <v>17</v>
      </c>
      <c r="B242" s="47">
        <f>SUM(B243:B247)</f>
        <v>10000</v>
      </c>
    </row>
    <row r="243" spans="1:2" ht="15" thickBot="1" x14ac:dyDescent="0.35">
      <c r="A243" s="54" t="s">
        <v>162</v>
      </c>
      <c r="B243" s="44">
        <v>10000</v>
      </c>
    </row>
    <row r="244" spans="1:2" ht="15" hidden="1" thickBot="1" x14ac:dyDescent="0.35">
      <c r="A244" s="45" t="s">
        <v>1402</v>
      </c>
      <c r="B244" s="44">
        <v>0</v>
      </c>
    </row>
    <row r="245" spans="1:2" ht="15" hidden="1" thickBot="1" x14ac:dyDescent="0.35">
      <c r="A245" s="45" t="s">
        <v>1403</v>
      </c>
      <c r="B245" s="44">
        <v>0</v>
      </c>
    </row>
    <row r="246" spans="1:2" ht="15" hidden="1" thickBot="1" x14ac:dyDescent="0.35">
      <c r="A246" s="45" t="s">
        <v>1404</v>
      </c>
      <c r="B246" s="44">
        <v>0</v>
      </c>
    </row>
    <row r="247" spans="1:2" ht="15" hidden="1" thickBot="1" x14ac:dyDescent="0.35">
      <c r="A247" s="45" t="s">
        <v>1405</v>
      </c>
      <c r="B247" s="44">
        <v>0</v>
      </c>
    </row>
    <row r="248" spans="1:2" ht="15" hidden="1" thickBot="1" x14ac:dyDescent="0.35">
      <c r="A248" s="46" t="s">
        <v>69</v>
      </c>
      <c r="B248" s="47">
        <v>0</v>
      </c>
    </row>
    <row r="249" spans="1:2" ht="15" hidden="1" thickBot="1" x14ac:dyDescent="0.35">
      <c r="A249" s="45" t="s">
        <v>1406</v>
      </c>
      <c r="B249" s="44">
        <v>0</v>
      </c>
    </row>
    <row r="250" spans="1:2" ht="15" hidden="1" thickBot="1" x14ac:dyDescent="0.35">
      <c r="A250" s="45" t="s">
        <v>1407</v>
      </c>
      <c r="B250" s="44">
        <v>0</v>
      </c>
    </row>
    <row r="251" spans="1:2" ht="15" hidden="1" thickBot="1" x14ac:dyDescent="0.35">
      <c r="A251" s="45" t="s">
        <v>1408</v>
      </c>
      <c r="B251" s="44">
        <v>0</v>
      </c>
    </row>
    <row r="252" spans="1:2" ht="15" thickBot="1" x14ac:dyDescent="0.35">
      <c r="A252" s="52" t="s">
        <v>16</v>
      </c>
      <c r="B252" s="49">
        <f>B253+B260+B265+B268+B275+B277+B286+B296+B301</f>
        <v>986100</v>
      </c>
    </row>
    <row r="253" spans="1:2" ht="15" thickBot="1" x14ac:dyDescent="0.35">
      <c r="A253" s="53" t="s">
        <v>15</v>
      </c>
      <c r="B253" s="47">
        <f>SUM(B254:B259)</f>
        <v>230500</v>
      </c>
    </row>
    <row r="254" spans="1:2" ht="15" thickBot="1" x14ac:dyDescent="0.35">
      <c r="A254" s="54" t="s">
        <v>164</v>
      </c>
      <c r="B254" s="44">
        <v>59000</v>
      </c>
    </row>
    <row r="255" spans="1:2" ht="15" thickBot="1" x14ac:dyDescent="0.35">
      <c r="A255" s="54" t="s">
        <v>1409</v>
      </c>
      <c r="B255" s="44">
        <v>50000</v>
      </c>
    </row>
    <row r="256" spans="1:2" ht="15" hidden="1" thickBot="1" x14ac:dyDescent="0.35">
      <c r="A256" s="45" t="s">
        <v>1410</v>
      </c>
      <c r="B256" s="44">
        <v>0</v>
      </c>
    </row>
    <row r="257" spans="1:2" ht="15" hidden="1" thickBot="1" x14ac:dyDescent="0.35">
      <c r="A257" s="45" t="s">
        <v>1411</v>
      </c>
      <c r="B257" s="44">
        <v>0</v>
      </c>
    </row>
    <row r="258" spans="1:2" ht="15" thickBot="1" x14ac:dyDescent="0.35">
      <c r="A258" s="54" t="s">
        <v>165</v>
      </c>
      <c r="B258" s="44">
        <v>71000</v>
      </c>
    </row>
    <row r="259" spans="1:2" ht="15" thickBot="1" x14ac:dyDescent="0.35">
      <c r="A259" s="54" t="s">
        <v>166</v>
      </c>
      <c r="B259" s="44">
        <v>50500</v>
      </c>
    </row>
    <row r="260" spans="1:2" ht="15" thickBot="1" x14ac:dyDescent="0.35">
      <c r="A260" s="53" t="s">
        <v>1412</v>
      </c>
      <c r="B260" s="47">
        <f>SUM(B261:B264)</f>
        <v>17100</v>
      </c>
    </row>
    <row r="261" spans="1:2" ht="15" thickBot="1" x14ac:dyDescent="0.35">
      <c r="A261" s="54" t="s">
        <v>1413</v>
      </c>
      <c r="B261" s="44">
        <v>6000</v>
      </c>
    </row>
    <row r="262" spans="1:2" ht="15" hidden="1" thickBot="1" x14ac:dyDescent="0.35">
      <c r="A262" s="45" t="s">
        <v>1414</v>
      </c>
      <c r="B262" s="44">
        <v>0</v>
      </c>
    </row>
    <row r="263" spans="1:2" ht="15" thickBot="1" x14ac:dyDescent="0.35">
      <c r="A263" s="54" t="s">
        <v>1415</v>
      </c>
      <c r="B263" s="44">
        <v>6100</v>
      </c>
    </row>
    <row r="264" spans="1:2" ht="15" thickBot="1" x14ac:dyDescent="0.35">
      <c r="A264" s="54" t="s">
        <v>1416</v>
      </c>
      <c r="B264" s="44">
        <v>5000</v>
      </c>
    </row>
    <row r="265" spans="1:2" ht="15" hidden="1" thickBot="1" x14ac:dyDescent="0.35">
      <c r="A265" s="46" t="s">
        <v>70</v>
      </c>
      <c r="B265" s="47">
        <v>0</v>
      </c>
    </row>
    <row r="266" spans="1:2" ht="15" hidden="1" thickBot="1" x14ac:dyDescent="0.35">
      <c r="A266" s="45" t="s">
        <v>167</v>
      </c>
      <c r="B266" s="44">
        <v>0</v>
      </c>
    </row>
    <row r="267" spans="1:2" ht="15" hidden="1" thickBot="1" x14ac:dyDescent="0.35">
      <c r="A267" s="45" t="s">
        <v>1417</v>
      </c>
      <c r="B267" s="44">
        <v>0</v>
      </c>
    </row>
    <row r="268" spans="1:2" ht="15" thickBot="1" x14ac:dyDescent="0.35">
      <c r="A268" s="53" t="s">
        <v>13</v>
      </c>
      <c r="B268" s="47">
        <f>SUM(B269:B274)</f>
        <v>428500</v>
      </c>
    </row>
    <row r="269" spans="1:2" ht="15" thickBot="1" x14ac:dyDescent="0.35">
      <c r="A269" s="54" t="s">
        <v>168</v>
      </c>
      <c r="B269" s="44">
        <v>408500</v>
      </c>
    </row>
    <row r="270" spans="1:2" ht="15" hidden="1" thickBot="1" x14ac:dyDescent="0.35">
      <c r="A270" s="45" t="s">
        <v>1418</v>
      </c>
      <c r="B270" s="44">
        <v>0</v>
      </c>
    </row>
    <row r="271" spans="1:2" ht="15" hidden="1" thickBot="1" x14ac:dyDescent="0.35">
      <c r="A271" s="45" t="s">
        <v>1419</v>
      </c>
      <c r="B271" s="44">
        <v>0</v>
      </c>
    </row>
    <row r="272" spans="1:2" ht="15" hidden="1" thickBot="1" x14ac:dyDescent="0.35">
      <c r="A272" s="45" t="s">
        <v>1420</v>
      </c>
      <c r="B272" s="44">
        <v>0</v>
      </c>
    </row>
    <row r="273" spans="1:2" ht="15" thickBot="1" x14ac:dyDescent="0.35">
      <c r="A273" s="54" t="s">
        <v>1421</v>
      </c>
      <c r="B273" s="44">
        <v>10000</v>
      </c>
    </row>
    <row r="274" spans="1:2" ht="15" thickBot="1" x14ac:dyDescent="0.35">
      <c r="A274" s="54" t="s">
        <v>1422</v>
      </c>
      <c r="B274" s="44">
        <v>10000</v>
      </c>
    </row>
    <row r="275" spans="1:2" ht="15" hidden="1" thickBot="1" x14ac:dyDescent="0.35">
      <c r="A275" s="46" t="s">
        <v>169</v>
      </c>
      <c r="B275" s="47">
        <v>0</v>
      </c>
    </row>
    <row r="276" spans="1:2" ht="15" hidden="1" thickBot="1" x14ac:dyDescent="0.35">
      <c r="A276" s="45" t="s">
        <v>170</v>
      </c>
      <c r="B276" s="44">
        <v>0</v>
      </c>
    </row>
    <row r="277" spans="1:2" ht="15" thickBot="1" x14ac:dyDescent="0.35">
      <c r="A277" s="53" t="s">
        <v>12</v>
      </c>
      <c r="B277" s="47">
        <f>SUM(B278:B285)</f>
        <v>309000</v>
      </c>
    </row>
    <row r="278" spans="1:2" ht="15" hidden="1" thickBot="1" x14ac:dyDescent="0.35">
      <c r="A278" s="45" t="s">
        <v>1423</v>
      </c>
      <c r="B278" s="44">
        <v>0</v>
      </c>
    </row>
    <row r="279" spans="1:2" ht="15" thickBot="1" x14ac:dyDescent="0.35">
      <c r="A279" s="54" t="s">
        <v>171</v>
      </c>
      <c r="B279" s="44">
        <v>105000</v>
      </c>
    </row>
    <row r="280" spans="1:2" ht="15" thickBot="1" x14ac:dyDescent="0.35">
      <c r="A280" s="54" t="s">
        <v>1424</v>
      </c>
      <c r="B280" s="44">
        <v>10000</v>
      </c>
    </row>
    <row r="281" spans="1:2" ht="27.6" thickBot="1" x14ac:dyDescent="0.35">
      <c r="A281" s="54" t="s">
        <v>1425</v>
      </c>
      <c r="B281" s="44">
        <v>41500</v>
      </c>
    </row>
    <row r="282" spans="1:2" ht="15" thickBot="1" x14ac:dyDescent="0.35">
      <c r="A282" s="54" t="s">
        <v>172</v>
      </c>
      <c r="B282" s="44">
        <v>39000</v>
      </c>
    </row>
    <row r="283" spans="1:2" ht="27.6" thickBot="1" x14ac:dyDescent="0.35">
      <c r="A283" s="54" t="s">
        <v>173</v>
      </c>
      <c r="B283" s="44">
        <v>88000</v>
      </c>
    </row>
    <row r="284" spans="1:2" ht="15" thickBot="1" x14ac:dyDescent="0.35">
      <c r="A284" s="54" t="s">
        <v>174</v>
      </c>
      <c r="B284" s="44">
        <v>24500</v>
      </c>
    </row>
    <row r="285" spans="1:2" ht="15" thickBot="1" x14ac:dyDescent="0.35">
      <c r="A285" s="54" t="s">
        <v>1426</v>
      </c>
      <c r="B285" s="44">
        <v>1000</v>
      </c>
    </row>
    <row r="286" spans="1:2" ht="15" hidden="1" thickBot="1" x14ac:dyDescent="0.35">
      <c r="A286" s="46" t="s">
        <v>1427</v>
      </c>
      <c r="B286" s="47">
        <v>0</v>
      </c>
    </row>
    <row r="287" spans="1:2" ht="15" hidden="1" thickBot="1" x14ac:dyDescent="0.35">
      <c r="A287" s="45" t="s">
        <v>1428</v>
      </c>
      <c r="B287" s="44">
        <v>0</v>
      </c>
    </row>
    <row r="288" spans="1:2" ht="15" hidden="1" thickBot="1" x14ac:dyDescent="0.35">
      <c r="A288" s="45" t="s">
        <v>1429</v>
      </c>
      <c r="B288" s="44">
        <v>0</v>
      </c>
    </row>
    <row r="289" spans="1:2" ht="15" hidden="1" thickBot="1" x14ac:dyDescent="0.35">
      <c r="A289" s="45" t="s">
        <v>1430</v>
      </c>
      <c r="B289" s="44">
        <v>0</v>
      </c>
    </row>
    <row r="290" spans="1:2" ht="15" hidden="1" thickBot="1" x14ac:dyDescent="0.35">
      <c r="A290" s="45" t="s">
        <v>1431</v>
      </c>
      <c r="B290" s="44">
        <v>0</v>
      </c>
    </row>
    <row r="291" spans="1:2" ht="15" hidden="1" thickBot="1" x14ac:dyDescent="0.35">
      <c r="A291" s="45" t="s">
        <v>1432</v>
      </c>
      <c r="B291" s="44">
        <v>0</v>
      </c>
    </row>
    <row r="292" spans="1:2" ht="15" hidden="1" thickBot="1" x14ac:dyDescent="0.35">
      <c r="A292" s="45" t="s">
        <v>1433</v>
      </c>
      <c r="B292" s="44">
        <v>0</v>
      </c>
    </row>
    <row r="293" spans="1:2" ht="15" hidden="1" thickBot="1" x14ac:dyDescent="0.35">
      <c r="A293" s="45" t="s">
        <v>1434</v>
      </c>
      <c r="B293" s="44">
        <v>0</v>
      </c>
    </row>
    <row r="294" spans="1:2" ht="15" hidden="1" thickBot="1" x14ac:dyDescent="0.35">
      <c r="A294" s="45" t="s">
        <v>1435</v>
      </c>
      <c r="B294" s="44">
        <v>0</v>
      </c>
    </row>
    <row r="295" spans="1:2" ht="15" hidden="1" thickBot="1" x14ac:dyDescent="0.35">
      <c r="A295" s="45" t="s">
        <v>1436</v>
      </c>
      <c r="B295" s="44">
        <v>0</v>
      </c>
    </row>
    <row r="296" spans="1:2" ht="15" thickBot="1" x14ac:dyDescent="0.35">
      <c r="A296" s="53" t="s">
        <v>11</v>
      </c>
      <c r="B296" s="47">
        <f>SUM(B297:B300)</f>
        <v>1000</v>
      </c>
    </row>
    <row r="297" spans="1:2" ht="15" thickBot="1" x14ac:dyDescent="0.35">
      <c r="A297" s="54" t="s">
        <v>1437</v>
      </c>
      <c r="B297" s="44">
        <v>1000</v>
      </c>
    </row>
    <row r="298" spans="1:2" ht="15" hidden="1" thickBot="1" x14ac:dyDescent="0.35">
      <c r="A298" s="45" t="s">
        <v>1438</v>
      </c>
      <c r="B298" s="44">
        <v>0</v>
      </c>
    </row>
    <row r="299" spans="1:2" ht="15" hidden="1" thickBot="1" x14ac:dyDescent="0.35">
      <c r="A299" s="45" t="s">
        <v>1439</v>
      </c>
      <c r="B299" s="44">
        <v>0</v>
      </c>
    </row>
    <row r="300" spans="1:2" ht="15" hidden="1" thickBot="1" x14ac:dyDescent="0.35">
      <c r="A300" s="45" t="s">
        <v>1440</v>
      </c>
      <c r="B300" s="44">
        <v>0</v>
      </c>
    </row>
    <row r="301" spans="1:2" ht="15" hidden="1" thickBot="1" x14ac:dyDescent="0.35">
      <c r="A301" s="46" t="s">
        <v>72</v>
      </c>
      <c r="B301" s="47">
        <v>0</v>
      </c>
    </row>
    <row r="302" spans="1:2" ht="15" hidden="1" thickBot="1" x14ac:dyDescent="0.35">
      <c r="A302" s="45" t="s">
        <v>1441</v>
      </c>
      <c r="B302" s="44">
        <v>0</v>
      </c>
    </row>
    <row r="303" spans="1:2" ht="15" hidden="1" thickBot="1" x14ac:dyDescent="0.35">
      <c r="A303" s="45" t="s">
        <v>1442</v>
      </c>
      <c r="B303" s="44">
        <v>0</v>
      </c>
    </row>
    <row r="304" spans="1:2" ht="15" hidden="1" thickBot="1" x14ac:dyDescent="0.35">
      <c r="A304" s="45" t="s">
        <v>1443</v>
      </c>
      <c r="B304" s="44">
        <v>0</v>
      </c>
    </row>
    <row r="305" spans="1:3" ht="15" hidden="1" thickBot="1" x14ac:dyDescent="0.35">
      <c r="A305" s="45" t="s">
        <v>1444</v>
      </c>
      <c r="B305" s="44">
        <v>0</v>
      </c>
    </row>
    <row r="306" spans="1:3" ht="15" hidden="1" thickBot="1" x14ac:dyDescent="0.35">
      <c r="A306" s="45" t="s">
        <v>1445</v>
      </c>
      <c r="B306" s="44">
        <v>0</v>
      </c>
    </row>
    <row r="307" spans="1:3" ht="15" hidden="1" thickBot="1" x14ac:dyDescent="0.35">
      <c r="A307" s="45" t="s">
        <v>1446</v>
      </c>
      <c r="B307" s="44">
        <v>0</v>
      </c>
    </row>
    <row r="308" spans="1:3" ht="15" hidden="1" thickBot="1" x14ac:dyDescent="0.35">
      <c r="A308" s="45" t="s">
        <v>1447</v>
      </c>
      <c r="B308" s="44">
        <v>0</v>
      </c>
    </row>
    <row r="309" spans="1:3" ht="15" hidden="1" thickBot="1" x14ac:dyDescent="0.35">
      <c r="A309" s="45" t="s">
        <v>1448</v>
      </c>
      <c r="B309" s="44">
        <v>0</v>
      </c>
    </row>
    <row r="310" spans="1:3" ht="15" hidden="1" thickBot="1" x14ac:dyDescent="0.35">
      <c r="A310" s="45" t="s">
        <v>1449</v>
      </c>
      <c r="B310" s="44">
        <v>0</v>
      </c>
    </row>
    <row r="311" spans="1:3" ht="15" thickBot="1" x14ac:dyDescent="0.35">
      <c r="A311" s="52" t="s">
        <v>10</v>
      </c>
      <c r="B311" s="49">
        <f>B312+B321+B330</f>
        <v>1973599.6400000001</v>
      </c>
    </row>
    <row r="312" spans="1:3" ht="15" thickBot="1" x14ac:dyDescent="0.35">
      <c r="A312" s="53" t="s">
        <v>9</v>
      </c>
      <c r="B312" s="47">
        <f>SUM(B313:B320)</f>
        <v>1600000</v>
      </c>
      <c r="C312" s="21"/>
    </row>
    <row r="313" spans="1:3" ht="15" thickBot="1" x14ac:dyDescent="0.35">
      <c r="A313" s="54" t="s">
        <v>1450</v>
      </c>
      <c r="B313" s="44">
        <v>1300000</v>
      </c>
    </row>
    <row r="314" spans="1:3" ht="15" hidden="1" thickBot="1" x14ac:dyDescent="0.35">
      <c r="A314" s="45" t="s">
        <v>163</v>
      </c>
      <c r="B314" s="44">
        <v>0</v>
      </c>
    </row>
    <row r="315" spans="1:3" ht="15" hidden="1" thickBot="1" x14ac:dyDescent="0.35">
      <c r="A315" s="45" t="s">
        <v>1451</v>
      </c>
      <c r="B315" s="44">
        <v>0</v>
      </c>
    </row>
    <row r="316" spans="1:3" ht="15" thickBot="1" x14ac:dyDescent="0.35">
      <c r="A316" s="54" t="s">
        <v>1452</v>
      </c>
      <c r="B316" s="44">
        <v>300000</v>
      </c>
    </row>
    <row r="317" spans="1:3" ht="15" hidden="1" thickBot="1" x14ac:dyDescent="0.35">
      <c r="A317" s="45" t="s">
        <v>1453</v>
      </c>
      <c r="B317" s="44">
        <v>0</v>
      </c>
    </row>
    <row r="318" spans="1:3" ht="15" hidden="1" thickBot="1" x14ac:dyDescent="0.35">
      <c r="A318" s="45" t="s">
        <v>1454</v>
      </c>
      <c r="B318" s="44">
        <v>0</v>
      </c>
    </row>
    <row r="319" spans="1:3" ht="15" hidden="1" thickBot="1" x14ac:dyDescent="0.35">
      <c r="A319" s="45" t="s">
        <v>1455</v>
      </c>
      <c r="B319" s="44">
        <v>0</v>
      </c>
    </row>
    <row r="320" spans="1:3" ht="15" hidden="1" thickBot="1" x14ac:dyDescent="0.35">
      <c r="A320" s="45" t="s">
        <v>1456</v>
      </c>
      <c r="B320" s="44">
        <v>0</v>
      </c>
    </row>
    <row r="321" spans="1:2" ht="15" thickBot="1" x14ac:dyDescent="0.35">
      <c r="A321" s="53" t="s">
        <v>8</v>
      </c>
      <c r="B321" s="47">
        <f>SUM(B322:B329)</f>
        <v>373599.64</v>
      </c>
    </row>
    <row r="322" spans="1:2" ht="15" thickBot="1" x14ac:dyDescent="0.35">
      <c r="A322" s="54" t="s">
        <v>1457</v>
      </c>
      <c r="B322" s="44">
        <v>1000</v>
      </c>
    </row>
    <row r="323" spans="1:2" ht="15" hidden="1" thickBot="1" x14ac:dyDescent="0.35">
      <c r="A323" s="45" t="s">
        <v>1458</v>
      </c>
      <c r="B323" s="44">
        <v>0</v>
      </c>
    </row>
    <row r="324" spans="1:2" ht="15" hidden="1" thickBot="1" x14ac:dyDescent="0.35">
      <c r="A324" s="45" t="s">
        <v>1459</v>
      </c>
      <c r="B324" s="44">
        <v>0</v>
      </c>
    </row>
    <row r="325" spans="1:2" ht="15" thickBot="1" x14ac:dyDescent="0.35">
      <c r="A325" s="54" t="s">
        <v>1460</v>
      </c>
      <c r="B325" s="44">
        <v>372599.64</v>
      </c>
    </row>
    <row r="326" spans="1:2" ht="15" hidden="1" thickBot="1" x14ac:dyDescent="0.35">
      <c r="A326" s="45" t="s">
        <v>1461</v>
      </c>
      <c r="B326" s="44">
        <v>0</v>
      </c>
    </row>
    <row r="327" spans="1:2" ht="15" hidden="1" thickBot="1" x14ac:dyDescent="0.35">
      <c r="A327" s="45" t="s">
        <v>1462</v>
      </c>
      <c r="B327" s="44">
        <v>0</v>
      </c>
    </row>
    <row r="328" spans="1:2" ht="15" hidden="1" thickBot="1" x14ac:dyDescent="0.35">
      <c r="A328" s="45" t="s">
        <v>1463</v>
      </c>
      <c r="B328" s="44">
        <v>0</v>
      </c>
    </row>
    <row r="329" spans="1:2" ht="15" hidden="1" thickBot="1" x14ac:dyDescent="0.35">
      <c r="A329" s="45" t="s">
        <v>1464</v>
      </c>
      <c r="B329" s="44">
        <v>0</v>
      </c>
    </row>
    <row r="330" spans="1:2" ht="15" hidden="1" thickBot="1" x14ac:dyDescent="0.35">
      <c r="A330" s="46" t="s">
        <v>73</v>
      </c>
      <c r="B330" s="47">
        <v>0</v>
      </c>
    </row>
    <row r="331" spans="1:2" ht="15" hidden="1" thickBot="1" x14ac:dyDescent="0.35">
      <c r="A331" s="45" t="s">
        <v>1465</v>
      </c>
      <c r="B331" s="44">
        <v>0</v>
      </c>
    </row>
    <row r="332" spans="1:2" ht="15" hidden="1" thickBot="1" x14ac:dyDescent="0.35">
      <c r="A332" s="45" t="s">
        <v>1466</v>
      </c>
      <c r="B332" s="44">
        <v>0</v>
      </c>
    </row>
    <row r="333" spans="1:2" ht="15" hidden="1" thickBot="1" x14ac:dyDescent="0.35">
      <c r="A333" s="48" t="s">
        <v>82</v>
      </c>
      <c r="B333" s="49">
        <v>0</v>
      </c>
    </row>
    <row r="334" spans="1:2" ht="15" hidden="1" thickBot="1" x14ac:dyDescent="0.35">
      <c r="A334" s="46" t="s">
        <v>83</v>
      </c>
      <c r="B334" s="47">
        <v>0</v>
      </c>
    </row>
    <row r="335" spans="1:2" ht="15" hidden="1" thickBot="1" x14ac:dyDescent="0.35">
      <c r="A335" s="45" t="s">
        <v>1467</v>
      </c>
      <c r="B335" s="44">
        <v>0</v>
      </c>
    </row>
    <row r="336" spans="1:2" ht="15" hidden="1" thickBot="1" x14ac:dyDescent="0.35">
      <c r="A336" s="45" t="s">
        <v>1468</v>
      </c>
      <c r="B336" s="44">
        <v>0</v>
      </c>
    </row>
    <row r="337" spans="1:2" ht="15" hidden="1" thickBot="1" x14ac:dyDescent="0.35">
      <c r="A337" s="46" t="s">
        <v>84</v>
      </c>
      <c r="B337" s="47">
        <v>0</v>
      </c>
    </row>
    <row r="338" spans="1:2" ht="15" hidden="1" thickBot="1" x14ac:dyDescent="0.35">
      <c r="A338" s="45" t="s">
        <v>1469</v>
      </c>
      <c r="B338" s="44">
        <v>0</v>
      </c>
    </row>
    <row r="339" spans="1:2" ht="15" hidden="1" thickBot="1" x14ac:dyDescent="0.35">
      <c r="A339" s="45" t="s">
        <v>1470</v>
      </c>
      <c r="B339" s="44">
        <v>0</v>
      </c>
    </row>
    <row r="340" spans="1:2" ht="15" hidden="1" thickBot="1" x14ac:dyDescent="0.35">
      <c r="A340" s="45" t="s">
        <v>1471</v>
      </c>
      <c r="B340" s="44">
        <v>0</v>
      </c>
    </row>
    <row r="341" spans="1:2" ht="15" hidden="1" thickBot="1" x14ac:dyDescent="0.35">
      <c r="A341" s="45" t="s">
        <v>1472</v>
      </c>
      <c r="B341" s="44">
        <v>0</v>
      </c>
    </row>
    <row r="342" spans="1:2" ht="15" hidden="1" thickBot="1" x14ac:dyDescent="0.35">
      <c r="A342" s="45" t="s">
        <v>1473</v>
      </c>
      <c r="B342" s="44">
        <v>0</v>
      </c>
    </row>
    <row r="343" spans="1:2" ht="15" hidden="1" thickBot="1" x14ac:dyDescent="0.35">
      <c r="A343" s="45" t="s">
        <v>1474</v>
      </c>
      <c r="B343" s="44">
        <v>0</v>
      </c>
    </row>
    <row r="344" spans="1:2" ht="15" hidden="1" thickBot="1" x14ac:dyDescent="0.35">
      <c r="A344" s="45" t="s">
        <v>1475</v>
      </c>
      <c r="B344" s="44">
        <v>0</v>
      </c>
    </row>
    <row r="345" spans="1:2" ht="15" hidden="1" thickBot="1" x14ac:dyDescent="0.35">
      <c r="A345" s="45" t="s">
        <v>1476</v>
      </c>
      <c r="B345" s="44">
        <v>0</v>
      </c>
    </row>
    <row r="346" spans="1:2" ht="15" hidden="1" thickBot="1" x14ac:dyDescent="0.35">
      <c r="A346" s="45" t="s">
        <v>1477</v>
      </c>
      <c r="B346" s="44">
        <v>0</v>
      </c>
    </row>
    <row r="347" spans="1:2" ht="15" hidden="1" thickBot="1" x14ac:dyDescent="0.35">
      <c r="A347" s="46" t="s">
        <v>85</v>
      </c>
      <c r="B347" s="47">
        <v>0</v>
      </c>
    </row>
    <row r="348" spans="1:2" ht="15" hidden="1" thickBot="1" x14ac:dyDescent="0.35">
      <c r="A348" s="45" t="s">
        <v>1478</v>
      </c>
      <c r="B348" s="44">
        <v>0</v>
      </c>
    </row>
    <row r="349" spans="1:2" ht="15" hidden="1" thickBot="1" x14ac:dyDescent="0.35">
      <c r="A349" s="45" t="s">
        <v>1479</v>
      </c>
      <c r="B349" s="44">
        <v>0</v>
      </c>
    </row>
    <row r="350" spans="1:2" ht="15" hidden="1" thickBot="1" x14ac:dyDescent="0.35">
      <c r="A350" s="45" t="s">
        <v>1480</v>
      </c>
      <c r="B350" s="44">
        <v>0</v>
      </c>
    </row>
    <row r="351" spans="1:2" ht="15" hidden="1" thickBot="1" x14ac:dyDescent="0.35">
      <c r="A351" s="45" t="s">
        <v>1481</v>
      </c>
      <c r="B351" s="44">
        <v>0</v>
      </c>
    </row>
    <row r="352" spans="1:2" ht="15" hidden="1" thickBot="1" x14ac:dyDescent="0.35">
      <c r="A352" s="45" t="s">
        <v>1482</v>
      </c>
      <c r="B352" s="44">
        <v>0</v>
      </c>
    </row>
    <row r="353" spans="1:2" ht="15" hidden="1" thickBot="1" x14ac:dyDescent="0.35">
      <c r="A353" s="45" t="s">
        <v>1483</v>
      </c>
      <c r="B353" s="44">
        <v>0</v>
      </c>
    </row>
    <row r="354" spans="1:2" ht="15" hidden="1" thickBot="1" x14ac:dyDescent="0.35">
      <c r="A354" s="46" t="s">
        <v>86</v>
      </c>
      <c r="B354" s="47">
        <v>0</v>
      </c>
    </row>
    <row r="355" spans="1:2" ht="15" hidden="1" thickBot="1" x14ac:dyDescent="0.35">
      <c r="A355" s="45" t="s">
        <v>1484</v>
      </c>
      <c r="B355" s="44">
        <v>0</v>
      </c>
    </row>
    <row r="356" spans="1:2" ht="15" hidden="1" thickBot="1" x14ac:dyDescent="0.35">
      <c r="A356" s="45" t="s">
        <v>1485</v>
      </c>
      <c r="B356" s="44">
        <v>0</v>
      </c>
    </row>
    <row r="357" spans="1:2" ht="15" hidden="1" thickBot="1" x14ac:dyDescent="0.35">
      <c r="A357" s="45" t="s">
        <v>1486</v>
      </c>
      <c r="B357" s="44">
        <v>0</v>
      </c>
    </row>
    <row r="358" spans="1:2" ht="15" hidden="1" thickBot="1" x14ac:dyDescent="0.35">
      <c r="A358" s="45" t="s">
        <v>1487</v>
      </c>
      <c r="B358" s="44">
        <v>0</v>
      </c>
    </row>
    <row r="359" spans="1:2" ht="15" hidden="1" thickBot="1" x14ac:dyDescent="0.35">
      <c r="A359" s="45" t="s">
        <v>1488</v>
      </c>
      <c r="B359" s="44">
        <v>0</v>
      </c>
    </row>
    <row r="360" spans="1:2" ht="15" hidden="1" thickBot="1" x14ac:dyDescent="0.35">
      <c r="A360" s="45" t="s">
        <v>1489</v>
      </c>
      <c r="B360" s="44">
        <v>0</v>
      </c>
    </row>
    <row r="361" spans="1:2" ht="15" hidden="1" thickBot="1" x14ac:dyDescent="0.35">
      <c r="A361" s="45" t="s">
        <v>1490</v>
      </c>
      <c r="B361" s="44">
        <v>0</v>
      </c>
    </row>
    <row r="362" spans="1:2" ht="15" hidden="1" thickBot="1" x14ac:dyDescent="0.35">
      <c r="A362" s="45" t="s">
        <v>1491</v>
      </c>
      <c r="B362" s="44">
        <v>0</v>
      </c>
    </row>
    <row r="363" spans="1:2" ht="15" hidden="1" thickBot="1" x14ac:dyDescent="0.35">
      <c r="A363" s="45" t="s">
        <v>1492</v>
      </c>
      <c r="B363" s="44">
        <v>0</v>
      </c>
    </row>
    <row r="364" spans="1:2" ht="15" hidden="1" thickBot="1" x14ac:dyDescent="0.35">
      <c r="A364" s="46" t="s">
        <v>87</v>
      </c>
      <c r="B364" s="47">
        <v>0</v>
      </c>
    </row>
    <row r="365" spans="1:2" ht="15" hidden="1" thickBot="1" x14ac:dyDescent="0.35">
      <c r="A365" s="45" t="s">
        <v>1493</v>
      </c>
      <c r="B365" s="44">
        <v>0</v>
      </c>
    </row>
    <row r="366" spans="1:2" ht="15" hidden="1" thickBot="1" x14ac:dyDescent="0.35">
      <c r="A366" s="45" t="s">
        <v>1494</v>
      </c>
      <c r="B366" s="44">
        <v>0</v>
      </c>
    </row>
    <row r="367" spans="1:2" ht="15" hidden="1" thickBot="1" x14ac:dyDescent="0.35">
      <c r="A367" s="45" t="s">
        <v>1495</v>
      </c>
      <c r="B367" s="44">
        <v>0</v>
      </c>
    </row>
    <row r="368" spans="1:2" ht="15" hidden="1" thickBot="1" x14ac:dyDescent="0.35">
      <c r="A368" s="45" t="s">
        <v>1496</v>
      </c>
      <c r="B368" s="44">
        <v>0</v>
      </c>
    </row>
    <row r="369" spans="1:2" ht="15" hidden="1" thickBot="1" x14ac:dyDescent="0.35">
      <c r="A369" s="45" t="s">
        <v>1497</v>
      </c>
      <c r="B369" s="44">
        <v>0</v>
      </c>
    </row>
    <row r="370" spans="1:2" ht="15" hidden="1" thickBot="1" x14ac:dyDescent="0.35">
      <c r="A370" s="45" t="s">
        <v>1498</v>
      </c>
      <c r="B370" s="44">
        <v>0</v>
      </c>
    </row>
    <row r="371" spans="1:2" ht="15" hidden="1" thickBot="1" x14ac:dyDescent="0.35">
      <c r="A371" s="45" t="s">
        <v>1499</v>
      </c>
      <c r="B371" s="44">
        <v>0</v>
      </c>
    </row>
    <row r="372" spans="1:2" ht="15" hidden="1" thickBot="1" x14ac:dyDescent="0.35">
      <c r="A372" s="45" t="s">
        <v>1500</v>
      </c>
      <c r="B372" s="44">
        <v>0</v>
      </c>
    </row>
    <row r="373" spans="1:2" ht="15" hidden="1" thickBot="1" x14ac:dyDescent="0.35">
      <c r="A373" s="45" t="s">
        <v>1501</v>
      </c>
      <c r="B373" s="44">
        <v>0</v>
      </c>
    </row>
    <row r="374" spans="1:2" ht="15" hidden="1" thickBot="1" x14ac:dyDescent="0.35">
      <c r="A374" s="46" t="s">
        <v>88</v>
      </c>
      <c r="B374" s="47">
        <v>0</v>
      </c>
    </row>
    <row r="375" spans="1:2" ht="15" hidden="1" thickBot="1" x14ac:dyDescent="0.35">
      <c r="A375" s="45" t="s">
        <v>1502</v>
      </c>
      <c r="B375" s="44">
        <v>0</v>
      </c>
    </row>
    <row r="376" spans="1:2" ht="15" hidden="1" thickBot="1" x14ac:dyDescent="0.35">
      <c r="A376" s="45" t="s">
        <v>1503</v>
      </c>
      <c r="B376" s="44">
        <v>0</v>
      </c>
    </row>
    <row r="377" spans="1:2" ht="15" hidden="1" thickBot="1" x14ac:dyDescent="0.35">
      <c r="A377" s="46" t="s">
        <v>89</v>
      </c>
      <c r="B377" s="47">
        <v>0</v>
      </c>
    </row>
    <row r="378" spans="1:2" ht="15" hidden="1" thickBot="1" x14ac:dyDescent="0.35">
      <c r="A378" s="45" t="s">
        <v>1504</v>
      </c>
      <c r="B378" s="44">
        <v>0</v>
      </c>
    </row>
    <row r="379" spans="1:2" ht="15" hidden="1" thickBot="1" x14ac:dyDescent="0.35">
      <c r="A379" s="45" t="s">
        <v>1505</v>
      </c>
      <c r="B379" s="44">
        <v>0</v>
      </c>
    </row>
    <row r="380" spans="1:2" ht="15" hidden="1" thickBot="1" x14ac:dyDescent="0.35">
      <c r="A380" s="45" t="s">
        <v>1506</v>
      </c>
      <c r="B380" s="44">
        <v>0</v>
      </c>
    </row>
    <row r="381" spans="1:2" ht="15" hidden="1" thickBot="1" x14ac:dyDescent="0.35">
      <c r="A381" s="48" t="s">
        <v>97</v>
      </c>
      <c r="B381" s="49">
        <v>0</v>
      </c>
    </row>
    <row r="382" spans="1:2" ht="15" hidden="1" thickBot="1" x14ac:dyDescent="0.35">
      <c r="A382" s="46" t="s">
        <v>94</v>
      </c>
      <c r="B382" s="47">
        <v>0</v>
      </c>
    </row>
    <row r="383" spans="1:2" ht="15" hidden="1" thickBot="1" x14ac:dyDescent="0.35">
      <c r="A383" s="45" t="s">
        <v>1507</v>
      </c>
      <c r="B383" s="44">
        <v>0</v>
      </c>
    </row>
    <row r="384" spans="1:2" ht="15" hidden="1" thickBot="1" x14ac:dyDescent="0.35">
      <c r="A384" s="45" t="s">
        <v>1508</v>
      </c>
      <c r="B384" s="44">
        <v>0</v>
      </c>
    </row>
    <row r="385" spans="1:2" ht="15" hidden="1" thickBot="1" x14ac:dyDescent="0.35">
      <c r="A385" s="45" t="s">
        <v>1509</v>
      </c>
      <c r="B385" s="44">
        <v>0</v>
      </c>
    </row>
    <row r="386" spans="1:2" ht="15" hidden="1" thickBot="1" x14ac:dyDescent="0.35">
      <c r="A386" s="45" t="s">
        <v>1510</v>
      </c>
      <c r="B386" s="44">
        <v>0</v>
      </c>
    </row>
    <row r="387" spans="1:2" ht="15" hidden="1" thickBot="1" x14ac:dyDescent="0.35">
      <c r="A387" s="45" t="s">
        <v>1511</v>
      </c>
      <c r="B387" s="44">
        <v>0</v>
      </c>
    </row>
    <row r="388" spans="1:2" ht="15" hidden="1" thickBot="1" x14ac:dyDescent="0.35">
      <c r="A388" s="45" t="s">
        <v>1512</v>
      </c>
      <c r="B388" s="44">
        <v>0</v>
      </c>
    </row>
    <row r="389" spans="1:2" ht="15" hidden="1" thickBot="1" x14ac:dyDescent="0.35">
      <c r="A389" s="46" t="s">
        <v>95</v>
      </c>
      <c r="B389" s="47">
        <v>0</v>
      </c>
    </row>
    <row r="390" spans="1:2" ht="15" hidden="1" thickBot="1" x14ac:dyDescent="0.35">
      <c r="A390" s="45" t="s">
        <v>1513</v>
      </c>
      <c r="B390" s="44">
        <v>0</v>
      </c>
    </row>
    <row r="391" spans="1:2" ht="15" hidden="1" thickBot="1" x14ac:dyDescent="0.35">
      <c r="A391" s="45" t="s">
        <v>1514</v>
      </c>
      <c r="B391" s="44">
        <v>0</v>
      </c>
    </row>
    <row r="392" spans="1:2" ht="15" hidden="1" thickBot="1" x14ac:dyDescent="0.35">
      <c r="A392" s="45" t="s">
        <v>1515</v>
      </c>
      <c r="B392" s="44">
        <v>0</v>
      </c>
    </row>
    <row r="393" spans="1:2" ht="15" hidden="1" thickBot="1" x14ac:dyDescent="0.35">
      <c r="A393" s="45" t="s">
        <v>1516</v>
      </c>
      <c r="B393" s="44">
        <v>0</v>
      </c>
    </row>
    <row r="394" spans="1:2" ht="15" hidden="1" thickBot="1" x14ac:dyDescent="0.35">
      <c r="A394" s="45" t="s">
        <v>1517</v>
      </c>
      <c r="B394" s="44">
        <v>0</v>
      </c>
    </row>
    <row r="395" spans="1:2" ht="15" hidden="1" thickBot="1" x14ac:dyDescent="0.35">
      <c r="A395" s="46" t="s">
        <v>96</v>
      </c>
      <c r="B395" s="47">
        <v>0</v>
      </c>
    </row>
    <row r="396" spans="1:2" ht="15" hidden="1" thickBot="1" x14ac:dyDescent="0.35">
      <c r="A396" s="45" t="s">
        <v>1518</v>
      </c>
      <c r="B396" s="44">
        <v>0</v>
      </c>
    </row>
    <row r="397" spans="1:2" ht="15" hidden="1" thickBot="1" x14ac:dyDescent="0.35">
      <c r="A397" s="45" t="s">
        <v>1519</v>
      </c>
      <c r="B397" s="44">
        <v>0</v>
      </c>
    </row>
    <row r="398" spans="1:2" ht="15" hidden="1" thickBot="1" x14ac:dyDescent="0.35">
      <c r="A398" s="45" t="s">
        <v>1520</v>
      </c>
      <c r="B398" s="44">
        <v>0</v>
      </c>
    </row>
    <row r="399" spans="1:2" ht="15" thickBot="1" x14ac:dyDescent="0.35">
      <c r="A399" s="52" t="s">
        <v>7</v>
      </c>
      <c r="B399" s="49">
        <f>B400+B409+B418+B421+B424+B427+B430</f>
        <v>100000</v>
      </c>
    </row>
    <row r="400" spans="1:2" ht="15" thickBot="1" x14ac:dyDescent="0.35">
      <c r="A400" s="53" t="s">
        <v>6</v>
      </c>
      <c r="B400" s="47">
        <f>SUM(B401:B408)</f>
        <v>100000</v>
      </c>
    </row>
    <row r="401" spans="1:2" ht="15" thickBot="1" x14ac:dyDescent="0.35">
      <c r="A401" s="54" t="s">
        <v>175</v>
      </c>
      <c r="B401" s="44">
        <v>100000</v>
      </c>
    </row>
    <row r="402" spans="1:2" ht="15" hidden="1" thickBot="1" x14ac:dyDescent="0.35">
      <c r="A402" s="45" t="s">
        <v>1521</v>
      </c>
      <c r="B402" s="44">
        <v>0</v>
      </c>
    </row>
    <row r="403" spans="1:2" ht="15" hidden="1" thickBot="1" x14ac:dyDescent="0.35">
      <c r="A403" s="45" t="s">
        <v>1522</v>
      </c>
      <c r="B403" s="44">
        <v>0</v>
      </c>
    </row>
    <row r="404" spans="1:2" ht="15" hidden="1" thickBot="1" x14ac:dyDescent="0.35">
      <c r="A404" s="45" t="s">
        <v>1523</v>
      </c>
      <c r="B404" s="44">
        <v>0</v>
      </c>
    </row>
    <row r="405" spans="1:2" ht="15" hidden="1" thickBot="1" x14ac:dyDescent="0.35">
      <c r="A405" s="45" t="s">
        <v>1524</v>
      </c>
      <c r="B405" s="44">
        <v>0</v>
      </c>
    </row>
    <row r="406" spans="1:2" ht="15" hidden="1" thickBot="1" x14ac:dyDescent="0.35">
      <c r="A406" s="45" t="s">
        <v>1525</v>
      </c>
      <c r="B406" s="44">
        <v>0</v>
      </c>
    </row>
    <row r="407" spans="1:2" ht="15" hidden="1" thickBot="1" x14ac:dyDescent="0.35">
      <c r="A407" s="45" t="s">
        <v>1526</v>
      </c>
      <c r="B407" s="44">
        <v>0</v>
      </c>
    </row>
    <row r="408" spans="1:2" ht="15" hidden="1" thickBot="1" x14ac:dyDescent="0.35">
      <c r="A408" s="45" t="s">
        <v>1527</v>
      </c>
      <c r="B408" s="44">
        <v>0</v>
      </c>
    </row>
    <row r="409" spans="1:2" ht="15" hidden="1" thickBot="1" x14ac:dyDescent="0.35">
      <c r="A409" s="46" t="s">
        <v>5</v>
      </c>
      <c r="B409" s="47">
        <v>0</v>
      </c>
    </row>
    <row r="410" spans="1:2" ht="15" hidden="1" thickBot="1" x14ac:dyDescent="0.35">
      <c r="A410" s="45" t="s">
        <v>176</v>
      </c>
      <c r="B410" s="44">
        <v>0</v>
      </c>
    </row>
    <row r="411" spans="1:2" ht="15" hidden="1" thickBot="1" x14ac:dyDescent="0.35">
      <c r="A411" s="45" t="s">
        <v>1528</v>
      </c>
      <c r="B411" s="44">
        <v>0</v>
      </c>
    </row>
    <row r="412" spans="1:2" ht="15" hidden="1" thickBot="1" x14ac:dyDescent="0.35">
      <c r="A412" s="45" t="s">
        <v>1529</v>
      </c>
      <c r="B412" s="44">
        <v>0</v>
      </c>
    </row>
    <row r="413" spans="1:2" ht="15" hidden="1" thickBot="1" x14ac:dyDescent="0.35">
      <c r="A413" s="45" t="s">
        <v>1530</v>
      </c>
      <c r="B413" s="44">
        <v>0</v>
      </c>
    </row>
    <row r="414" spans="1:2" ht="15" hidden="1" thickBot="1" x14ac:dyDescent="0.35">
      <c r="A414" s="45" t="s">
        <v>1531</v>
      </c>
      <c r="B414" s="44">
        <v>0</v>
      </c>
    </row>
    <row r="415" spans="1:2" ht="15" hidden="1" thickBot="1" x14ac:dyDescent="0.35">
      <c r="A415" s="45" t="s">
        <v>1532</v>
      </c>
      <c r="B415" s="44">
        <v>0</v>
      </c>
    </row>
    <row r="416" spans="1:2" ht="15" hidden="1" thickBot="1" x14ac:dyDescent="0.35">
      <c r="A416" s="45" t="s">
        <v>1533</v>
      </c>
      <c r="B416" s="44">
        <v>0</v>
      </c>
    </row>
    <row r="417" spans="1:2" ht="15" hidden="1" thickBot="1" x14ac:dyDescent="0.35">
      <c r="A417" s="45" t="s">
        <v>1534</v>
      </c>
      <c r="B417" s="44">
        <v>0</v>
      </c>
    </row>
    <row r="418" spans="1:2" ht="15" hidden="1" thickBot="1" x14ac:dyDescent="0.35">
      <c r="A418" s="46" t="s">
        <v>1535</v>
      </c>
      <c r="B418" s="47">
        <v>0</v>
      </c>
    </row>
    <row r="419" spans="1:2" ht="15" hidden="1" thickBot="1" x14ac:dyDescent="0.35">
      <c r="A419" s="45" t="s">
        <v>1536</v>
      </c>
      <c r="B419" s="44">
        <v>0</v>
      </c>
    </row>
    <row r="420" spans="1:2" ht="15" hidden="1" thickBot="1" x14ac:dyDescent="0.35">
      <c r="A420" s="45" t="s">
        <v>1537</v>
      </c>
      <c r="B420" s="44">
        <v>0</v>
      </c>
    </row>
    <row r="421" spans="1:2" ht="15" hidden="1" thickBot="1" x14ac:dyDescent="0.35">
      <c r="A421" s="46" t="s">
        <v>1538</v>
      </c>
      <c r="B421" s="47">
        <v>0</v>
      </c>
    </row>
    <row r="422" spans="1:2" ht="15" hidden="1" thickBot="1" x14ac:dyDescent="0.35">
      <c r="A422" s="45" t="s">
        <v>1539</v>
      </c>
      <c r="B422" s="44">
        <v>0</v>
      </c>
    </row>
    <row r="423" spans="1:2" ht="15" hidden="1" thickBot="1" x14ac:dyDescent="0.35">
      <c r="A423" s="45" t="s">
        <v>1540</v>
      </c>
      <c r="B423" s="44">
        <v>0</v>
      </c>
    </row>
    <row r="424" spans="1:2" ht="15" hidden="1" thickBot="1" x14ac:dyDescent="0.35">
      <c r="A424" s="46" t="s">
        <v>2</v>
      </c>
      <c r="B424" s="47">
        <v>0</v>
      </c>
    </row>
    <row r="425" spans="1:2" ht="15" hidden="1" thickBot="1" x14ac:dyDescent="0.35">
      <c r="A425" s="45" t="s">
        <v>1541</v>
      </c>
      <c r="B425" s="44">
        <v>0</v>
      </c>
    </row>
    <row r="426" spans="1:2" ht="15" hidden="1" thickBot="1" x14ac:dyDescent="0.35">
      <c r="A426" s="45" t="s">
        <v>1542</v>
      </c>
      <c r="B426" s="44">
        <v>0</v>
      </c>
    </row>
    <row r="427" spans="1:2" ht="15" hidden="1" thickBot="1" x14ac:dyDescent="0.35">
      <c r="A427" s="46" t="s">
        <v>1</v>
      </c>
      <c r="B427" s="47">
        <v>0</v>
      </c>
    </row>
    <row r="428" spans="1:2" ht="15" hidden="1" thickBot="1" x14ac:dyDescent="0.35">
      <c r="A428" s="45" t="s">
        <v>177</v>
      </c>
      <c r="B428" s="44">
        <v>0</v>
      </c>
    </row>
    <row r="429" spans="1:2" ht="15" hidden="1" thickBot="1" x14ac:dyDescent="0.35">
      <c r="A429" s="45" t="s">
        <v>1543</v>
      </c>
      <c r="B429" s="44">
        <v>0</v>
      </c>
    </row>
    <row r="430" spans="1:2" ht="15" hidden="1" thickBot="1" x14ac:dyDescent="0.35">
      <c r="A430" s="46" t="s">
        <v>178</v>
      </c>
      <c r="B430" s="47">
        <v>0</v>
      </c>
    </row>
    <row r="431" spans="1:2" ht="15" hidden="1" thickBot="1" x14ac:dyDescent="0.35">
      <c r="A431" s="45" t="s">
        <v>179</v>
      </c>
      <c r="B431" s="44">
        <v>0</v>
      </c>
    </row>
    <row r="432" spans="1:2" ht="15" thickBot="1" x14ac:dyDescent="0.35">
      <c r="A432" s="55" t="s">
        <v>1545</v>
      </c>
      <c r="B432" s="56">
        <f>SUM(B399+B311+B252+B192+B107+B42+B2)</f>
        <v>27600628</v>
      </c>
    </row>
  </sheetData>
  <autoFilter ref="A1:B432">
    <filterColumn colId="1">
      <filters>
        <filter val="$1,000.00"/>
        <filter val="$1,200.00"/>
        <filter val="$1,300,000.00"/>
        <filter val="$1,325,000.00"/>
        <filter val="$1,484,944.00"/>
        <filter val="$1,500.00"/>
        <filter val="$1,600,000.00"/>
        <filter val="$1,760,003.00"/>
        <filter val="$1,812,944.00"/>
        <filter val="$1,824,000.00"/>
        <filter val="$1,973,599.64"/>
        <filter val="$10,000.00"/>
        <filter val="$100,000.00"/>
        <filter val="$105,000.00"/>
        <filter val="$11,000.00"/>
        <filter val="$11,099,500.00"/>
        <filter val="$11,500.00"/>
        <filter val="$111,300.00"/>
        <filter val="$112,000.00"/>
        <filter val="$115,000.00"/>
        <filter val="$12,500.00"/>
        <filter val="$120,000.00"/>
        <filter val="$121,000.00"/>
        <filter val="$13,000.00"/>
        <filter val="$13,600.00"/>
        <filter val="$138,500.00"/>
        <filter val="$14,298,444.00"/>
        <filter val="$155,500.00"/>
        <filter val="$165,000.00"/>
        <filter val="$17,000.00"/>
        <filter val="$17,100.00"/>
        <filter val="$17,500.00"/>
        <filter val="$17,900.00"/>
        <filter val="$181,500.00"/>
        <filter val="$184,000.00"/>
        <filter val="$196,500.00"/>
        <filter val="$2,000.00"/>
        <filter val="$2,100,000.00"/>
        <filter val="$2,169,300.00"/>
        <filter val="$2,500.00"/>
        <filter val="$200,000.00"/>
        <filter val="$201,000.00"/>
        <filter val="$21,700.00"/>
        <filter val="$225,000.00"/>
        <filter val="$227,000.00"/>
        <filter val="$23,497.00"/>
        <filter val="$230,500.00"/>
        <filter val="$24,500.00"/>
        <filter val="$254,584.36"/>
        <filter val="$27,600,628.00"/>
        <filter val="$3,500.00"/>
        <filter val="$3,932,884.36"/>
        <filter val="$30,000.00"/>
        <filter val="$300,000.00"/>
        <filter val="$301,000.00"/>
        <filter val="$309,000.00"/>
        <filter val="$328,000.00"/>
        <filter val="$330,000.00"/>
        <filter val="$34,000.00"/>
        <filter val="$364,300.00"/>
        <filter val="$368,500.00"/>
        <filter val="$37,000.00"/>
        <filter val="$370,000.00"/>
        <filter val="$372,599.64"/>
        <filter val="$373,599.64"/>
        <filter val="$39,000.00"/>
        <filter val="$4,000.00"/>
        <filter val="$4,500.00"/>
        <filter val="$4,549,597.00"/>
        <filter val="$40,500.00"/>
        <filter val="$408,500.00"/>
        <filter val="$41,500.00"/>
        <filter val="$428,500.00"/>
        <filter val="$440,700.00"/>
        <filter val="$458,000.00"/>
        <filter val="$459,997.00"/>
        <filter val="$5,000.00"/>
        <filter val="$5,500.00"/>
        <filter val="$50,000.00"/>
        <filter val="$50,500.00"/>
        <filter val="$500,000.00"/>
        <filter val="$52,000.00"/>
        <filter val="$54,500.00"/>
        <filter val="$58,000.00"/>
        <filter val="$59,000.00"/>
        <filter val="$6,000.00"/>
        <filter val="$6,100.00"/>
        <filter val="$60,000.00"/>
        <filter val="$608,100.00"/>
        <filter val="$61,000.00"/>
        <filter val="$615,000.00"/>
        <filter val="$67,000.00"/>
        <filter val="$685,500.00"/>
        <filter val="$690,000.00"/>
        <filter val="$7,000.00"/>
        <filter val="$71,000.00"/>
        <filter val="$8,000.00"/>
        <filter val="$8,500.00"/>
        <filter val="$80,000.00"/>
        <filter val="$81,584.36"/>
        <filter val="$819,003.00"/>
        <filter val="$88,000.00"/>
        <filter val="$9,000.00"/>
        <filter val="$9,200.00"/>
        <filter val="$90,000.00"/>
        <filter val="$910,003.00"/>
        <filter val="$94,000.00"/>
        <filter val="$95,000.00"/>
        <filter val="$986,100.00"/>
      </filters>
    </filterColumn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C7"/>
  <sheetViews>
    <sheetView workbookViewId="0">
      <selection activeCell="C2" sqref="C2:C6"/>
    </sheetView>
  </sheetViews>
  <sheetFormatPr baseColWidth="10" defaultRowHeight="14.4" x14ac:dyDescent="0.3"/>
  <cols>
    <col min="1" max="1" width="2" bestFit="1" customWidth="1"/>
    <col min="2" max="2" width="38.109375" customWidth="1"/>
    <col min="3" max="3" width="21.88671875" bestFit="1" customWidth="1"/>
  </cols>
  <sheetData>
    <row r="1" spans="1:3" ht="15" thickBot="1" x14ac:dyDescent="0.35">
      <c r="A1" s="137" t="s">
        <v>98</v>
      </c>
      <c r="B1" s="138"/>
      <c r="C1" s="9" t="s">
        <v>99</v>
      </c>
    </row>
    <row r="2" spans="1:3" ht="15" thickBot="1" x14ac:dyDescent="0.35">
      <c r="A2" s="10">
        <v>1</v>
      </c>
      <c r="B2" s="11" t="s">
        <v>100</v>
      </c>
      <c r="C2" s="13">
        <v>24540928.359999999</v>
      </c>
    </row>
    <row r="3" spans="1:3" ht="15" thickBot="1" x14ac:dyDescent="0.35">
      <c r="A3" s="10">
        <v>2</v>
      </c>
      <c r="B3" s="11" t="s">
        <v>101</v>
      </c>
      <c r="C3" s="13">
        <v>2959699.6400000011</v>
      </c>
    </row>
    <row r="4" spans="1:3" ht="27" thickBot="1" x14ac:dyDescent="0.35">
      <c r="A4" s="10">
        <v>3</v>
      </c>
      <c r="B4" s="11" t="s">
        <v>102</v>
      </c>
      <c r="C4" s="13">
        <v>100000</v>
      </c>
    </row>
    <row r="5" spans="1:3" ht="15" thickBot="1" x14ac:dyDescent="0.35">
      <c r="A5" s="10">
        <v>4</v>
      </c>
      <c r="B5" s="11" t="s">
        <v>103</v>
      </c>
      <c r="C5" s="13">
        <v>0</v>
      </c>
    </row>
    <row r="6" spans="1:3" ht="15" thickBot="1" x14ac:dyDescent="0.35">
      <c r="A6" s="10">
        <v>5</v>
      </c>
      <c r="B6" s="11" t="s">
        <v>104</v>
      </c>
      <c r="C6" s="13">
        <v>0</v>
      </c>
    </row>
    <row r="7" spans="1:3" ht="15" thickBot="1" x14ac:dyDescent="0.35">
      <c r="A7" s="137" t="s">
        <v>46</v>
      </c>
      <c r="B7" s="138"/>
      <c r="C7" s="22">
        <f>SUM(C2:C6)</f>
        <v>27600628</v>
      </c>
    </row>
  </sheetData>
  <mergeCells count="2">
    <mergeCell ref="A1:B1"/>
    <mergeCell ref="A7:B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D91"/>
  <sheetViews>
    <sheetView topLeftCell="A82" workbookViewId="0">
      <selection activeCell="B86" sqref="B86"/>
    </sheetView>
  </sheetViews>
  <sheetFormatPr baseColWidth="10" defaultRowHeight="14.4" x14ac:dyDescent="0.3"/>
  <cols>
    <col min="1" max="1" width="100.6640625" customWidth="1"/>
    <col min="2" max="2" width="21.88671875" bestFit="1" customWidth="1"/>
    <col min="3" max="3" width="14.109375" bestFit="1" customWidth="1"/>
    <col min="4" max="4" width="12.5546875" bestFit="1" customWidth="1"/>
  </cols>
  <sheetData>
    <row r="1" spans="1:2" ht="15" thickBot="1" x14ac:dyDescent="0.35">
      <c r="A1" s="14" t="s">
        <v>1546</v>
      </c>
      <c r="B1" s="15" t="s">
        <v>99</v>
      </c>
    </row>
    <row r="2" spans="1:2" ht="15" thickBot="1" x14ac:dyDescent="0.35">
      <c r="A2" s="16" t="s">
        <v>1548</v>
      </c>
      <c r="B2" s="61">
        <f>SUM(B3:B11)</f>
        <v>9226303</v>
      </c>
    </row>
    <row r="3" spans="1:2" ht="15" thickBot="1" x14ac:dyDescent="0.35">
      <c r="A3" s="57" t="s">
        <v>45</v>
      </c>
      <c r="B3" s="20">
        <f>SUM('BASE CA COG'!D2:D6)</f>
        <v>5654000</v>
      </c>
    </row>
    <row r="4" spans="1:2" ht="15" thickBot="1" x14ac:dyDescent="0.35">
      <c r="A4" s="57" t="s">
        <v>40</v>
      </c>
      <c r="B4" s="20">
        <f>SUM('BASE CA COG'!D7:D35)</f>
        <v>1049300</v>
      </c>
    </row>
    <row r="5" spans="1:2" ht="15" thickBot="1" x14ac:dyDescent="0.35">
      <c r="A5" s="57" t="s">
        <v>31</v>
      </c>
      <c r="B5" s="20">
        <f>SUM('BASE CA COG'!D36:D69)</f>
        <v>1088000</v>
      </c>
    </row>
    <row r="6" spans="1:2" ht="15" thickBot="1" x14ac:dyDescent="0.35">
      <c r="A6" s="57" t="s">
        <v>154</v>
      </c>
      <c r="B6" s="20">
        <f>SUM('BASE CA COG'!D70:D75)</f>
        <v>1214003</v>
      </c>
    </row>
    <row r="7" spans="1:2" ht="15" thickBot="1" x14ac:dyDescent="0.35">
      <c r="A7" s="57" t="s">
        <v>16</v>
      </c>
      <c r="B7" s="20">
        <f>SUM('BASE CA COG'!D76:D86)</f>
        <v>121000</v>
      </c>
    </row>
    <row r="8" spans="1:2" ht="15" thickBot="1" x14ac:dyDescent="0.35">
      <c r="A8" s="57" t="s">
        <v>1547</v>
      </c>
      <c r="B8" s="20">
        <v>0</v>
      </c>
    </row>
    <row r="9" spans="1:2" ht="15" thickBot="1" x14ac:dyDescent="0.35">
      <c r="A9" s="57" t="s">
        <v>82</v>
      </c>
      <c r="B9" s="20">
        <v>0</v>
      </c>
    </row>
    <row r="10" spans="1:2" ht="15" thickBot="1" x14ac:dyDescent="0.35">
      <c r="A10" s="57" t="s">
        <v>97</v>
      </c>
      <c r="B10" s="20">
        <v>0</v>
      </c>
    </row>
    <row r="11" spans="1:2" ht="15" thickBot="1" x14ac:dyDescent="0.35">
      <c r="A11" s="57" t="s">
        <v>7</v>
      </c>
      <c r="B11" s="20">
        <f>SUM('BASE CA COG'!D87)</f>
        <v>100000</v>
      </c>
    </row>
    <row r="12" spans="1:2" ht="15" thickBot="1" x14ac:dyDescent="0.35">
      <c r="A12" s="16" t="s">
        <v>1549</v>
      </c>
      <c r="B12" s="61">
        <f>SUM(B13:B21)</f>
        <v>5443000</v>
      </c>
    </row>
    <row r="13" spans="1:2" ht="15" thickBot="1" x14ac:dyDescent="0.35">
      <c r="A13" s="57" t="s">
        <v>45</v>
      </c>
      <c r="B13" s="20">
        <f>SUM('BASE CA COG'!D220:D222)</f>
        <v>1916000</v>
      </c>
    </row>
    <row r="14" spans="1:2" ht="15" thickBot="1" x14ac:dyDescent="0.35">
      <c r="A14" s="57" t="s">
        <v>40</v>
      </c>
      <c r="B14" s="20">
        <f>SUM('BASE CA COG'!D223:D247)</f>
        <v>895800</v>
      </c>
    </row>
    <row r="15" spans="1:2" ht="15" thickBot="1" x14ac:dyDescent="0.35">
      <c r="A15" s="57" t="s">
        <v>31</v>
      </c>
      <c r="B15" s="20">
        <f>SUM('BASE CA COG'!D248:D261)</f>
        <v>2309600</v>
      </c>
    </row>
    <row r="16" spans="1:2" ht="15" thickBot="1" x14ac:dyDescent="0.35">
      <c r="A16" s="57" t="s">
        <v>154</v>
      </c>
      <c r="B16" s="20">
        <v>0</v>
      </c>
    </row>
    <row r="17" spans="1:2" ht="15" thickBot="1" x14ac:dyDescent="0.35">
      <c r="A17" s="57" t="s">
        <v>16</v>
      </c>
      <c r="B17" s="20">
        <f>SUM('BASE CA COG'!D262:D270)</f>
        <v>321600</v>
      </c>
    </row>
    <row r="18" spans="1:2" ht="15" thickBot="1" x14ac:dyDescent="0.35">
      <c r="A18" s="57" t="s">
        <v>1547</v>
      </c>
      <c r="B18" s="20">
        <v>0</v>
      </c>
    </row>
    <row r="19" spans="1:2" ht="15" thickBot="1" x14ac:dyDescent="0.35">
      <c r="A19" s="57" t="s">
        <v>82</v>
      </c>
      <c r="B19" s="20">
        <v>0</v>
      </c>
    </row>
    <row r="20" spans="1:2" ht="15" thickBot="1" x14ac:dyDescent="0.35">
      <c r="A20" s="57" t="s">
        <v>97</v>
      </c>
      <c r="B20" s="20">
        <v>0</v>
      </c>
    </row>
    <row r="21" spans="1:2" ht="15" thickBot="1" x14ac:dyDescent="0.35">
      <c r="A21" s="57" t="s">
        <v>7</v>
      </c>
      <c r="B21" s="20">
        <v>0</v>
      </c>
    </row>
    <row r="22" spans="1:2" ht="15" thickBot="1" x14ac:dyDescent="0.35">
      <c r="A22" s="16" t="s">
        <v>1550</v>
      </c>
      <c r="B22" s="61">
        <f>SUM(B23:B31)</f>
        <v>1372024</v>
      </c>
    </row>
    <row r="23" spans="1:2" ht="15" thickBot="1" x14ac:dyDescent="0.35">
      <c r="A23" s="57" t="s">
        <v>45</v>
      </c>
      <c r="B23" s="20">
        <f>SUM('BASE CA COG'!D130:D132)</f>
        <v>995024</v>
      </c>
    </row>
    <row r="24" spans="1:2" ht="15" thickBot="1" x14ac:dyDescent="0.35">
      <c r="A24" s="57" t="s">
        <v>40</v>
      </c>
      <c r="B24" s="20">
        <f>SUM('BASE CA COG'!D133:D142)</f>
        <v>249500</v>
      </c>
    </row>
    <row r="25" spans="1:2" ht="15" thickBot="1" x14ac:dyDescent="0.35">
      <c r="A25" s="57" t="s">
        <v>31</v>
      </c>
      <c r="B25" s="20">
        <f>SUM('BASE CA COG'!D143:D146)</f>
        <v>125500</v>
      </c>
    </row>
    <row r="26" spans="1:2" ht="15" thickBot="1" x14ac:dyDescent="0.35">
      <c r="A26" s="57" t="s">
        <v>154</v>
      </c>
      <c r="B26" s="20">
        <v>0</v>
      </c>
    </row>
    <row r="27" spans="1:2" ht="15" thickBot="1" x14ac:dyDescent="0.35">
      <c r="A27" s="57" t="s">
        <v>16</v>
      </c>
      <c r="B27" s="20">
        <v>2000</v>
      </c>
    </row>
    <row r="28" spans="1:2" ht="15" thickBot="1" x14ac:dyDescent="0.35">
      <c r="A28" s="57" t="s">
        <v>1547</v>
      </c>
      <c r="B28" s="20">
        <v>0</v>
      </c>
    </row>
    <row r="29" spans="1:2" ht="15" thickBot="1" x14ac:dyDescent="0.35">
      <c r="A29" s="57" t="s">
        <v>82</v>
      </c>
      <c r="B29" s="20">
        <v>0</v>
      </c>
    </row>
    <row r="30" spans="1:2" ht="15" thickBot="1" x14ac:dyDescent="0.35">
      <c r="A30" s="57" t="s">
        <v>97</v>
      </c>
      <c r="B30" s="20">
        <v>0</v>
      </c>
    </row>
    <row r="31" spans="1:2" ht="15" thickBot="1" x14ac:dyDescent="0.35">
      <c r="A31" s="57" t="s">
        <v>7</v>
      </c>
      <c r="B31" s="20">
        <v>0</v>
      </c>
    </row>
    <row r="32" spans="1:2" ht="15" thickBot="1" x14ac:dyDescent="0.35">
      <c r="A32" s="16" t="s">
        <v>1551</v>
      </c>
      <c r="B32" s="61">
        <f>SUM(B33:B41)</f>
        <v>3380596.64</v>
      </c>
    </row>
    <row r="33" spans="1:2" ht="15" thickBot="1" x14ac:dyDescent="0.35">
      <c r="A33" s="57" t="s">
        <v>45</v>
      </c>
      <c r="B33" s="20">
        <f>SUM('BASE CA COG'!D149:D151)</f>
        <v>1746000</v>
      </c>
    </row>
    <row r="34" spans="1:2" ht="15" thickBot="1" x14ac:dyDescent="0.35">
      <c r="A34" s="57" t="s">
        <v>40</v>
      </c>
      <c r="B34" s="20">
        <f>SUM('BASE CA COG'!D152:D174)</f>
        <v>724500</v>
      </c>
    </row>
    <row r="35" spans="1:2" ht="15" thickBot="1" x14ac:dyDescent="0.35">
      <c r="A35" s="57" t="s">
        <v>31</v>
      </c>
      <c r="B35" s="20">
        <f>SUM('BASE CA COG'!D175:D183)</f>
        <v>135497</v>
      </c>
    </row>
    <row r="36" spans="1:2" ht="15" thickBot="1" x14ac:dyDescent="0.35">
      <c r="A36" s="57" t="s">
        <v>154</v>
      </c>
      <c r="B36" s="20">
        <v>0</v>
      </c>
    </row>
    <row r="37" spans="1:2" ht="15" thickBot="1" x14ac:dyDescent="0.35">
      <c r="A37" s="57" t="s">
        <v>16</v>
      </c>
      <c r="B37" s="20">
        <f>SUM('BASE CA COG'!D184:D193)</f>
        <v>202000</v>
      </c>
    </row>
    <row r="38" spans="1:2" ht="15" thickBot="1" x14ac:dyDescent="0.35">
      <c r="A38" s="57" t="s">
        <v>1547</v>
      </c>
      <c r="B38" s="20">
        <f>SUM('BASE CA COG'!D194:D195)</f>
        <v>572599.64</v>
      </c>
    </row>
    <row r="39" spans="1:2" ht="15" thickBot="1" x14ac:dyDescent="0.35">
      <c r="A39" s="57" t="s">
        <v>82</v>
      </c>
      <c r="B39" s="20">
        <v>0</v>
      </c>
    </row>
    <row r="40" spans="1:2" ht="15" thickBot="1" x14ac:dyDescent="0.35">
      <c r="A40" s="57" t="s">
        <v>97</v>
      </c>
      <c r="B40" s="20">
        <v>0</v>
      </c>
    </row>
    <row r="41" spans="1:2" ht="15" thickBot="1" x14ac:dyDescent="0.35">
      <c r="A41" s="57" t="s">
        <v>7</v>
      </c>
      <c r="B41" s="20">
        <v>0</v>
      </c>
    </row>
    <row r="42" spans="1:2" ht="15" thickBot="1" x14ac:dyDescent="0.35">
      <c r="A42" s="16" t="s">
        <v>1552</v>
      </c>
      <c r="B42" s="61">
        <f>SUM(B43:B51)</f>
        <v>185500</v>
      </c>
    </row>
    <row r="43" spans="1:2" ht="15" thickBot="1" x14ac:dyDescent="0.35">
      <c r="A43" s="57" t="s">
        <v>45</v>
      </c>
      <c r="B43" s="20">
        <f>SUM('BASE CA COG'!D196:D198)</f>
        <v>146500</v>
      </c>
    </row>
    <row r="44" spans="1:2" ht="15" thickBot="1" x14ac:dyDescent="0.35">
      <c r="A44" s="57" t="s">
        <v>40</v>
      </c>
      <c r="B44" s="20">
        <f>SUM('BASE CA COG'!D199:D201)</f>
        <v>21000</v>
      </c>
    </row>
    <row r="45" spans="1:2" ht="15" thickBot="1" x14ac:dyDescent="0.35">
      <c r="A45" s="57" t="s">
        <v>31</v>
      </c>
      <c r="B45" s="20">
        <f>SUM('BASE CA COG'!D202:D203)</f>
        <v>12000</v>
      </c>
    </row>
    <row r="46" spans="1:2" ht="15" thickBot="1" x14ac:dyDescent="0.35">
      <c r="A46" s="57" t="s">
        <v>154</v>
      </c>
      <c r="B46" s="20">
        <f>SUM('BASE CA COG'!D204)</f>
        <v>6000</v>
      </c>
    </row>
    <row r="47" spans="1:2" ht="15" thickBot="1" x14ac:dyDescent="0.35">
      <c r="A47" s="57" t="s">
        <v>16</v>
      </c>
      <c r="B47" s="20">
        <v>0</v>
      </c>
    </row>
    <row r="48" spans="1:2" ht="15" thickBot="1" x14ac:dyDescent="0.35">
      <c r="A48" s="57" t="s">
        <v>1547</v>
      </c>
      <c r="B48" s="20">
        <v>0</v>
      </c>
    </row>
    <row r="49" spans="1:2" ht="15" thickBot="1" x14ac:dyDescent="0.35">
      <c r="A49" s="57" t="s">
        <v>82</v>
      </c>
      <c r="B49" s="20">
        <v>0</v>
      </c>
    </row>
    <row r="50" spans="1:2" ht="15" thickBot="1" x14ac:dyDescent="0.35">
      <c r="A50" s="57" t="s">
        <v>97</v>
      </c>
      <c r="B50" s="20">
        <v>0</v>
      </c>
    </row>
    <row r="51" spans="1:2" ht="15" thickBot="1" x14ac:dyDescent="0.35">
      <c r="A51" s="57" t="s">
        <v>7</v>
      </c>
      <c r="B51" s="20">
        <v>0</v>
      </c>
    </row>
    <row r="52" spans="1:2" ht="15" thickBot="1" x14ac:dyDescent="0.35">
      <c r="A52" s="16" t="s">
        <v>1565</v>
      </c>
      <c r="B52" s="61">
        <f>SUM(B53:B61)</f>
        <v>1583920</v>
      </c>
    </row>
    <row r="53" spans="1:2" ht="15" thickBot="1" x14ac:dyDescent="0.35">
      <c r="A53" s="57" t="s">
        <v>45</v>
      </c>
      <c r="B53" s="20">
        <f>SUM('BASE CA COG'!D205:D207)</f>
        <v>152920</v>
      </c>
    </row>
    <row r="54" spans="1:2" ht="15" thickBot="1" x14ac:dyDescent="0.35">
      <c r="A54" s="57" t="s">
        <v>40</v>
      </c>
      <c r="B54" s="20">
        <f>SUM('BASE CA COG'!D208:D211)</f>
        <v>15000</v>
      </c>
    </row>
    <row r="55" spans="1:2" ht="15" thickBot="1" x14ac:dyDescent="0.35">
      <c r="A55" s="57" t="s">
        <v>31</v>
      </c>
      <c r="B55" s="20">
        <f>SUM('BASE CA COG'!D212:D215)</f>
        <v>9000</v>
      </c>
    </row>
    <row r="56" spans="1:2" ht="15" thickBot="1" x14ac:dyDescent="0.35">
      <c r="A56" s="57" t="s">
        <v>154</v>
      </c>
      <c r="B56" s="20">
        <v>0</v>
      </c>
    </row>
    <row r="57" spans="1:2" ht="15" thickBot="1" x14ac:dyDescent="0.35">
      <c r="A57" s="57" t="s">
        <v>16</v>
      </c>
      <c r="B57" s="20">
        <f>SUM('BASE CA COG'!D216)</f>
        <v>6000</v>
      </c>
    </row>
    <row r="58" spans="1:2" ht="15" thickBot="1" x14ac:dyDescent="0.35">
      <c r="A58" s="57" t="s">
        <v>1547</v>
      </c>
      <c r="B58" s="20">
        <f>SUM('BASE CA COG'!D217:D219)</f>
        <v>1401000</v>
      </c>
    </row>
    <row r="59" spans="1:2" ht="15" thickBot="1" x14ac:dyDescent="0.35">
      <c r="A59" s="57" t="s">
        <v>82</v>
      </c>
      <c r="B59" s="20">
        <v>0</v>
      </c>
    </row>
    <row r="60" spans="1:2" ht="15" thickBot="1" x14ac:dyDescent="0.35">
      <c r="A60" s="57" t="s">
        <v>97</v>
      </c>
      <c r="B60" s="20">
        <v>0</v>
      </c>
    </row>
    <row r="61" spans="1:2" ht="15" thickBot="1" x14ac:dyDescent="0.35">
      <c r="A61" s="57" t="s">
        <v>7</v>
      </c>
      <c r="B61" s="20">
        <v>0</v>
      </c>
    </row>
    <row r="62" spans="1:2" ht="15" thickBot="1" x14ac:dyDescent="0.35">
      <c r="A62" s="16" t="s">
        <v>1553</v>
      </c>
      <c r="B62" s="61">
        <f>SUM(B63:B71)</f>
        <v>1919700</v>
      </c>
    </row>
    <row r="63" spans="1:2" ht="15" thickBot="1" x14ac:dyDescent="0.35">
      <c r="A63" s="57" t="s">
        <v>45</v>
      </c>
      <c r="B63" s="20">
        <f>SUM('BASE CA COG'!D315:D317)</f>
        <v>1358000</v>
      </c>
    </row>
    <row r="64" spans="1:2" ht="15" thickBot="1" x14ac:dyDescent="0.35">
      <c r="A64" s="57" t="s">
        <v>40</v>
      </c>
      <c r="B64" s="20">
        <f>SUM('BASE CA COG'!D318:D334)</f>
        <v>181200</v>
      </c>
    </row>
    <row r="65" spans="1:4" ht="15" thickBot="1" x14ac:dyDescent="0.35">
      <c r="A65" s="57" t="s">
        <v>31</v>
      </c>
      <c r="B65" s="20">
        <f>SUM('BASE CA COG'!D335:D349)</f>
        <v>325500</v>
      </c>
    </row>
    <row r="66" spans="1:4" ht="15" thickBot="1" x14ac:dyDescent="0.35">
      <c r="A66" s="57" t="s">
        <v>154</v>
      </c>
      <c r="B66" s="20">
        <v>0</v>
      </c>
    </row>
    <row r="67" spans="1:4" ht="15" thickBot="1" x14ac:dyDescent="0.35">
      <c r="A67" s="57" t="s">
        <v>16</v>
      </c>
      <c r="B67" s="20">
        <f>SUM('BASE CA COG'!D350:D352)</f>
        <v>55000</v>
      </c>
    </row>
    <row r="68" spans="1:4" ht="15" thickBot="1" x14ac:dyDescent="0.35">
      <c r="A68" s="57" t="s">
        <v>1547</v>
      </c>
      <c r="B68" s="20">
        <v>0</v>
      </c>
    </row>
    <row r="69" spans="1:4" ht="15" thickBot="1" x14ac:dyDescent="0.35">
      <c r="A69" s="57" t="s">
        <v>82</v>
      </c>
      <c r="B69" s="20">
        <v>0</v>
      </c>
    </row>
    <row r="70" spans="1:4" ht="15" thickBot="1" x14ac:dyDescent="0.35">
      <c r="A70" s="57" t="s">
        <v>97</v>
      </c>
      <c r="B70" s="20">
        <v>0</v>
      </c>
    </row>
    <row r="71" spans="1:4" ht="15" thickBot="1" x14ac:dyDescent="0.35">
      <c r="A71" s="57" t="s">
        <v>7</v>
      </c>
      <c r="B71" s="20">
        <v>0</v>
      </c>
    </row>
    <row r="72" spans="1:4" ht="15" thickBot="1" x14ac:dyDescent="0.35">
      <c r="A72" s="16" t="s">
        <v>1554</v>
      </c>
      <c r="B72" s="63">
        <f>SUM(B73:B81)</f>
        <v>4264584.3599999994</v>
      </c>
    </row>
    <row r="73" spans="1:4" ht="15" thickBot="1" x14ac:dyDescent="0.35">
      <c r="A73" s="57" t="s">
        <v>45</v>
      </c>
      <c r="B73" s="20">
        <v>2330000</v>
      </c>
      <c r="C73" s="21"/>
      <c r="D73" s="21"/>
    </row>
    <row r="74" spans="1:4" ht="15" thickBot="1" x14ac:dyDescent="0.35">
      <c r="A74" s="57" t="s">
        <v>40</v>
      </c>
      <c r="B74" s="20">
        <v>796584.36</v>
      </c>
      <c r="C74" s="21"/>
      <c r="D74" s="21"/>
    </row>
    <row r="75" spans="1:4" ht="15" thickBot="1" x14ac:dyDescent="0.35">
      <c r="A75" s="57" t="s">
        <v>31</v>
      </c>
      <c r="B75" s="20">
        <v>544500</v>
      </c>
      <c r="C75" s="21"/>
      <c r="D75" s="21"/>
    </row>
    <row r="76" spans="1:4" ht="15" thickBot="1" x14ac:dyDescent="0.35">
      <c r="A76" s="57" t="s">
        <v>154</v>
      </c>
      <c r="B76" s="20">
        <v>315000</v>
      </c>
      <c r="C76" s="21"/>
    </row>
    <row r="77" spans="1:4" ht="15" thickBot="1" x14ac:dyDescent="0.35">
      <c r="A77" s="57" t="s">
        <v>16</v>
      </c>
      <c r="B77" s="20">
        <v>278500</v>
      </c>
      <c r="C77" s="21"/>
      <c r="D77" s="21"/>
    </row>
    <row r="78" spans="1:4" ht="15" thickBot="1" x14ac:dyDescent="0.35">
      <c r="A78" s="57" t="s">
        <v>1547</v>
      </c>
      <c r="B78" s="20">
        <v>0</v>
      </c>
    </row>
    <row r="79" spans="1:4" ht="15" thickBot="1" x14ac:dyDescent="0.35">
      <c r="A79" s="57" t="s">
        <v>82</v>
      </c>
      <c r="B79" s="20">
        <v>0</v>
      </c>
    </row>
    <row r="80" spans="1:4" ht="15" thickBot="1" x14ac:dyDescent="0.35">
      <c r="A80" s="57" t="s">
        <v>97</v>
      </c>
      <c r="B80" s="20">
        <v>0</v>
      </c>
    </row>
    <row r="81" spans="1:2" ht="15" thickBot="1" x14ac:dyDescent="0.35">
      <c r="A81" s="57" t="s">
        <v>7</v>
      </c>
      <c r="B81" s="20">
        <v>0</v>
      </c>
    </row>
    <row r="82" spans="1:2" ht="15" thickBot="1" x14ac:dyDescent="0.35">
      <c r="A82" s="16" t="s">
        <v>1566</v>
      </c>
      <c r="B82" s="61">
        <f>SUM(B83:B90)</f>
        <v>225000</v>
      </c>
    </row>
    <row r="83" spans="1:2" ht="15" thickBot="1" x14ac:dyDescent="0.35">
      <c r="A83" s="57" t="s">
        <v>45</v>
      </c>
      <c r="B83" s="20">
        <v>0</v>
      </c>
    </row>
    <row r="84" spans="1:2" ht="15" thickBot="1" x14ac:dyDescent="0.35">
      <c r="A84" s="57" t="s">
        <v>40</v>
      </c>
      <c r="B84" s="20">
        <v>0</v>
      </c>
    </row>
    <row r="85" spans="1:2" ht="15" thickBot="1" x14ac:dyDescent="0.35">
      <c r="A85" s="57" t="s">
        <v>31</v>
      </c>
      <c r="B85" s="20">
        <v>0</v>
      </c>
    </row>
    <row r="86" spans="1:2" ht="15" thickBot="1" x14ac:dyDescent="0.35">
      <c r="A86" s="57" t="s">
        <v>154</v>
      </c>
      <c r="B86" s="20">
        <v>225000</v>
      </c>
    </row>
    <row r="87" spans="1:2" ht="15" thickBot="1" x14ac:dyDescent="0.35">
      <c r="A87" s="57" t="s">
        <v>16</v>
      </c>
      <c r="B87" s="20">
        <v>0</v>
      </c>
    </row>
    <row r="88" spans="1:2" ht="15" thickBot="1" x14ac:dyDescent="0.35">
      <c r="A88" s="57" t="s">
        <v>1547</v>
      </c>
      <c r="B88" s="20">
        <v>0</v>
      </c>
    </row>
    <row r="89" spans="1:2" ht="15" thickBot="1" x14ac:dyDescent="0.35">
      <c r="A89" s="57" t="s">
        <v>82</v>
      </c>
      <c r="B89" s="20">
        <v>0</v>
      </c>
    </row>
    <row r="90" spans="1:2" ht="15" thickBot="1" x14ac:dyDescent="0.35">
      <c r="A90" s="57" t="s">
        <v>97</v>
      </c>
      <c r="B90" s="20">
        <v>0</v>
      </c>
    </row>
    <row r="91" spans="1:2" ht="16.2" thickBot="1" x14ac:dyDescent="0.35">
      <c r="A91" s="19" t="s">
        <v>107</v>
      </c>
      <c r="B91" s="62">
        <f>B82+B72+B62+B52+B42+B32+B22+B12+B2</f>
        <v>27600628</v>
      </c>
    </row>
  </sheetData>
  <pageMargins left="0.7" right="0.7" top="0.75" bottom="0.75" header="0.3" footer="0.3"/>
  <pageSetup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C25"/>
  <sheetViews>
    <sheetView workbookViewId="0">
      <selection activeCell="B20" sqref="B20"/>
    </sheetView>
  </sheetViews>
  <sheetFormatPr baseColWidth="10" defaultRowHeight="14.4" x14ac:dyDescent="0.3"/>
  <cols>
    <col min="1" max="1" width="48.5546875" bestFit="1" customWidth="1"/>
    <col min="2" max="2" width="14.44140625" bestFit="1" customWidth="1"/>
    <col min="3" max="3" width="14.109375" bestFit="1" customWidth="1"/>
  </cols>
  <sheetData>
    <row r="1" spans="1:2" ht="15" thickBot="1" x14ac:dyDescent="0.35">
      <c r="A1" s="64" t="s">
        <v>1567</v>
      </c>
      <c r="B1" s="77">
        <f>B25</f>
        <v>27600628</v>
      </c>
    </row>
    <row r="2" spans="1:2" ht="15" thickBot="1" x14ac:dyDescent="0.35">
      <c r="A2" s="65" t="s">
        <v>1568</v>
      </c>
      <c r="B2" s="75">
        <f>B25</f>
        <v>27600628</v>
      </c>
    </row>
    <row r="3" spans="1:2" ht="15" thickBot="1" x14ac:dyDescent="0.35">
      <c r="A3" s="66" t="s">
        <v>1569</v>
      </c>
      <c r="B3" s="73">
        <f>B25</f>
        <v>27600628</v>
      </c>
    </row>
    <row r="4" spans="1:2" ht="15" thickBot="1" x14ac:dyDescent="0.35">
      <c r="A4" s="68" t="s">
        <v>1570</v>
      </c>
      <c r="B4" s="75">
        <f>B25</f>
        <v>27600628</v>
      </c>
    </row>
    <row r="5" spans="1:2" ht="15" thickBot="1" x14ac:dyDescent="0.35">
      <c r="A5" s="69" t="s">
        <v>1571</v>
      </c>
      <c r="B5" s="73">
        <f>B25</f>
        <v>27600628</v>
      </c>
    </row>
    <row r="6" spans="1:2" ht="15" thickBot="1" x14ac:dyDescent="0.35">
      <c r="A6" s="70" t="s">
        <v>1548</v>
      </c>
      <c r="B6" s="75">
        <f>SUM(B7:B7)</f>
        <v>9226303</v>
      </c>
    </row>
    <row r="7" spans="1:2" ht="15" thickBot="1" x14ac:dyDescent="0.35">
      <c r="A7" s="71" t="s">
        <v>1572</v>
      </c>
      <c r="B7" s="73">
        <f>'CA COG'!B2</f>
        <v>9226303</v>
      </c>
    </row>
    <row r="8" spans="1:2" ht="15" thickBot="1" x14ac:dyDescent="0.35">
      <c r="A8" s="70" t="s">
        <v>1549</v>
      </c>
      <c r="B8" s="75">
        <f>SUM(B9:B9)</f>
        <v>5443000</v>
      </c>
    </row>
    <row r="9" spans="1:2" ht="15" thickBot="1" x14ac:dyDescent="0.35">
      <c r="A9" s="71" t="s">
        <v>1573</v>
      </c>
      <c r="B9" s="73">
        <f>'CA COG'!B12</f>
        <v>5443000</v>
      </c>
    </row>
    <row r="10" spans="1:2" ht="15" thickBot="1" x14ac:dyDescent="0.35">
      <c r="A10" s="70" t="s">
        <v>1550</v>
      </c>
      <c r="B10" s="75">
        <f>B11</f>
        <v>1372024</v>
      </c>
    </row>
    <row r="11" spans="1:2" ht="15" thickBot="1" x14ac:dyDescent="0.35">
      <c r="A11" s="71" t="s">
        <v>1574</v>
      </c>
      <c r="B11" s="73">
        <f>'CA COG'!B22</f>
        <v>1372024</v>
      </c>
    </row>
    <row r="12" spans="1:2" ht="15" thickBot="1" x14ac:dyDescent="0.35">
      <c r="A12" s="70" t="s">
        <v>1551</v>
      </c>
      <c r="B12" s="75">
        <f>B13</f>
        <v>3380596.64</v>
      </c>
    </row>
    <row r="13" spans="1:2" ht="15" thickBot="1" x14ac:dyDescent="0.35">
      <c r="A13" s="71" t="s">
        <v>1575</v>
      </c>
      <c r="B13" s="73">
        <f>'CA COG'!B32</f>
        <v>3380596.64</v>
      </c>
    </row>
    <row r="14" spans="1:2" ht="15" thickBot="1" x14ac:dyDescent="0.35">
      <c r="A14" s="70" t="s">
        <v>1552</v>
      </c>
      <c r="B14" s="75">
        <f>B15</f>
        <v>185500</v>
      </c>
    </row>
    <row r="15" spans="1:2" ht="15" thickBot="1" x14ac:dyDescent="0.35">
      <c r="A15" s="71" t="s">
        <v>1576</v>
      </c>
      <c r="B15" s="73">
        <f>'CA COG'!B42</f>
        <v>185500</v>
      </c>
    </row>
    <row r="16" spans="1:2" ht="15" thickBot="1" x14ac:dyDescent="0.35">
      <c r="A16" s="70" t="s">
        <v>1565</v>
      </c>
      <c r="B16" s="75">
        <f>B17</f>
        <v>1583920</v>
      </c>
    </row>
    <row r="17" spans="1:3" ht="15" thickBot="1" x14ac:dyDescent="0.35">
      <c r="A17" s="71" t="s">
        <v>1580</v>
      </c>
      <c r="B17" s="73">
        <f>'CA COG'!B52</f>
        <v>1583920</v>
      </c>
    </row>
    <row r="18" spans="1:3" ht="15" thickBot="1" x14ac:dyDescent="0.35">
      <c r="A18" s="70" t="s">
        <v>1553</v>
      </c>
      <c r="B18" s="75">
        <f>B19</f>
        <v>1919700</v>
      </c>
    </row>
    <row r="19" spans="1:3" ht="15" thickBot="1" x14ac:dyDescent="0.35">
      <c r="A19" s="71" t="s">
        <v>1577</v>
      </c>
      <c r="B19" s="73">
        <f>'CA COG'!B62</f>
        <v>1919700</v>
      </c>
    </row>
    <row r="20" spans="1:3" ht="15" thickBot="1" x14ac:dyDescent="0.35">
      <c r="A20" s="70" t="s">
        <v>1554</v>
      </c>
      <c r="B20" s="75">
        <f>SUM(B21:B22)</f>
        <v>4264584.3599999994</v>
      </c>
      <c r="C20" s="21"/>
    </row>
    <row r="21" spans="1:3" ht="15" thickBot="1" x14ac:dyDescent="0.35">
      <c r="A21" s="71" t="s">
        <v>1578</v>
      </c>
      <c r="B21" s="74">
        <v>2814500</v>
      </c>
    </row>
    <row r="22" spans="1:3" ht="15" thickBot="1" x14ac:dyDescent="0.35">
      <c r="A22" s="71" t="s">
        <v>1579</v>
      </c>
      <c r="B22" s="74">
        <v>1450084.3599999999</v>
      </c>
    </row>
    <row r="23" spans="1:3" ht="15" thickBot="1" x14ac:dyDescent="0.35">
      <c r="A23" s="70" t="s">
        <v>1566</v>
      </c>
      <c r="B23" s="75">
        <f>B24</f>
        <v>225000</v>
      </c>
    </row>
    <row r="24" spans="1:3" ht="15" thickBot="1" x14ac:dyDescent="0.35">
      <c r="A24" s="71" t="s">
        <v>1581</v>
      </c>
      <c r="B24" s="73">
        <f>'CA COG'!B82</f>
        <v>225000</v>
      </c>
    </row>
    <row r="25" spans="1:3" ht="16.2" thickBot="1" x14ac:dyDescent="0.35">
      <c r="A25" s="72" t="s">
        <v>107</v>
      </c>
      <c r="B25" s="76">
        <f>B23+B20+B18+B16+B14+B12+B10+B8+B6</f>
        <v>27600628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B14"/>
  <sheetViews>
    <sheetView workbookViewId="0">
      <selection activeCell="B11" sqref="B11"/>
    </sheetView>
  </sheetViews>
  <sheetFormatPr baseColWidth="10" defaultRowHeight="14.4" x14ac:dyDescent="0.3"/>
  <cols>
    <col min="1" max="1" width="83.109375" customWidth="1"/>
    <col min="2" max="2" width="23" style="12" bestFit="1" customWidth="1"/>
  </cols>
  <sheetData>
    <row r="1" spans="1:2" ht="15" thickBot="1" x14ac:dyDescent="0.35">
      <c r="A1" s="78" t="s">
        <v>1582</v>
      </c>
      <c r="B1" s="81" t="s">
        <v>99</v>
      </c>
    </row>
    <row r="2" spans="1:2" x14ac:dyDescent="0.3">
      <c r="A2" s="139" t="s">
        <v>1583</v>
      </c>
      <c r="B2" s="141">
        <v>0</v>
      </c>
    </row>
    <row r="3" spans="1:2" ht="15" thickBot="1" x14ac:dyDescent="0.35">
      <c r="A3" s="140"/>
      <c r="B3" s="142"/>
    </row>
    <row r="4" spans="1:2" ht="15" thickBot="1" x14ac:dyDescent="0.35">
      <c r="A4" s="79" t="s">
        <v>1584</v>
      </c>
      <c r="B4" s="82">
        <v>0</v>
      </c>
    </row>
    <row r="5" spans="1:2" ht="27" thickBot="1" x14ac:dyDescent="0.35">
      <c r="A5" s="79" t="s">
        <v>1585</v>
      </c>
      <c r="B5" s="83" t="s">
        <v>99</v>
      </c>
    </row>
    <row r="6" spans="1:2" ht="27" thickBot="1" x14ac:dyDescent="0.35">
      <c r="A6" s="80" t="s">
        <v>1586</v>
      </c>
      <c r="B6" s="84">
        <v>0</v>
      </c>
    </row>
    <row r="7" spans="1:2" ht="15" thickBot="1" x14ac:dyDescent="0.35">
      <c r="A7" s="79" t="s">
        <v>1584</v>
      </c>
      <c r="B7" s="82">
        <v>0</v>
      </c>
    </row>
    <row r="8" spans="1:2" ht="15" thickBot="1" x14ac:dyDescent="0.35">
      <c r="A8" s="79" t="s">
        <v>1587</v>
      </c>
      <c r="B8" s="83" t="s">
        <v>99</v>
      </c>
    </row>
    <row r="9" spans="1:2" ht="15" thickBot="1" x14ac:dyDescent="0.35">
      <c r="A9" s="80" t="s">
        <v>1588</v>
      </c>
      <c r="B9" s="85">
        <v>0</v>
      </c>
    </row>
    <row r="10" spans="1:2" ht="27" thickBot="1" x14ac:dyDescent="0.35">
      <c r="A10" s="80" t="s">
        <v>1589</v>
      </c>
      <c r="B10" s="85">
        <v>0</v>
      </c>
    </row>
    <row r="11" spans="1:2" ht="15" thickBot="1" x14ac:dyDescent="0.35">
      <c r="A11" s="80" t="s">
        <v>1590</v>
      </c>
      <c r="B11" s="85">
        <v>0</v>
      </c>
    </row>
    <row r="12" spans="1:2" ht="15" thickBot="1" x14ac:dyDescent="0.35">
      <c r="A12" s="80" t="s">
        <v>1591</v>
      </c>
      <c r="B12" s="85">
        <v>0</v>
      </c>
    </row>
    <row r="13" spans="1:2" ht="15" thickBot="1" x14ac:dyDescent="0.35">
      <c r="A13" s="80" t="s">
        <v>1592</v>
      </c>
      <c r="B13" s="85">
        <v>0</v>
      </c>
    </row>
    <row r="14" spans="1:2" ht="16.2" thickBot="1" x14ac:dyDescent="0.35">
      <c r="A14" s="79" t="s">
        <v>107</v>
      </c>
      <c r="B14" s="82">
        <v>0</v>
      </c>
    </row>
  </sheetData>
  <mergeCells count="2">
    <mergeCell ref="A2:A3"/>
    <mergeCell ref="B2:B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B68"/>
  <sheetViews>
    <sheetView workbookViewId="0">
      <selection activeCell="B2" sqref="B2"/>
    </sheetView>
  </sheetViews>
  <sheetFormatPr baseColWidth="10" defaultRowHeight="14.4" x14ac:dyDescent="0.3"/>
  <cols>
    <col min="1" max="1" width="119.109375" bestFit="1" customWidth="1"/>
    <col min="2" max="2" width="23.33203125" bestFit="1" customWidth="1"/>
  </cols>
  <sheetData>
    <row r="1" spans="1:2" ht="15" thickBot="1" x14ac:dyDescent="0.35">
      <c r="A1" s="113" t="s">
        <v>106</v>
      </c>
      <c r="B1" s="113" t="s">
        <v>1752</v>
      </c>
    </row>
    <row r="2" spans="1:2" ht="15" thickBot="1" x14ac:dyDescent="0.35">
      <c r="A2" s="114" t="s">
        <v>1753</v>
      </c>
      <c r="B2" s="115">
        <v>27600627.978400029</v>
      </c>
    </row>
    <row r="3" spans="1:2" ht="15" thickBot="1" x14ac:dyDescent="0.35">
      <c r="A3" s="116" t="s">
        <v>1754</v>
      </c>
      <c r="B3" s="117">
        <v>23721925.343200028</v>
      </c>
    </row>
    <row r="4" spans="1:2" ht="15" thickBot="1" x14ac:dyDescent="0.35">
      <c r="A4" s="118" t="s">
        <v>1755</v>
      </c>
      <c r="B4" s="117">
        <v>22871925.342400029</v>
      </c>
    </row>
    <row r="5" spans="1:2" ht="15" thickBot="1" x14ac:dyDescent="0.35">
      <c r="A5" s="119" t="s">
        <v>1756</v>
      </c>
      <c r="B5" s="101">
        <v>14298443.999200001</v>
      </c>
    </row>
    <row r="6" spans="1:2" ht="15" thickBot="1" x14ac:dyDescent="0.35">
      <c r="A6" s="120" t="s">
        <v>1757</v>
      </c>
      <c r="B6" s="121">
        <v>12973443.998800002</v>
      </c>
    </row>
    <row r="7" spans="1:2" ht="15" thickBot="1" x14ac:dyDescent="0.35">
      <c r="A7" s="122" t="s">
        <v>1757</v>
      </c>
      <c r="B7" s="121">
        <v>12973443.998800002</v>
      </c>
    </row>
    <row r="8" spans="1:2" ht="15" thickBot="1" x14ac:dyDescent="0.35">
      <c r="A8" s="123" t="s">
        <v>1757</v>
      </c>
      <c r="B8" s="121">
        <v>12973443.998800002</v>
      </c>
    </row>
    <row r="9" spans="1:2" ht="15" thickBot="1" x14ac:dyDescent="0.35">
      <c r="A9" s="120" t="s">
        <v>1758</v>
      </c>
      <c r="B9" s="121">
        <v>1325000.0003999993</v>
      </c>
    </row>
    <row r="10" spans="1:2" ht="15" thickBot="1" x14ac:dyDescent="0.35">
      <c r="A10" s="122" t="s">
        <v>1758</v>
      </c>
      <c r="B10" s="121">
        <v>1325000.0003999993</v>
      </c>
    </row>
    <row r="11" spans="1:2" ht="15" thickBot="1" x14ac:dyDescent="0.35">
      <c r="A11" s="123" t="s">
        <v>1758</v>
      </c>
      <c r="B11" s="121">
        <v>1325000.0003999993</v>
      </c>
    </row>
    <row r="12" spans="1:2" ht="15" thickBot="1" x14ac:dyDescent="0.35">
      <c r="A12" s="119" t="s">
        <v>1759</v>
      </c>
      <c r="B12" s="101">
        <v>8573481.3432000279</v>
      </c>
    </row>
    <row r="13" spans="1:2" ht="15" thickBot="1" x14ac:dyDescent="0.35">
      <c r="A13" s="120" t="s">
        <v>1759</v>
      </c>
      <c r="B13" s="121">
        <v>8573481.3432000279</v>
      </c>
    </row>
    <row r="14" spans="1:2" ht="15" thickBot="1" x14ac:dyDescent="0.35">
      <c r="A14" s="122" t="s">
        <v>1759</v>
      </c>
      <c r="B14" s="121">
        <v>8573481.3432000279</v>
      </c>
    </row>
    <row r="15" spans="1:2" ht="15" thickBot="1" x14ac:dyDescent="0.35">
      <c r="A15" s="123" t="s">
        <v>1759</v>
      </c>
      <c r="B15" s="121">
        <v>8573481.3432000279</v>
      </c>
    </row>
    <row r="16" spans="1:2" ht="15" thickBot="1" x14ac:dyDescent="0.35">
      <c r="A16" s="118" t="s">
        <v>1760</v>
      </c>
      <c r="B16" s="117">
        <v>225000</v>
      </c>
    </row>
    <row r="17" spans="1:2" ht="15" thickBot="1" x14ac:dyDescent="0.35">
      <c r="A17" s="119" t="s">
        <v>1760</v>
      </c>
      <c r="B17" s="101">
        <v>225000</v>
      </c>
    </row>
    <row r="18" spans="1:2" ht="15" thickBot="1" x14ac:dyDescent="0.35">
      <c r="A18" s="120" t="s">
        <v>1760</v>
      </c>
      <c r="B18" s="121">
        <v>225000</v>
      </c>
    </row>
    <row r="19" spans="1:2" ht="15" thickBot="1" x14ac:dyDescent="0.35">
      <c r="A19" s="122" t="s">
        <v>1760</v>
      </c>
      <c r="B19" s="121">
        <v>225000</v>
      </c>
    </row>
    <row r="20" spans="1:2" ht="15" thickBot="1" x14ac:dyDescent="0.35">
      <c r="A20" s="123" t="s">
        <v>1760</v>
      </c>
      <c r="B20" s="121">
        <v>225000</v>
      </c>
    </row>
    <row r="21" spans="1:2" ht="15" thickBot="1" x14ac:dyDescent="0.35">
      <c r="A21" s="118" t="s">
        <v>1761</v>
      </c>
      <c r="B21" s="117">
        <v>510000.0012</v>
      </c>
    </row>
    <row r="22" spans="1:2" ht="15" thickBot="1" x14ac:dyDescent="0.35">
      <c r="A22" s="124" t="s">
        <v>1762</v>
      </c>
      <c r="B22" s="121">
        <v>510000.0012</v>
      </c>
    </row>
    <row r="23" spans="1:2" ht="15" thickBot="1" x14ac:dyDescent="0.35">
      <c r="A23" s="120" t="s">
        <v>1763</v>
      </c>
      <c r="B23" s="121">
        <v>10000.000799999996</v>
      </c>
    </row>
    <row r="24" spans="1:2" ht="15" thickBot="1" x14ac:dyDescent="0.35">
      <c r="A24" s="122" t="s">
        <v>1763</v>
      </c>
      <c r="B24" s="121">
        <v>10000.000799999996</v>
      </c>
    </row>
    <row r="25" spans="1:2" ht="15" thickBot="1" x14ac:dyDescent="0.35">
      <c r="A25" s="123" t="s">
        <v>1763</v>
      </c>
      <c r="B25" s="121">
        <v>10000.000799999996</v>
      </c>
    </row>
    <row r="26" spans="1:2" ht="15" thickBot="1" x14ac:dyDescent="0.35">
      <c r="A26" s="120" t="s">
        <v>1764</v>
      </c>
      <c r="B26" s="121">
        <v>500000.00040000002</v>
      </c>
    </row>
    <row r="27" spans="1:2" ht="15" thickBot="1" x14ac:dyDescent="0.35">
      <c r="A27" s="122" t="s">
        <v>1764</v>
      </c>
      <c r="B27" s="121">
        <v>500000.00040000002</v>
      </c>
    </row>
    <row r="28" spans="1:2" ht="15" thickBot="1" x14ac:dyDescent="0.35">
      <c r="A28" s="123" t="s">
        <v>1764</v>
      </c>
      <c r="B28" s="121">
        <v>500000.00040000002</v>
      </c>
    </row>
    <row r="29" spans="1:2" ht="15" thickBot="1" x14ac:dyDescent="0.35">
      <c r="A29" s="118" t="s">
        <v>1765</v>
      </c>
      <c r="B29" s="117">
        <v>114999.9996</v>
      </c>
    </row>
    <row r="30" spans="1:2" ht="15" thickBot="1" x14ac:dyDescent="0.35">
      <c r="A30" s="124" t="s">
        <v>1766</v>
      </c>
      <c r="B30" s="121">
        <v>114999.9996</v>
      </c>
    </row>
    <row r="31" spans="1:2" ht="15" thickBot="1" x14ac:dyDescent="0.35">
      <c r="A31" s="120" t="s">
        <v>1767</v>
      </c>
      <c r="B31" s="121">
        <v>114999.9996</v>
      </c>
    </row>
    <row r="32" spans="1:2" ht="15" thickBot="1" x14ac:dyDescent="0.35">
      <c r="A32" s="122" t="s">
        <v>1767</v>
      </c>
      <c r="B32" s="121">
        <v>114999.9996</v>
      </c>
    </row>
    <row r="33" spans="1:2" ht="15" thickBot="1" x14ac:dyDescent="0.35">
      <c r="A33" s="123" t="s">
        <v>1767</v>
      </c>
      <c r="B33" s="121">
        <v>114999.9996</v>
      </c>
    </row>
    <row r="34" spans="1:2" ht="15" thickBot="1" x14ac:dyDescent="0.35">
      <c r="A34" s="116" t="s">
        <v>1768</v>
      </c>
      <c r="B34" s="117">
        <v>3878702.6352000008</v>
      </c>
    </row>
    <row r="35" spans="1:2" ht="15" thickBot="1" x14ac:dyDescent="0.35">
      <c r="A35" s="125" t="s">
        <v>1769</v>
      </c>
      <c r="B35" s="121">
        <v>1973599.6392000017</v>
      </c>
    </row>
    <row r="36" spans="1:2" ht="15" thickBot="1" x14ac:dyDescent="0.35">
      <c r="A36" s="124" t="s">
        <v>1769</v>
      </c>
      <c r="B36" s="121">
        <v>1973599.6392000017</v>
      </c>
    </row>
    <row r="37" spans="1:2" ht="15" thickBot="1" x14ac:dyDescent="0.35">
      <c r="A37" s="120" t="s">
        <v>1769</v>
      </c>
      <c r="B37" s="121">
        <v>1973599.6392000017</v>
      </c>
    </row>
    <row r="38" spans="1:2" ht="15" thickBot="1" x14ac:dyDescent="0.35">
      <c r="A38" s="122" t="s">
        <v>1769</v>
      </c>
      <c r="B38" s="121">
        <v>1973599.6392000017</v>
      </c>
    </row>
    <row r="39" spans="1:2" ht="15" thickBot="1" x14ac:dyDescent="0.35">
      <c r="A39" s="123" t="s">
        <v>1769</v>
      </c>
      <c r="B39" s="121">
        <v>1973599.6392000017</v>
      </c>
    </row>
    <row r="40" spans="1:2" ht="15" thickBot="1" x14ac:dyDescent="0.35">
      <c r="A40" s="118" t="s">
        <v>1770</v>
      </c>
      <c r="B40" s="117">
        <v>985099.99559999909</v>
      </c>
    </row>
    <row r="41" spans="1:2" ht="15" thickBot="1" x14ac:dyDescent="0.35">
      <c r="A41" s="124" t="s">
        <v>1771</v>
      </c>
      <c r="B41" s="121">
        <v>985099.99559999909</v>
      </c>
    </row>
    <row r="42" spans="1:2" ht="15" thickBot="1" x14ac:dyDescent="0.35">
      <c r="A42" s="120" t="s">
        <v>1772</v>
      </c>
      <c r="B42" s="121">
        <v>428499.99839999992</v>
      </c>
    </row>
    <row r="43" spans="1:2" ht="15" thickBot="1" x14ac:dyDescent="0.35">
      <c r="A43" s="122" t="s">
        <v>1772</v>
      </c>
      <c r="B43" s="121">
        <v>428499.99839999992</v>
      </c>
    </row>
    <row r="44" spans="1:2" ht="15" thickBot="1" x14ac:dyDescent="0.35">
      <c r="A44" s="123" t="s">
        <v>1772</v>
      </c>
      <c r="B44" s="121">
        <v>428499.99839999992</v>
      </c>
    </row>
    <row r="45" spans="1:2" ht="15" thickBot="1" x14ac:dyDescent="0.35">
      <c r="A45" s="120" t="s">
        <v>1773</v>
      </c>
      <c r="B45" s="121">
        <v>556599.99719999917</v>
      </c>
    </row>
    <row r="46" spans="1:2" ht="15" thickBot="1" x14ac:dyDescent="0.35">
      <c r="A46" s="122" t="s">
        <v>1773</v>
      </c>
      <c r="B46" s="121">
        <v>556599.99719999917</v>
      </c>
    </row>
    <row r="47" spans="1:2" ht="15" thickBot="1" x14ac:dyDescent="0.35">
      <c r="A47" s="123" t="s">
        <v>1773</v>
      </c>
      <c r="B47" s="121">
        <v>556599.99719999917</v>
      </c>
    </row>
    <row r="48" spans="1:2" ht="15" thickBot="1" x14ac:dyDescent="0.35">
      <c r="A48" s="118" t="s">
        <v>1774</v>
      </c>
      <c r="B48" s="117">
        <v>9000</v>
      </c>
    </row>
    <row r="49" spans="1:2" ht="15" thickBot="1" x14ac:dyDescent="0.35">
      <c r="A49" s="124" t="s">
        <v>1775</v>
      </c>
      <c r="B49" s="121">
        <v>9000</v>
      </c>
    </row>
    <row r="50" spans="1:2" ht="15" thickBot="1" x14ac:dyDescent="0.35">
      <c r="A50" s="120" t="s">
        <v>1775</v>
      </c>
      <c r="B50" s="121">
        <v>9000</v>
      </c>
    </row>
    <row r="51" spans="1:2" ht="15" thickBot="1" x14ac:dyDescent="0.35">
      <c r="A51" s="122" t="s">
        <v>1775</v>
      </c>
      <c r="B51" s="121">
        <v>9000</v>
      </c>
    </row>
    <row r="52" spans="1:2" ht="15" thickBot="1" x14ac:dyDescent="0.35">
      <c r="A52" s="123" t="s">
        <v>1775</v>
      </c>
      <c r="B52" s="121">
        <v>9000</v>
      </c>
    </row>
    <row r="53" spans="1:2" ht="15" thickBot="1" x14ac:dyDescent="0.35">
      <c r="A53" s="118" t="s">
        <v>1776</v>
      </c>
      <c r="B53" s="117">
        <v>910003.00079999934</v>
      </c>
    </row>
    <row r="54" spans="1:2" ht="15" thickBot="1" x14ac:dyDescent="0.35">
      <c r="A54" s="124" t="s">
        <v>1777</v>
      </c>
      <c r="B54" s="121">
        <v>910003.00079999934</v>
      </c>
    </row>
    <row r="55" spans="1:2" ht="15" thickBot="1" x14ac:dyDescent="0.35">
      <c r="A55" s="120" t="s">
        <v>1778</v>
      </c>
      <c r="B55" s="121">
        <v>819003.00119999936</v>
      </c>
    </row>
    <row r="56" spans="1:2" ht="15" thickBot="1" x14ac:dyDescent="0.35">
      <c r="A56" s="122" t="s">
        <v>1778</v>
      </c>
      <c r="B56" s="121">
        <v>819003.00119999936</v>
      </c>
    </row>
    <row r="57" spans="1:2" ht="15" thickBot="1" x14ac:dyDescent="0.35">
      <c r="A57" s="123" t="s">
        <v>1778</v>
      </c>
      <c r="B57" s="121">
        <v>819003.00119999936</v>
      </c>
    </row>
    <row r="58" spans="1:2" ht="15" thickBot="1" x14ac:dyDescent="0.35">
      <c r="A58" s="120" t="s">
        <v>1779</v>
      </c>
      <c r="B58" s="121">
        <v>999.99959999999999</v>
      </c>
    </row>
    <row r="59" spans="1:2" ht="15" thickBot="1" x14ac:dyDescent="0.35">
      <c r="A59" s="122" t="s">
        <v>1779</v>
      </c>
      <c r="B59" s="121">
        <v>999.99959999999999</v>
      </c>
    </row>
    <row r="60" spans="1:2" ht="15" thickBot="1" x14ac:dyDescent="0.35">
      <c r="A60" s="123" t="s">
        <v>1779</v>
      </c>
      <c r="B60" s="121">
        <v>999.99959999999999</v>
      </c>
    </row>
    <row r="61" spans="1:2" ht="15" thickBot="1" x14ac:dyDescent="0.35">
      <c r="A61" s="120" t="s">
        <v>1780</v>
      </c>
      <c r="B61" s="121">
        <v>90000</v>
      </c>
    </row>
    <row r="62" spans="1:2" ht="15" thickBot="1" x14ac:dyDescent="0.35">
      <c r="A62" s="122" t="s">
        <v>1780</v>
      </c>
      <c r="B62" s="121">
        <v>90000</v>
      </c>
    </row>
    <row r="63" spans="1:2" ht="15" thickBot="1" x14ac:dyDescent="0.35">
      <c r="A63" s="123" t="s">
        <v>1780</v>
      </c>
      <c r="B63" s="121">
        <v>90000</v>
      </c>
    </row>
    <row r="64" spans="1:2" ht="15" thickBot="1" x14ac:dyDescent="0.35">
      <c r="A64" s="118" t="s">
        <v>1781</v>
      </c>
      <c r="B64" s="117">
        <v>999.99959999999999</v>
      </c>
    </row>
    <row r="65" spans="1:2" ht="15" thickBot="1" x14ac:dyDescent="0.35">
      <c r="A65" s="124" t="s">
        <v>1782</v>
      </c>
      <c r="B65" s="121">
        <v>999.99959999999999</v>
      </c>
    </row>
    <row r="66" spans="1:2" ht="15" thickBot="1" x14ac:dyDescent="0.35">
      <c r="A66" s="120" t="s">
        <v>1783</v>
      </c>
      <c r="B66" s="121">
        <v>999.99959999999999</v>
      </c>
    </row>
    <row r="67" spans="1:2" ht="15" thickBot="1" x14ac:dyDescent="0.35">
      <c r="A67" s="122" t="s">
        <v>1783</v>
      </c>
      <c r="B67" s="121">
        <v>999.99959999999999</v>
      </c>
    </row>
    <row r="68" spans="1:2" ht="15" thickBot="1" x14ac:dyDescent="0.35">
      <c r="A68" s="123" t="s">
        <v>1783</v>
      </c>
      <c r="B68" s="121">
        <v>999.99959999999999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E43"/>
  <sheetViews>
    <sheetView workbookViewId="0">
      <selection activeCell="C7" sqref="C7"/>
    </sheetView>
  </sheetViews>
  <sheetFormatPr baseColWidth="10" defaultRowHeight="14.4" x14ac:dyDescent="0.3"/>
  <cols>
    <col min="1" max="1" width="91.88671875" customWidth="1"/>
    <col min="2" max="2" width="2.88671875" bestFit="1" customWidth="1"/>
    <col min="3" max="3" width="14.88671875" bestFit="1" customWidth="1"/>
    <col min="5" max="6" width="0" hidden="1" customWidth="1"/>
  </cols>
  <sheetData>
    <row r="1" spans="1:5" ht="27" thickBot="1" x14ac:dyDescent="0.35">
      <c r="A1" s="147" t="s">
        <v>1593</v>
      </c>
      <c r="B1" s="148"/>
      <c r="C1" s="86" t="s">
        <v>99</v>
      </c>
    </row>
    <row r="2" spans="1:5" ht="15" thickBot="1" x14ac:dyDescent="0.35">
      <c r="A2" s="147" t="s">
        <v>1594</v>
      </c>
      <c r="B2" s="149"/>
      <c r="C2" s="92">
        <v>0</v>
      </c>
    </row>
    <row r="3" spans="1:5" ht="15" thickBot="1" x14ac:dyDescent="0.35">
      <c r="A3" s="87" t="s">
        <v>1595</v>
      </c>
      <c r="B3" s="88" t="s">
        <v>1596</v>
      </c>
      <c r="C3" s="93">
        <v>0</v>
      </c>
    </row>
    <row r="4" spans="1:5" ht="15" thickBot="1" x14ac:dyDescent="0.35">
      <c r="A4" s="87" t="s">
        <v>1597</v>
      </c>
      <c r="B4" s="88" t="s">
        <v>1598</v>
      </c>
      <c r="C4" s="93">
        <v>0</v>
      </c>
    </row>
    <row r="5" spans="1:5" ht="15" thickBot="1" x14ac:dyDescent="0.35">
      <c r="A5" s="147" t="s">
        <v>1599</v>
      </c>
      <c r="B5" s="149"/>
      <c r="C5" s="92">
        <f>C6</f>
        <v>27600628</v>
      </c>
    </row>
    <row r="6" spans="1:5" ht="15" thickBot="1" x14ac:dyDescent="0.35">
      <c r="A6" s="87" t="s">
        <v>1600</v>
      </c>
      <c r="B6" s="88" t="s">
        <v>1601</v>
      </c>
      <c r="C6" s="93">
        <f>SUM(C7:C15)</f>
        <v>27600628</v>
      </c>
    </row>
    <row r="7" spans="1:5" ht="15" thickBot="1" x14ac:dyDescent="0.35">
      <c r="A7" s="143" t="str">
        <f>E7</f>
        <v>001-OPERACIÓN EFECTIVA Y EFICAZ DE LAS DEPENDENCIAS</v>
      </c>
      <c r="B7" s="144"/>
      <c r="C7" s="90">
        <v>9636803</v>
      </c>
      <c r="E7" s="89" t="s">
        <v>1646</v>
      </c>
    </row>
    <row r="8" spans="1:5" ht="15" thickBot="1" x14ac:dyDescent="0.35">
      <c r="A8" s="143" t="str">
        <f t="shared" ref="A8:A15" si="0">E8</f>
        <v>001-OPERACIÓN DE SEGURIDAD PUBLICA</v>
      </c>
      <c r="B8" s="144"/>
      <c r="C8" s="90">
        <v>3261000</v>
      </c>
      <c r="E8" s="89" t="s">
        <v>1647</v>
      </c>
    </row>
    <row r="9" spans="1:5" ht="15" thickBot="1" x14ac:dyDescent="0.35">
      <c r="A9" s="143" t="str">
        <f t="shared" si="0"/>
        <v>002-VILLA UNION ILUMINADO</v>
      </c>
      <c r="B9" s="144"/>
      <c r="C9" s="90">
        <v>2182000</v>
      </c>
      <c r="E9" s="89" t="s">
        <v>1648</v>
      </c>
    </row>
    <row r="10" spans="1:5" ht="15" thickBot="1" x14ac:dyDescent="0.35">
      <c r="A10" s="143" t="str">
        <f t="shared" si="0"/>
        <v>001-VILLA UNION LIMPIO</v>
      </c>
      <c r="B10" s="144"/>
      <c r="C10" s="90">
        <v>1372024</v>
      </c>
      <c r="E10" s="89" t="s">
        <v>1649</v>
      </c>
    </row>
    <row r="11" spans="1:5" ht="15" thickBot="1" x14ac:dyDescent="0.35">
      <c r="A11" s="143" t="str">
        <f t="shared" si="0"/>
        <v>001-SERVICIOS BASICOS DE CALIDAD</v>
      </c>
      <c r="B11" s="144"/>
      <c r="C11" s="90">
        <v>3380596.6400000011</v>
      </c>
      <c r="E11" s="89" t="s">
        <v>1650</v>
      </c>
    </row>
    <row r="12" spans="1:5" ht="15" thickBot="1" x14ac:dyDescent="0.35">
      <c r="A12" s="143" t="str">
        <f t="shared" si="0"/>
        <v>001-COMBATE A POBREZA EXTREMA</v>
      </c>
      <c r="B12" s="144"/>
      <c r="C12" s="90">
        <v>1583920</v>
      </c>
      <c r="E12" s="89" t="s">
        <v>1651</v>
      </c>
    </row>
    <row r="13" spans="1:5" ht="15" thickBot="1" x14ac:dyDescent="0.35">
      <c r="A13" s="143" t="str">
        <f t="shared" si="0"/>
        <v>001-REGULARIZACION DE PADRONES</v>
      </c>
      <c r="B13" s="144"/>
      <c r="C13" s="90">
        <v>1919700</v>
      </c>
      <c r="E13" s="89" t="s">
        <v>1652</v>
      </c>
    </row>
    <row r="14" spans="1:5" ht="15" thickBot="1" x14ac:dyDescent="0.35">
      <c r="A14" s="143" t="str">
        <f t="shared" si="0"/>
        <v>001-DESARROLLO INTEGRAL DE LA FAMILIA</v>
      </c>
      <c r="B14" s="144"/>
      <c r="C14" s="90">
        <v>2814500</v>
      </c>
      <c r="E14" s="89" t="s">
        <v>1653</v>
      </c>
    </row>
    <row r="15" spans="1:5" ht="15" thickBot="1" x14ac:dyDescent="0.35">
      <c r="A15" s="143" t="str">
        <f t="shared" si="0"/>
        <v>001-AGUA POTABLE EN OPERACIÓN</v>
      </c>
      <c r="B15" s="144"/>
      <c r="C15" s="90">
        <v>1450084.3599999999</v>
      </c>
      <c r="E15" s="89" t="s">
        <v>1654</v>
      </c>
    </row>
    <row r="16" spans="1:5" ht="15" thickBot="1" x14ac:dyDescent="0.35">
      <c r="A16" s="87" t="s">
        <v>1602</v>
      </c>
      <c r="B16" s="88" t="s">
        <v>1603</v>
      </c>
      <c r="C16" s="93">
        <v>0</v>
      </c>
    </row>
    <row r="17" spans="1:3" ht="15" thickBot="1" x14ac:dyDescent="0.35">
      <c r="A17" s="87" t="s">
        <v>1604</v>
      </c>
      <c r="B17" s="88" t="s">
        <v>1605</v>
      </c>
      <c r="C17" s="93">
        <v>0</v>
      </c>
    </row>
    <row r="18" spans="1:3" ht="15" thickBot="1" x14ac:dyDescent="0.35">
      <c r="A18" s="87" t="s">
        <v>1606</v>
      </c>
      <c r="B18" s="88" t="s">
        <v>1607</v>
      </c>
      <c r="C18" s="93">
        <v>0</v>
      </c>
    </row>
    <row r="19" spans="1:3" ht="15" thickBot="1" x14ac:dyDescent="0.35">
      <c r="A19" s="87" t="s">
        <v>1608</v>
      </c>
      <c r="B19" s="88" t="s">
        <v>1609</v>
      </c>
      <c r="C19" s="93">
        <v>0</v>
      </c>
    </row>
    <row r="20" spans="1:3" ht="15" thickBot="1" x14ac:dyDescent="0.35">
      <c r="A20" s="87" t="s">
        <v>1610</v>
      </c>
      <c r="B20" s="88" t="s">
        <v>1611</v>
      </c>
      <c r="C20" s="93">
        <v>0</v>
      </c>
    </row>
    <row r="21" spans="1:3" ht="15" thickBot="1" x14ac:dyDescent="0.35">
      <c r="A21" s="87" t="s">
        <v>1612</v>
      </c>
      <c r="B21" s="88" t="s">
        <v>1613</v>
      </c>
      <c r="C21" s="93">
        <v>0</v>
      </c>
    </row>
    <row r="22" spans="1:3" ht="15" thickBot="1" x14ac:dyDescent="0.35">
      <c r="A22" s="87" t="s">
        <v>1614</v>
      </c>
      <c r="B22" s="88" t="s">
        <v>1615</v>
      </c>
      <c r="C22" s="93">
        <v>0</v>
      </c>
    </row>
    <row r="23" spans="1:3" ht="15" thickBot="1" x14ac:dyDescent="0.35">
      <c r="A23" s="147" t="s">
        <v>1616</v>
      </c>
      <c r="B23" s="149"/>
      <c r="C23" s="92">
        <v>0</v>
      </c>
    </row>
    <row r="24" spans="1:3" ht="15" thickBot="1" x14ac:dyDescent="0.35">
      <c r="A24" s="87" t="s">
        <v>1617</v>
      </c>
      <c r="B24" s="88" t="s">
        <v>1618</v>
      </c>
      <c r="C24" s="93">
        <v>0</v>
      </c>
    </row>
    <row r="25" spans="1:3" ht="15" thickBot="1" x14ac:dyDescent="0.35">
      <c r="A25" s="87" t="s">
        <v>1619</v>
      </c>
      <c r="B25" s="88" t="s">
        <v>1620</v>
      </c>
      <c r="C25" s="93">
        <v>0</v>
      </c>
    </row>
    <row r="26" spans="1:3" ht="15" thickBot="1" x14ac:dyDescent="0.35">
      <c r="A26" s="87" t="s">
        <v>1621</v>
      </c>
      <c r="B26" s="88" t="s">
        <v>1622</v>
      </c>
      <c r="C26" s="93">
        <v>0</v>
      </c>
    </row>
    <row r="27" spans="1:3" ht="15" thickBot="1" x14ac:dyDescent="0.35">
      <c r="A27" s="147" t="s">
        <v>1623</v>
      </c>
      <c r="B27" s="149"/>
      <c r="C27" s="92">
        <v>0</v>
      </c>
    </row>
    <row r="28" spans="1:3" ht="15" thickBot="1" x14ac:dyDescent="0.35">
      <c r="A28" s="87" t="s">
        <v>1624</v>
      </c>
      <c r="B28" s="88" t="s">
        <v>1625</v>
      </c>
      <c r="C28" s="93">
        <v>0</v>
      </c>
    </row>
    <row r="29" spans="1:3" ht="15" thickBot="1" x14ac:dyDescent="0.35">
      <c r="A29" s="87" t="s">
        <v>1626</v>
      </c>
      <c r="B29" s="88" t="s">
        <v>1627</v>
      </c>
      <c r="C29" s="93">
        <v>0</v>
      </c>
    </row>
    <row r="30" spans="1:3" ht="15" thickBot="1" x14ac:dyDescent="0.35">
      <c r="A30" s="147" t="s">
        <v>1628</v>
      </c>
      <c r="B30" s="149"/>
      <c r="C30" s="92">
        <v>0</v>
      </c>
    </row>
    <row r="31" spans="1:3" ht="15" thickBot="1" x14ac:dyDescent="0.35">
      <c r="A31" s="87" t="s">
        <v>1629</v>
      </c>
      <c r="B31" s="88" t="s">
        <v>1630</v>
      </c>
      <c r="C31" s="93">
        <v>0</v>
      </c>
    </row>
    <row r="32" spans="1:3" ht="15" thickBot="1" x14ac:dyDescent="0.35">
      <c r="A32" s="87" t="s">
        <v>1631</v>
      </c>
      <c r="B32" s="88" t="s">
        <v>1632</v>
      </c>
      <c r="C32" s="93">
        <v>0</v>
      </c>
    </row>
    <row r="33" spans="1:3" ht="15" thickBot="1" x14ac:dyDescent="0.35">
      <c r="A33" s="87" t="s">
        <v>1633</v>
      </c>
      <c r="B33" s="88" t="s">
        <v>1634</v>
      </c>
      <c r="C33" s="93">
        <v>0</v>
      </c>
    </row>
    <row r="34" spans="1:3" ht="15" thickBot="1" x14ac:dyDescent="0.35">
      <c r="A34" s="87" t="s">
        <v>1635</v>
      </c>
      <c r="B34" s="88" t="s">
        <v>1636</v>
      </c>
      <c r="C34" s="93">
        <v>0</v>
      </c>
    </row>
    <row r="35" spans="1:3" ht="15" thickBot="1" x14ac:dyDescent="0.35">
      <c r="A35" s="147" t="s">
        <v>1637</v>
      </c>
      <c r="B35" s="149"/>
      <c r="C35" s="92">
        <v>0</v>
      </c>
    </row>
    <row r="36" spans="1:3" ht="15" thickBot="1" x14ac:dyDescent="0.35">
      <c r="A36" s="87" t="s">
        <v>1638</v>
      </c>
      <c r="B36" s="88" t="s">
        <v>1639</v>
      </c>
      <c r="C36" s="93">
        <v>0</v>
      </c>
    </row>
    <row r="37" spans="1:3" ht="15" thickBot="1" x14ac:dyDescent="0.35">
      <c r="A37" s="147" t="s">
        <v>1640</v>
      </c>
      <c r="B37" s="148"/>
      <c r="C37" s="92">
        <v>0</v>
      </c>
    </row>
    <row r="38" spans="1:3" ht="15" thickBot="1" x14ac:dyDescent="0.35">
      <c r="A38" s="87" t="s">
        <v>1640</v>
      </c>
      <c r="B38" s="88" t="s">
        <v>1641</v>
      </c>
      <c r="C38" s="93">
        <v>0</v>
      </c>
    </row>
    <row r="39" spans="1:3" ht="15" thickBot="1" x14ac:dyDescent="0.35">
      <c r="A39" s="147" t="s">
        <v>1642</v>
      </c>
      <c r="B39" s="148"/>
      <c r="C39" s="92">
        <v>0</v>
      </c>
    </row>
    <row r="40" spans="1:3" ht="15" thickBot="1" x14ac:dyDescent="0.35">
      <c r="A40" s="87" t="s">
        <v>1642</v>
      </c>
      <c r="B40" s="88" t="s">
        <v>1643</v>
      </c>
      <c r="C40" s="93">
        <v>0</v>
      </c>
    </row>
    <row r="41" spans="1:3" ht="15" thickBot="1" x14ac:dyDescent="0.35">
      <c r="A41" s="147" t="s">
        <v>1644</v>
      </c>
      <c r="B41" s="148"/>
      <c r="C41" s="92">
        <v>0</v>
      </c>
    </row>
    <row r="42" spans="1:3" ht="15" thickBot="1" x14ac:dyDescent="0.35">
      <c r="A42" s="87" t="s">
        <v>1644</v>
      </c>
      <c r="B42" s="88" t="s">
        <v>1645</v>
      </c>
      <c r="C42" s="93">
        <v>0</v>
      </c>
    </row>
    <row r="43" spans="1:3" ht="15" thickBot="1" x14ac:dyDescent="0.35">
      <c r="A43" s="145" t="s">
        <v>46</v>
      </c>
      <c r="B43" s="146"/>
      <c r="C43" s="91">
        <f>C5</f>
        <v>27600628</v>
      </c>
    </row>
  </sheetData>
  <mergeCells count="20">
    <mergeCell ref="A1:B1"/>
    <mergeCell ref="A2:B2"/>
    <mergeCell ref="A5:B5"/>
    <mergeCell ref="A7:B7"/>
    <mergeCell ref="A8:B8"/>
    <mergeCell ref="A9:B9"/>
    <mergeCell ref="A13:B13"/>
    <mergeCell ref="A43:B43"/>
    <mergeCell ref="A10:B10"/>
    <mergeCell ref="A11:B11"/>
    <mergeCell ref="A12:B12"/>
    <mergeCell ref="A39:B39"/>
    <mergeCell ref="A41:B41"/>
    <mergeCell ref="A35:B35"/>
    <mergeCell ref="A37:B37"/>
    <mergeCell ref="A30:B30"/>
    <mergeCell ref="A27:B27"/>
    <mergeCell ref="A23:B23"/>
    <mergeCell ref="A15:B15"/>
    <mergeCell ref="A14:B1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C1082"/>
  <sheetViews>
    <sheetView topLeftCell="A1060" workbookViewId="0">
      <selection activeCell="A2" sqref="A2"/>
    </sheetView>
  </sheetViews>
  <sheetFormatPr baseColWidth="10" defaultRowHeight="14.4" x14ac:dyDescent="0.3"/>
  <cols>
    <col min="1" max="1" width="18.109375" customWidth="1"/>
    <col min="2" max="2" width="18.109375" bestFit="1" customWidth="1"/>
    <col min="3" max="3" width="118" customWidth="1"/>
    <col min="4" max="4" width="53.5546875" bestFit="1" customWidth="1"/>
  </cols>
  <sheetData>
    <row r="1" spans="1:3" s="7" customFormat="1" ht="15" thickBot="1" x14ac:dyDescent="0.35">
      <c r="A1" s="23" t="s">
        <v>182</v>
      </c>
      <c r="B1" s="23" t="s">
        <v>105</v>
      </c>
      <c r="C1" s="23" t="s">
        <v>188</v>
      </c>
    </row>
    <row r="2" spans="1:3" s="7" customFormat="1" ht="15" thickBot="1" x14ac:dyDescent="0.35">
      <c r="A2" s="24" t="str">
        <f>LEFT(Tabla1[[#This Row],[ObjGasto]],3)</f>
        <v>100</v>
      </c>
      <c r="B2" s="24">
        <v>10000</v>
      </c>
      <c r="C2" s="25" t="s">
        <v>189</v>
      </c>
    </row>
    <row r="3" spans="1:3" s="7" customFormat="1" ht="15" thickBot="1" x14ac:dyDescent="0.35">
      <c r="A3" s="24" t="str">
        <f>LEFT(Tabla1[[#This Row],[ObjGasto]],3)</f>
        <v>110</v>
      </c>
      <c r="B3" s="24">
        <v>11000</v>
      </c>
      <c r="C3" s="26" t="s">
        <v>190</v>
      </c>
    </row>
    <row r="4" spans="1:3" s="7" customFormat="1" ht="15" thickBot="1" x14ac:dyDescent="0.35">
      <c r="A4" s="24" t="str">
        <f>LEFT(Tabla1[[#This Row],[ObjGasto]],3)</f>
        <v>111</v>
      </c>
      <c r="B4" s="24">
        <v>11100</v>
      </c>
      <c r="C4" s="27" t="s">
        <v>191</v>
      </c>
    </row>
    <row r="5" spans="1:3" s="7" customFormat="1" ht="15" thickBot="1" x14ac:dyDescent="0.35">
      <c r="A5" s="24" t="str">
        <f>LEFT(Tabla1[[#This Row],[ObjGasto]],3)</f>
        <v>111</v>
      </c>
      <c r="B5" s="24">
        <v>11101</v>
      </c>
      <c r="C5" s="26" t="s">
        <v>191</v>
      </c>
    </row>
    <row r="6" spans="1:3" s="7" customFormat="1" ht="15" thickBot="1" x14ac:dyDescent="0.35">
      <c r="A6" s="24" t="str">
        <f>LEFT(Tabla1[[#This Row],[ObjGasto]],3)</f>
        <v>112</v>
      </c>
      <c r="B6" s="24">
        <v>11200</v>
      </c>
      <c r="C6" s="27" t="s">
        <v>192</v>
      </c>
    </row>
    <row r="7" spans="1:3" s="7" customFormat="1" ht="15" thickBot="1" x14ac:dyDescent="0.35">
      <c r="A7" s="24" t="str">
        <f>LEFT(Tabla1[[#This Row],[ObjGasto]],3)</f>
        <v>112</v>
      </c>
      <c r="B7" s="28">
        <v>11201</v>
      </c>
      <c r="C7" s="26" t="s">
        <v>192</v>
      </c>
    </row>
    <row r="8" spans="1:3" s="7" customFormat="1" ht="15" thickBot="1" x14ac:dyDescent="0.35">
      <c r="A8" s="24" t="str">
        <f>LEFT(Tabla1[[#This Row],[ObjGasto]],3)</f>
        <v>113</v>
      </c>
      <c r="B8" s="24">
        <v>11300</v>
      </c>
      <c r="C8" s="27" t="s">
        <v>193</v>
      </c>
    </row>
    <row r="9" spans="1:3" s="7" customFormat="1" ht="15" thickBot="1" x14ac:dyDescent="0.35">
      <c r="A9" s="24" t="str">
        <f>LEFT(Tabla1[[#This Row],[ObjGasto]],3)</f>
        <v>113</v>
      </c>
      <c r="B9" s="24">
        <v>11301</v>
      </c>
      <c r="C9" s="26" t="s">
        <v>194</v>
      </c>
    </row>
    <row r="10" spans="1:3" s="7" customFormat="1" ht="15" thickBot="1" x14ac:dyDescent="0.35">
      <c r="A10" s="24" t="str">
        <f>LEFT(Tabla1[[#This Row],[ObjGasto]],3)</f>
        <v>113</v>
      </c>
      <c r="B10" s="24">
        <v>11302</v>
      </c>
      <c r="C10" s="27" t="s">
        <v>195</v>
      </c>
    </row>
    <row r="11" spans="1:3" s="7" customFormat="1" ht="15" thickBot="1" x14ac:dyDescent="0.35">
      <c r="A11" s="24" t="str">
        <f>LEFT(Tabla1[[#This Row],[ObjGasto]],3)</f>
        <v>113</v>
      </c>
      <c r="B11" s="24">
        <v>11303</v>
      </c>
      <c r="C11" s="26" t="s">
        <v>196</v>
      </c>
    </row>
    <row r="12" spans="1:3" s="7" customFormat="1" ht="15" thickBot="1" x14ac:dyDescent="0.35">
      <c r="A12" s="24" t="str">
        <f>LEFT(Tabla1[[#This Row],[ObjGasto]],3)</f>
        <v>113</v>
      </c>
      <c r="B12" s="24">
        <v>11304</v>
      </c>
      <c r="C12" s="27" t="s">
        <v>197</v>
      </c>
    </row>
    <row r="13" spans="1:3" s="7" customFormat="1" ht="15" thickBot="1" x14ac:dyDescent="0.35">
      <c r="A13" s="24" t="str">
        <f>LEFT(Tabla1[[#This Row],[ObjGasto]],3)</f>
        <v>113</v>
      </c>
      <c r="B13" s="24">
        <v>11305</v>
      </c>
      <c r="C13" s="26" t="s">
        <v>198</v>
      </c>
    </row>
    <row r="14" spans="1:3" s="7" customFormat="1" ht="15" thickBot="1" x14ac:dyDescent="0.35">
      <c r="A14" s="24" t="str">
        <f>LEFT(Tabla1[[#This Row],[ObjGasto]],3)</f>
        <v>113</v>
      </c>
      <c r="B14" s="24">
        <v>11306</v>
      </c>
      <c r="C14" s="27" t="s">
        <v>199</v>
      </c>
    </row>
    <row r="15" spans="1:3" s="7" customFormat="1" ht="15" thickBot="1" x14ac:dyDescent="0.35">
      <c r="A15" s="24" t="str">
        <f>LEFT(Tabla1[[#This Row],[ObjGasto]],3)</f>
        <v>113</v>
      </c>
      <c r="B15" s="24">
        <v>11307</v>
      </c>
      <c r="C15" s="26" t="s">
        <v>200</v>
      </c>
    </row>
    <row r="16" spans="1:3" s="7" customFormat="1" ht="15" thickBot="1" x14ac:dyDescent="0.35">
      <c r="A16" s="24" t="str">
        <f>LEFT(Tabla1[[#This Row],[ObjGasto]],3)</f>
        <v>113</v>
      </c>
      <c r="B16" s="24">
        <v>11308</v>
      </c>
      <c r="C16" s="27" t="s">
        <v>201</v>
      </c>
    </row>
    <row r="17" spans="1:3" s="7" customFormat="1" ht="15" thickBot="1" x14ac:dyDescent="0.35">
      <c r="A17" s="24" t="str">
        <f>LEFT(Tabla1[[#This Row],[ObjGasto]],3)</f>
        <v>113</v>
      </c>
      <c r="B17" s="28">
        <v>11309</v>
      </c>
      <c r="C17" s="26" t="s">
        <v>202</v>
      </c>
    </row>
    <row r="18" spans="1:3" s="7" customFormat="1" ht="15" thickBot="1" x14ac:dyDescent="0.35">
      <c r="A18" s="24" t="str">
        <f>LEFT(Tabla1[[#This Row],[ObjGasto]],3)</f>
        <v>113</v>
      </c>
      <c r="B18" s="28">
        <v>11310</v>
      </c>
      <c r="C18" s="27" t="s">
        <v>203</v>
      </c>
    </row>
    <row r="19" spans="1:3" s="7" customFormat="1" ht="15" thickBot="1" x14ac:dyDescent="0.35">
      <c r="A19" s="29" t="str">
        <f>LEFT(Tabla1[[#This Row],[ObjGasto]],3)</f>
        <v>113</v>
      </c>
      <c r="B19" s="30">
        <v>11311</v>
      </c>
      <c r="C19" s="26" t="s">
        <v>204</v>
      </c>
    </row>
    <row r="20" spans="1:3" s="7" customFormat="1" ht="15" thickBot="1" x14ac:dyDescent="0.35">
      <c r="A20" s="29" t="str">
        <f>LEFT(Tabla1[[#This Row],[ObjGasto]],3)</f>
        <v>113</v>
      </c>
      <c r="B20" s="30">
        <v>11312</v>
      </c>
      <c r="C20" s="27" t="s">
        <v>205</v>
      </c>
    </row>
    <row r="21" spans="1:3" s="7" customFormat="1" ht="15" thickBot="1" x14ac:dyDescent="0.35">
      <c r="A21" s="29" t="str">
        <f>LEFT(Tabla1[[#This Row],[ObjGasto]],3)</f>
        <v>113</v>
      </c>
      <c r="B21" s="30">
        <v>11313</v>
      </c>
      <c r="C21" s="26" t="s">
        <v>206</v>
      </c>
    </row>
    <row r="22" spans="1:3" s="7" customFormat="1" ht="15" thickBot="1" x14ac:dyDescent="0.35">
      <c r="A22" s="29" t="str">
        <f>LEFT(Tabla1[[#This Row],[ObjGasto]],3)</f>
        <v>113</v>
      </c>
      <c r="B22" s="30">
        <v>11314</v>
      </c>
      <c r="C22" s="27" t="s">
        <v>207</v>
      </c>
    </row>
    <row r="23" spans="1:3" s="7" customFormat="1" ht="15" thickBot="1" x14ac:dyDescent="0.35">
      <c r="A23" s="24" t="str">
        <f>LEFT(Tabla1[[#This Row],[ObjGasto]],3)</f>
        <v>114</v>
      </c>
      <c r="B23" s="24">
        <v>11400</v>
      </c>
      <c r="C23" s="26" t="s">
        <v>208</v>
      </c>
    </row>
    <row r="24" spans="1:3" s="7" customFormat="1" ht="15" thickBot="1" x14ac:dyDescent="0.35">
      <c r="A24" s="24" t="str">
        <f>LEFT(Tabla1[[#This Row],[ObjGasto]],3)</f>
        <v>114</v>
      </c>
      <c r="B24" s="24">
        <v>11401</v>
      </c>
      <c r="C24" s="27" t="s">
        <v>209</v>
      </c>
    </row>
    <row r="25" spans="1:3" s="7" customFormat="1" ht="15" thickBot="1" x14ac:dyDescent="0.35">
      <c r="A25" s="24" t="str">
        <f>LEFT(Tabla1[[#This Row],[ObjGasto]],3)</f>
        <v>120</v>
      </c>
      <c r="B25" s="24">
        <v>12000</v>
      </c>
      <c r="C25" s="26" t="s">
        <v>210</v>
      </c>
    </row>
    <row r="26" spans="1:3" s="7" customFormat="1" ht="15" thickBot="1" x14ac:dyDescent="0.35">
      <c r="A26" s="24" t="str">
        <f>LEFT(Tabla1[[#This Row],[ObjGasto]],3)</f>
        <v>121</v>
      </c>
      <c r="B26" s="24">
        <v>12100</v>
      </c>
      <c r="C26" s="27" t="s">
        <v>211</v>
      </c>
    </row>
    <row r="27" spans="1:3" s="7" customFormat="1" ht="15" thickBot="1" x14ac:dyDescent="0.35">
      <c r="A27" s="24" t="str">
        <f>LEFT(Tabla1[[#This Row],[ObjGasto]],3)</f>
        <v>121</v>
      </c>
      <c r="B27" s="24">
        <v>12101</v>
      </c>
      <c r="C27" s="26" t="s">
        <v>212</v>
      </c>
    </row>
    <row r="28" spans="1:3" s="7" customFormat="1" ht="15" thickBot="1" x14ac:dyDescent="0.35">
      <c r="A28" s="24" t="str">
        <f>LEFT(Tabla1[[#This Row],[ObjGasto]],3)</f>
        <v>121</v>
      </c>
      <c r="B28" s="28">
        <v>12102</v>
      </c>
      <c r="C28" s="27" t="s">
        <v>211</v>
      </c>
    </row>
    <row r="29" spans="1:3" s="7" customFormat="1" ht="15" thickBot="1" x14ac:dyDescent="0.35">
      <c r="A29" s="24" t="str">
        <f>LEFT(Tabla1[[#This Row],[ObjGasto]],3)</f>
        <v>122</v>
      </c>
      <c r="B29" s="24">
        <v>12200</v>
      </c>
      <c r="C29" s="26" t="s">
        <v>213</v>
      </c>
    </row>
    <row r="30" spans="1:3" s="7" customFormat="1" ht="15" thickBot="1" x14ac:dyDescent="0.35">
      <c r="A30" s="24" t="str">
        <f>LEFT(Tabla1[[#This Row],[ObjGasto]],3)</f>
        <v>122</v>
      </c>
      <c r="B30" s="24">
        <v>12201</v>
      </c>
      <c r="C30" s="27" t="s">
        <v>214</v>
      </c>
    </row>
    <row r="31" spans="1:3" s="7" customFormat="1" ht="15" thickBot="1" x14ac:dyDescent="0.35">
      <c r="A31" s="24" t="str">
        <f>LEFT(Tabla1[[#This Row],[ObjGasto]],3)</f>
        <v>122</v>
      </c>
      <c r="B31" s="24">
        <v>12202</v>
      </c>
      <c r="C31" s="26" t="s">
        <v>215</v>
      </c>
    </row>
    <row r="32" spans="1:3" s="7" customFormat="1" ht="15" thickBot="1" x14ac:dyDescent="0.35">
      <c r="A32" s="24" t="str">
        <f>LEFT(Tabla1[[#This Row],[ObjGasto]],3)</f>
        <v>122</v>
      </c>
      <c r="B32" s="28">
        <v>12203</v>
      </c>
      <c r="C32" s="27" t="s">
        <v>216</v>
      </c>
    </row>
    <row r="33" spans="1:3" s="7" customFormat="1" ht="15" thickBot="1" x14ac:dyDescent="0.35">
      <c r="A33" s="24" t="str">
        <f>LEFT(Tabla1[[#This Row],[ObjGasto]],3)</f>
        <v>122</v>
      </c>
      <c r="B33" s="28">
        <v>12204</v>
      </c>
      <c r="C33" s="26" t="s">
        <v>217</v>
      </c>
    </row>
    <row r="34" spans="1:3" s="7" customFormat="1" ht="15" thickBot="1" x14ac:dyDescent="0.35">
      <c r="A34" s="24" t="str">
        <f>LEFT(Tabla1[[#This Row],[ObjGasto]],3)</f>
        <v>122</v>
      </c>
      <c r="B34" s="28">
        <v>12205</v>
      </c>
      <c r="C34" s="27" t="s">
        <v>218</v>
      </c>
    </row>
    <row r="35" spans="1:3" s="7" customFormat="1" ht="15" thickBot="1" x14ac:dyDescent="0.35">
      <c r="A35" s="24" t="str">
        <f>LEFT(Tabla1[[#This Row],[ObjGasto]],3)</f>
        <v>122</v>
      </c>
      <c r="B35" s="28">
        <v>12206</v>
      </c>
      <c r="C35" s="26" t="s">
        <v>219</v>
      </c>
    </row>
    <row r="36" spans="1:3" s="7" customFormat="1" ht="15" thickBot="1" x14ac:dyDescent="0.35">
      <c r="A36" s="24" t="str">
        <f>LEFT(Tabla1[[#This Row],[ObjGasto]],3)</f>
        <v>122</v>
      </c>
      <c r="B36" s="28">
        <v>12207</v>
      </c>
      <c r="C36" s="27" t="s">
        <v>220</v>
      </c>
    </row>
    <row r="37" spans="1:3" s="7" customFormat="1" ht="15" thickBot="1" x14ac:dyDescent="0.35">
      <c r="A37" s="24" t="str">
        <f>LEFT(Tabla1[[#This Row],[ObjGasto]],3)</f>
        <v>122</v>
      </c>
      <c r="B37" s="28">
        <v>12208</v>
      </c>
      <c r="C37" s="26" t="s">
        <v>221</v>
      </c>
    </row>
    <row r="38" spans="1:3" s="7" customFormat="1" ht="15" thickBot="1" x14ac:dyDescent="0.35">
      <c r="A38" s="24" t="str">
        <f>LEFT(Tabla1[[#This Row],[ObjGasto]],3)</f>
        <v>122</v>
      </c>
      <c r="B38" s="28">
        <v>12209</v>
      </c>
      <c r="C38" s="27" t="s">
        <v>222</v>
      </c>
    </row>
    <row r="39" spans="1:3" s="7" customFormat="1" ht="15" thickBot="1" x14ac:dyDescent="0.35">
      <c r="A39" s="24" t="str">
        <f>LEFT(Tabla1[[#This Row],[ObjGasto]],3)</f>
        <v>122</v>
      </c>
      <c r="B39" s="28">
        <v>12210</v>
      </c>
      <c r="C39" s="26" t="s">
        <v>223</v>
      </c>
    </row>
    <row r="40" spans="1:3" s="7" customFormat="1" ht="15" thickBot="1" x14ac:dyDescent="0.35">
      <c r="A40" s="24" t="str">
        <f>LEFT(Tabla1[[#This Row],[ObjGasto]],3)</f>
        <v>123</v>
      </c>
      <c r="B40" s="24">
        <v>12300</v>
      </c>
      <c r="C40" s="27" t="s">
        <v>224</v>
      </c>
    </row>
    <row r="41" spans="1:3" s="7" customFormat="1" ht="15" thickBot="1" x14ac:dyDescent="0.35">
      <c r="A41" s="24" t="str">
        <f>LEFT(Tabla1[[#This Row],[ObjGasto]],3)</f>
        <v>123</v>
      </c>
      <c r="B41" s="24">
        <v>12301</v>
      </c>
      <c r="C41" s="26" t="s">
        <v>225</v>
      </c>
    </row>
    <row r="42" spans="1:3" s="7" customFormat="1" ht="27.6" thickBot="1" x14ac:dyDescent="0.35">
      <c r="A42" s="24" t="str">
        <f>LEFT(Tabla1[[#This Row],[ObjGasto]],3)</f>
        <v>124</v>
      </c>
      <c r="B42" s="24">
        <v>12400</v>
      </c>
      <c r="C42" s="27" t="s">
        <v>226</v>
      </c>
    </row>
    <row r="43" spans="1:3" s="7" customFormat="1" ht="27.6" thickBot="1" x14ac:dyDescent="0.35">
      <c r="A43" s="24" t="str">
        <f>LEFT(Tabla1[[#This Row],[ObjGasto]],3)</f>
        <v>124</v>
      </c>
      <c r="B43" s="24">
        <v>12401</v>
      </c>
      <c r="C43" s="26" t="s">
        <v>227</v>
      </c>
    </row>
    <row r="44" spans="1:3" s="7" customFormat="1" ht="15" thickBot="1" x14ac:dyDescent="0.35">
      <c r="A44" s="24" t="str">
        <f>LEFT(Tabla1[[#This Row],[ObjGasto]],3)</f>
        <v>130</v>
      </c>
      <c r="B44" s="24">
        <v>13000</v>
      </c>
      <c r="C44" s="27" t="s">
        <v>228</v>
      </c>
    </row>
    <row r="45" spans="1:3" s="7" customFormat="1" ht="15" thickBot="1" x14ac:dyDescent="0.35">
      <c r="A45" s="24" t="str">
        <f>LEFT(Tabla1[[#This Row],[ObjGasto]],3)</f>
        <v>131</v>
      </c>
      <c r="B45" s="24">
        <v>13100</v>
      </c>
      <c r="C45" s="26" t="s">
        <v>229</v>
      </c>
    </row>
    <row r="46" spans="1:3" s="7" customFormat="1" ht="15" thickBot="1" x14ac:dyDescent="0.35">
      <c r="A46" s="24" t="str">
        <f>LEFT(Tabla1[[#This Row],[ObjGasto]],3)</f>
        <v>131</v>
      </c>
      <c r="B46" s="24">
        <v>13101</v>
      </c>
      <c r="C46" s="27" t="s">
        <v>230</v>
      </c>
    </row>
    <row r="47" spans="1:3" s="7" customFormat="1" ht="27.6" thickBot="1" x14ac:dyDescent="0.35">
      <c r="A47" s="24" t="str">
        <f>LEFT(Tabla1[[#This Row],[ObjGasto]],3)</f>
        <v>131</v>
      </c>
      <c r="B47" s="24">
        <v>13102</v>
      </c>
      <c r="C47" s="26" t="s">
        <v>231</v>
      </c>
    </row>
    <row r="48" spans="1:3" s="7" customFormat="1" ht="15" thickBot="1" x14ac:dyDescent="0.35">
      <c r="A48" s="24" t="str">
        <f>LEFT(Tabla1[[#This Row],[ObjGasto]],3)</f>
        <v>131</v>
      </c>
      <c r="B48" s="24">
        <v>13103</v>
      </c>
      <c r="C48" s="27" t="s">
        <v>232</v>
      </c>
    </row>
    <row r="49" spans="1:3" s="7" customFormat="1" ht="15" thickBot="1" x14ac:dyDescent="0.35">
      <c r="A49" s="24" t="str">
        <f>LEFT(Tabla1[[#This Row],[ObjGasto]],3)</f>
        <v>131</v>
      </c>
      <c r="B49" s="24">
        <v>13104</v>
      </c>
      <c r="C49" s="26" t="s">
        <v>233</v>
      </c>
    </row>
    <row r="50" spans="1:3" s="7" customFormat="1" ht="15" thickBot="1" x14ac:dyDescent="0.35">
      <c r="A50" s="24" t="str">
        <f>LEFT(Tabla1[[#This Row],[ObjGasto]],3)</f>
        <v>131</v>
      </c>
      <c r="B50" s="28">
        <v>13105</v>
      </c>
      <c r="C50" s="27" t="s">
        <v>234</v>
      </c>
    </row>
    <row r="51" spans="1:3" s="7" customFormat="1" ht="15" thickBot="1" x14ac:dyDescent="0.35">
      <c r="A51" s="24" t="str">
        <f>LEFT(Tabla1[[#This Row],[ObjGasto]],3)</f>
        <v>131</v>
      </c>
      <c r="B51" s="28">
        <v>13106</v>
      </c>
      <c r="C51" s="26" t="s">
        <v>235</v>
      </c>
    </row>
    <row r="52" spans="1:3" s="7" customFormat="1" ht="15" thickBot="1" x14ac:dyDescent="0.35">
      <c r="A52" s="24" t="str">
        <f>LEFT(Tabla1[[#This Row],[ObjGasto]],3)</f>
        <v>131</v>
      </c>
      <c r="B52" s="28">
        <v>13107</v>
      </c>
      <c r="C52" s="27" t="s">
        <v>236</v>
      </c>
    </row>
    <row r="53" spans="1:3" s="7" customFormat="1" ht="15" thickBot="1" x14ac:dyDescent="0.35">
      <c r="A53" s="24" t="str">
        <f>LEFT(Tabla1[[#This Row],[ObjGasto]],3)</f>
        <v>131</v>
      </c>
      <c r="B53" s="28">
        <v>13108</v>
      </c>
      <c r="C53" s="26" t="s">
        <v>237</v>
      </c>
    </row>
    <row r="54" spans="1:3" s="7" customFormat="1" ht="15" thickBot="1" x14ac:dyDescent="0.35">
      <c r="A54" s="24" t="str">
        <f>LEFT(Tabla1[[#This Row],[ObjGasto]],3)</f>
        <v>131</v>
      </c>
      <c r="B54" s="28">
        <v>13109</v>
      </c>
      <c r="C54" s="27" t="s">
        <v>238</v>
      </c>
    </row>
    <row r="55" spans="1:3" s="7" customFormat="1" ht="15" thickBot="1" x14ac:dyDescent="0.35">
      <c r="A55" s="24" t="str">
        <f>LEFT(Tabla1[[#This Row],[ObjGasto]],3)</f>
        <v>131</v>
      </c>
      <c r="B55" s="28">
        <v>13110</v>
      </c>
      <c r="C55" s="26" t="s">
        <v>239</v>
      </c>
    </row>
    <row r="56" spans="1:3" s="7" customFormat="1" ht="15" thickBot="1" x14ac:dyDescent="0.35">
      <c r="A56" s="24" t="str">
        <f>LEFT(Tabla1[[#This Row],[ObjGasto]],3)</f>
        <v>132</v>
      </c>
      <c r="B56" s="24">
        <v>13200</v>
      </c>
      <c r="C56" s="27" t="s">
        <v>240</v>
      </c>
    </row>
    <row r="57" spans="1:3" s="7" customFormat="1" ht="15" thickBot="1" x14ac:dyDescent="0.35">
      <c r="A57" s="24" t="str">
        <f>LEFT(Tabla1[[#This Row],[ObjGasto]],3)</f>
        <v>132</v>
      </c>
      <c r="B57" s="24">
        <v>13201</v>
      </c>
      <c r="C57" s="26" t="s">
        <v>230</v>
      </c>
    </row>
    <row r="58" spans="1:3" s="7" customFormat="1" ht="27.6" thickBot="1" x14ac:dyDescent="0.35">
      <c r="A58" s="24" t="str">
        <f>LEFT(Tabla1[[#This Row],[ObjGasto]],3)</f>
        <v>132</v>
      </c>
      <c r="B58" s="24">
        <v>13202</v>
      </c>
      <c r="C58" s="27" t="s">
        <v>231</v>
      </c>
    </row>
    <row r="59" spans="1:3" s="7" customFormat="1" ht="15" thickBot="1" x14ac:dyDescent="0.35">
      <c r="A59" s="24" t="str">
        <f>LEFT(Tabla1[[#This Row],[ObjGasto]],3)</f>
        <v>132</v>
      </c>
      <c r="B59" s="24">
        <v>13203</v>
      </c>
      <c r="C59" s="26" t="s">
        <v>232</v>
      </c>
    </row>
    <row r="60" spans="1:3" s="7" customFormat="1" ht="15" thickBot="1" x14ac:dyDescent="0.35">
      <c r="A60" s="24" t="str">
        <f>LEFT(Tabla1[[#This Row],[ObjGasto]],3)</f>
        <v>132</v>
      </c>
      <c r="B60" s="28">
        <v>13204</v>
      </c>
      <c r="C60" s="27" t="s">
        <v>241</v>
      </c>
    </row>
    <row r="61" spans="1:3" s="7" customFormat="1" ht="15" thickBot="1" x14ac:dyDescent="0.35">
      <c r="A61" s="24" t="str">
        <f>LEFT(Tabla1[[#This Row],[ObjGasto]],3)</f>
        <v>132</v>
      </c>
      <c r="B61" s="28">
        <v>13205</v>
      </c>
      <c r="C61" s="26" t="s">
        <v>242</v>
      </c>
    </row>
    <row r="62" spans="1:3" s="7" customFormat="1" ht="15" thickBot="1" x14ac:dyDescent="0.35">
      <c r="A62" s="24" t="str">
        <f>LEFT(Tabla1[[#This Row],[ObjGasto]],3)</f>
        <v>132</v>
      </c>
      <c r="B62" s="28">
        <v>13206</v>
      </c>
      <c r="C62" s="27" t="s">
        <v>243</v>
      </c>
    </row>
    <row r="63" spans="1:3" s="7" customFormat="1" ht="15" thickBot="1" x14ac:dyDescent="0.35">
      <c r="A63" s="24" t="str">
        <f>LEFT(Tabla1[[#This Row],[ObjGasto]],3)</f>
        <v>133</v>
      </c>
      <c r="B63" s="24">
        <v>13300</v>
      </c>
      <c r="C63" s="26" t="s">
        <v>244</v>
      </c>
    </row>
    <row r="64" spans="1:3" s="7" customFormat="1" ht="15" thickBot="1" x14ac:dyDescent="0.35">
      <c r="A64" s="24" t="str">
        <f>LEFT(Tabla1[[#This Row],[ObjGasto]],3)</f>
        <v>133</v>
      </c>
      <c r="B64" s="24">
        <v>13301</v>
      </c>
      <c r="C64" s="27" t="s">
        <v>245</v>
      </c>
    </row>
    <row r="65" spans="1:3" s="7" customFormat="1" ht="15" thickBot="1" x14ac:dyDescent="0.35">
      <c r="A65" s="24" t="str">
        <f>LEFT(Tabla1[[#This Row],[ObjGasto]],3)</f>
        <v>134</v>
      </c>
      <c r="B65" s="24">
        <v>13400</v>
      </c>
      <c r="C65" s="26" t="s">
        <v>246</v>
      </c>
    </row>
    <row r="66" spans="1:3" s="7" customFormat="1" ht="15" thickBot="1" x14ac:dyDescent="0.35">
      <c r="A66" s="24" t="str">
        <f>LEFT(Tabla1[[#This Row],[ObjGasto]],3)</f>
        <v>134</v>
      </c>
      <c r="B66" s="24">
        <v>13401</v>
      </c>
      <c r="C66" s="27" t="s">
        <v>247</v>
      </c>
    </row>
    <row r="67" spans="1:3" s="7" customFormat="1" ht="15" thickBot="1" x14ac:dyDescent="0.35">
      <c r="A67" s="24" t="str">
        <f>LEFT(Tabla1[[#This Row],[ObjGasto]],3)</f>
        <v>134</v>
      </c>
      <c r="B67" s="24">
        <v>13402</v>
      </c>
      <c r="C67" s="26" t="s">
        <v>248</v>
      </c>
    </row>
    <row r="68" spans="1:3" s="7" customFormat="1" ht="15" thickBot="1" x14ac:dyDescent="0.35">
      <c r="A68" s="24" t="str">
        <f>LEFT(Tabla1[[#This Row],[ObjGasto]],3)</f>
        <v>134</v>
      </c>
      <c r="B68" s="24">
        <v>13403</v>
      </c>
      <c r="C68" s="27" t="s">
        <v>249</v>
      </c>
    </row>
    <row r="69" spans="1:3" s="7" customFormat="1" ht="15" thickBot="1" x14ac:dyDescent="0.35">
      <c r="A69" s="24" t="str">
        <f>LEFT(Tabla1[[#This Row],[ObjGasto]],3)</f>
        <v>134</v>
      </c>
      <c r="B69" s="24">
        <v>13404</v>
      </c>
      <c r="C69" s="26" t="s">
        <v>250</v>
      </c>
    </row>
    <row r="70" spans="1:3" s="7" customFormat="1" ht="15" thickBot="1" x14ac:dyDescent="0.35">
      <c r="A70" s="24" t="str">
        <f>LEFT(Tabla1[[#This Row],[ObjGasto]],3)</f>
        <v>134</v>
      </c>
      <c r="B70" s="24">
        <v>13405</v>
      </c>
      <c r="C70" s="27" t="s">
        <v>251</v>
      </c>
    </row>
    <row r="71" spans="1:3" s="7" customFormat="1" ht="15" thickBot="1" x14ac:dyDescent="0.35">
      <c r="A71" s="24" t="str">
        <f>LEFT(Tabla1[[#This Row],[ObjGasto]],3)</f>
        <v>134</v>
      </c>
      <c r="B71" s="24">
        <v>13406</v>
      </c>
      <c r="C71" s="26" t="s">
        <v>252</v>
      </c>
    </row>
    <row r="72" spans="1:3" s="7" customFormat="1" ht="15" thickBot="1" x14ac:dyDescent="0.35">
      <c r="A72" s="24" t="str">
        <f>LEFT(Tabla1[[#This Row],[ObjGasto]],3)</f>
        <v>134</v>
      </c>
      <c r="B72" s="24">
        <v>13407</v>
      </c>
      <c r="C72" s="27" t="s">
        <v>253</v>
      </c>
    </row>
    <row r="73" spans="1:3" s="7" customFormat="1" ht="15" thickBot="1" x14ac:dyDescent="0.35">
      <c r="A73" s="24" t="str">
        <f>LEFT(Tabla1[[#This Row],[ObjGasto]],3)</f>
        <v>134</v>
      </c>
      <c r="B73" s="24">
        <v>13408</v>
      </c>
      <c r="C73" s="26" t="s">
        <v>254</v>
      </c>
    </row>
    <row r="74" spans="1:3" s="7" customFormat="1" ht="15" thickBot="1" x14ac:dyDescent="0.35">
      <c r="A74" s="24" t="str">
        <f>LEFT(Tabla1[[#This Row],[ObjGasto]],3)</f>
        <v>134</v>
      </c>
      <c r="B74" s="24">
        <v>13409</v>
      </c>
      <c r="C74" s="27" t="s">
        <v>255</v>
      </c>
    </row>
    <row r="75" spans="1:3" s="7" customFormat="1" ht="15" thickBot="1" x14ac:dyDescent="0.35">
      <c r="A75" s="24" t="str">
        <f>LEFT(Tabla1[[#This Row],[ObjGasto]],3)</f>
        <v>134</v>
      </c>
      <c r="B75" s="24">
        <v>13410</v>
      </c>
      <c r="C75" s="26" t="s">
        <v>256</v>
      </c>
    </row>
    <row r="76" spans="1:3" s="7" customFormat="1" ht="15" thickBot="1" x14ac:dyDescent="0.35">
      <c r="A76" s="24" t="str">
        <f>LEFT(Tabla1[[#This Row],[ObjGasto]],3)</f>
        <v>134</v>
      </c>
      <c r="B76" s="24">
        <v>13411</v>
      </c>
      <c r="C76" s="27" t="s">
        <v>257</v>
      </c>
    </row>
    <row r="77" spans="1:3" s="7" customFormat="1" ht="15" thickBot="1" x14ac:dyDescent="0.35">
      <c r="A77" s="24" t="str">
        <f>LEFT(Tabla1[[#This Row],[ObjGasto]],3)</f>
        <v>134</v>
      </c>
      <c r="B77" s="24">
        <v>13412</v>
      </c>
      <c r="C77" s="26" t="s">
        <v>258</v>
      </c>
    </row>
    <row r="78" spans="1:3" s="7" customFormat="1" ht="15" thickBot="1" x14ac:dyDescent="0.35">
      <c r="A78" s="24" t="str">
        <f>LEFT(Tabla1[[#This Row],[ObjGasto]],3)</f>
        <v>134</v>
      </c>
      <c r="B78" s="24">
        <v>13413</v>
      </c>
      <c r="C78" s="27" t="s">
        <v>259</v>
      </c>
    </row>
    <row r="79" spans="1:3" s="7" customFormat="1" ht="15" thickBot="1" x14ac:dyDescent="0.35">
      <c r="A79" s="24" t="str">
        <f>LEFT(Tabla1[[#This Row],[ObjGasto]],3)</f>
        <v>134</v>
      </c>
      <c r="B79" s="28">
        <v>13414</v>
      </c>
      <c r="C79" s="26" t="s">
        <v>260</v>
      </c>
    </row>
    <row r="80" spans="1:3" s="7" customFormat="1" ht="15" thickBot="1" x14ac:dyDescent="0.35">
      <c r="A80" s="24" t="str">
        <f>LEFT(Tabla1[[#This Row],[ObjGasto]],3)</f>
        <v>135</v>
      </c>
      <c r="B80" s="24">
        <v>13500</v>
      </c>
      <c r="C80" s="27" t="s">
        <v>261</v>
      </c>
    </row>
    <row r="81" spans="1:3" s="7" customFormat="1" ht="15" thickBot="1" x14ac:dyDescent="0.35">
      <c r="A81" s="24" t="str">
        <f>LEFT(Tabla1[[#This Row],[ObjGasto]],3)</f>
        <v>135</v>
      </c>
      <c r="B81" s="24">
        <v>13501</v>
      </c>
      <c r="C81" s="26" t="s">
        <v>261</v>
      </c>
    </row>
    <row r="82" spans="1:3" s="7" customFormat="1" ht="15" thickBot="1" x14ac:dyDescent="0.35">
      <c r="A82" s="24" t="str">
        <f>LEFT(Tabla1[[#This Row],[ObjGasto]],3)</f>
        <v>136</v>
      </c>
      <c r="B82" s="24">
        <v>13600</v>
      </c>
      <c r="C82" s="27" t="s">
        <v>262</v>
      </c>
    </row>
    <row r="83" spans="1:3" s="7" customFormat="1" ht="15" thickBot="1" x14ac:dyDescent="0.35">
      <c r="A83" s="24" t="str">
        <f>LEFT(Tabla1[[#This Row],[ObjGasto]],3)</f>
        <v>136</v>
      </c>
      <c r="B83" s="24">
        <v>13601</v>
      </c>
      <c r="C83" s="26" t="s">
        <v>263</v>
      </c>
    </row>
    <row r="84" spans="1:3" s="7" customFormat="1" ht="15" thickBot="1" x14ac:dyDescent="0.35">
      <c r="A84" s="24" t="str">
        <f>LEFT(Tabla1[[#This Row],[ObjGasto]],3)</f>
        <v>136</v>
      </c>
      <c r="B84" s="24">
        <v>13602</v>
      </c>
      <c r="C84" s="27" t="s">
        <v>264</v>
      </c>
    </row>
    <row r="85" spans="1:3" s="7" customFormat="1" ht="15" thickBot="1" x14ac:dyDescent="0.35">
      <c r="A85" s="24" t="str">
        <f>LEFT(Tabla1[[#This Row],[ObjGasto]],3)</f>
        <v>136</v>
      </c>
      <c r="B85" s="24">
        <v>13603</v>
      </c>
      <c r="C85" s="26" t="s">
        <v>265</v>
      </c>
    </row>
    <row r="86" spans="1:3" s="7" customFormat="1" ht="15" thickBot="1" x14ac:dyDescent="0.35">
      <c r="A86" s="24" t="str">
        <f>LEFT(Tabla1[[#This Row],[ObjGasto]],3)</f>
        <v>136</v>
      </c>
      <c r="B86" s="24">
        <v>13604</v>
      </c>
      <c r="C86" s="27" t="s">
        <v>266</v>
      </c>
    </row>
    <row r="87" spans="1:3" s="7" customFormat="1" ht="15" thickBot="1" x14ac:dyDescent="0.35">
      <c r="A87" s="24" t="str">
        <f>LEFT(Tabla1[[#This Row],[ObjGasto]],3)</f>
        <v>136</v>
      </c>
      <c r="B87" s="24">
        <v>13605</v>
      </c>
      <c r="C87" s="26" t="s">
        <v>267</v>
      </c>
    </row>
    <row r="88" spans="1:3" s="7" customFormat="1" ht="15" thickBot="1" x14ac:dyDescent="0.35">
      <c r="A88" s="24" t="str">
        <f>LEFT(Tabla1[[#This Row],[ObjGasto]],3)</f>
        <v>137</v>
      </c>
      <c r="B88" s="24">
        <v>13700</v>
      </c>
      <c r="C88" s="27" t="s">
        <v>268</v>
      </c>
    </row>
    <row r="89" spans="1:3" s="7" customFormat="1" ht="15" thickBot="1" x14ac:dyDescent="0.35">
      <c r="A89" s="24" t="str">
        <f>LEFT(Tabla1[[#This Row],[ObjGasto]],3)</f>
        <v>137</v>
      </c>
      <c r="B89" s="24">
        <v>13701</v>
      </c>
      <c r="C89" s="26" t="s">
        <v>268</v>
      </c>
    </row>
    <row r="90" spans="1:3" s="7" customFormat="1" ht="15" thickBot="1" x14ac:dyDescent="0.35">
      <c r="A90" s="24" t="str">
        <f>LEFT(Tabla1[[#This Row],[ObjGasto]],3)</f>
        <v>138</v>
      </c>
      <c r="B90" s="24">
        <v>13800</v>
      </c>
      <c r="C90" s="27" t="s">
        <v>269</v>
      </c>
    </row>
    <row r="91" spans="1:3" s="7" customFormat="1" ht="15" thickBot="1" x14ac:dyDescent="0.35">
      <c r="A91" s="24" t="str">
        <f>LEFT(Tabla1[[#This Row],[ObjGasto]],3)</f>
        <v>138</v>
      </c>
      <c r="B91" s="24">
        <v>13801</v>
      </c>
      <c r="C91" s="26" t="s">
        <v>269</v>
      </c>
    </row>
    <row r="92" spans="1:3" s="7" customFormat="1" ht="15" thickBot="1" x14ac:dyDescent="0.35">
      <c r="A92" s="24" t="str">
        <f>LEFT(Tabla1[[#This Row],[ObjGasto]],3)</f>
        <v>140</v>
      </c>
      <c r="B92" s="24">
        <v>14000</v>
      </c>
      <c r="C92" s="27" t="s">
        <v>270</v>
      </c>
    </row>
    <row r="93" spans="1:3" s="7" customFormat="1" ht="15" thickBot="1" x14ac:dyDescent="0.35">
      <c r="A93" s="24" t="str">
        <f>LEFT(Tabla1[[#This Row],[ObjGasto]],3)</f>
        <v>141</v>
      </c>
      <c r="B93" s="24">
        <v>14100</v>
      </c>
      <c r="C93" s="26" t="s">
        <v>271</v>
      </c>
    </row>
    <row r="94" spans="1:3" s="7" customFormat="1" ht="15" thickBot="1" x14ac:dyDescent="0.35">
      <c r="A94" s="24" t="str">
        <f>LEFT(Tabla1[[#This Row],[ObjGasto]],3)</f>
        <v>141</v>
      </c>
      <c r="B94" s="24">
        <v>14101</v>
      </c>
      <c r="C94" s="27" t="s">
        <v>272</v>
      </c>
    </row>
    <row r="95" spans="1:3" s="7" customFormat="1" ht="15" thickBot="1" x14ac:dyDescent="0.35">
      <c r="A95" s="24" t="str">
        <f>LEFT(Tabla1[[#This Row],[ObjGasto]],3)</f>
        <v>141</v>
      </c>
      <c r="B95" s="24">
        <v>14102</v>
      </c>
      <c r="C95" s="26" t="s">
        <v>273</v>
      </c>
    </row>
    <row r="96" spans="1:3" s="7" customFormat="1" ht="15" thickBot="1" x14ac:dyDescent="0.35">
      <c r="A96" s="24" t="str">
        <f>LEFT(Tabla1[[#This Row],[ObjGasto]],3)</f>
        <v>141</v>
      </c>
      <c r="B96" s="24">
        <v>14103</v>
      </c>
      <c r="C96" s="27" t="s">
        <v>274</v>
      </c>
    </row>
    <row r="97" spans="1:3" s="7" customFormat="1" ht="15" thickBot="1" x14ac:dyDescent="0.35">
      <c r="A97" s="24" t="str">
        <f>LEFT(Tabla1[[#This Row],[ObjGasto]],3)</f>
        <v>141</v>
      </c>
      <c r="B97" s="24">
        <v>14104</v>
      </c>
      <c r="C97" s="26" t="s">
        <v>275</v>
      </c>
    </row>
    <row r="98" spans="1:3" s="7" customFormat="1" ht="15" thickBot="1" x14ac:dyDescent="0.35">
      <c r="A98" s="24" t="str">
        <f>LEFT(Tabla1[[#This Row],[ObjGasto]],3)</f>
        <v>141</v>
      </c>
      <c r="B98" s="24">
        <v>14105</v>
      </c>
      <c r="C98" s="27" t="s">
        <v>276</v>
      </c>
    </row>
    <row r="99" spans="1:3" s="7" customFormat="1" ht="15" thickBot="1" x14ac:dyDescent="0.35">
      <c r="A99" s="24" t="str">
        <f>LEFT(Tabla1[[#This Row],[ObjGasto]],3)</f>
        <v>141</v>
      </c>
      <c r="B99" s="28">
        <v>14106</v>
      </c>
      <c r="C99" s="26" t="s">
        <v>277</v>
      </c>
    </row>
    <row r="100" spans="1:3" s="7" customFormat="1" ht="15" thickBot="1" x14ac:dyDescent="0.35">
      <c r="A100" s="24" t="str">
        <f>LEFT(Tabla1[[#This Row],[ObjGasto]],3)</f>
        <v>142</v>
      </c>
      <c r="B100" s="24">
        <v>14200</v>
      </c>
      <c r="C100" s="27" t="s">
        <v>278</v>
      </c>
    </row>
    <row r="101" spans="1:3" s="7" customFormat="1" ht="15" thickBot="1" x14ac:dyDescent="0.35">
      <c r="A101" s="24" t="str">
        <f>LEFT(Tabla1[[#This Row],[ObjGasto]],3)</f>
        <v>142</v>
      </c>
      <c r="B101" s="24">
        <v>14201</v>
      </c>
      <c r="C101" s="26" t="s">
        <v>279</v>
      </c>
    </row>
    <row r="102" spans="1:3" s="7" customFormat="1" ht="15" thickBot="1" x14ac:dyDescent="0.35">
      <c r="A102" s="24" t="str">
        <f>LEFT(Tabla1[[#This Row],[ObjGasto]],3)</f>
        <v>142</v>
      </c>
      <c r="B102" s="24">
        <v>14202</v>
      </c>
      <c r="C102" s="27" t="s">
        <v>280</v>
      </c>
    </row>
    <row r="103" spans="1:3" s="7" customFormat="1" ht="15" thickBot="1" x14ac:dyDescent="0.35">
      <c r="A103" s="24" t="str">
        <f>LEFT(Tabla1[[#This Row],[ObjGasto]],3)</f>
        <v>142</v>
      </c>
      <c r="B103" s="28">
        <v>14203</v>
      </c>
      <c r="C103" s="31" t="s">
        <v>281</v>
      </c>
    </row>
    <row r="104" spans="1:3" s="7" customFormat="1" ht="15" thickBot="1" x14ac:dyDescent="0.35">
      <c r="A104" s="24" t="str">
        <f>LEFT(Tabla1[[#This Row],[ObjGasto]],3)</f>
        <v>143</v>
      </c>
      <c r="B104" s="24">
        <v>14300</v>
      </c>
      <c r="C104" s="27" t="s">
        <v>282</v>
      </c>
    </row>
    <row r="105" spans="1:3" s="7" customFormat="1" ht="15" thickBot="1" x14ac:dyDescent="0.35">
      <c r="A105" s="24" t="str">
        <f>LEFT(Tabla1[[#This Row],[ObjGasto]],3)</f>
        <v>143</v>
      </c>
      <c r="B105" s="24">
        <v>14301</v>
      </c>
      <c r="C105" s="26" t="s">
        <v>283</v>
      </c>
    </row>
    <row r="106" spans="1:3" s="7" customFormat="1" ht="15" thickBot="1" x14ac:dyDescent="0.35">
      <c r="A106" s="24" t="str">
        <f>LEFT(Tabla1[[#This Row],[ObjGasto]],3)</f>
        <v>143</v>
      </c>
      <c r="B106" s="24">
        <v>14302</v>
      </c>
      <c r="C106" s="27" t="s">
        <v>284</v>
      </c>
    </row>
    <row r="107" spans="1:3" s="7" customFormat="1" ht="15" thickBot="1" x14ac:dyDescent="0.35">
      <c r="A107" s="24" t="str">
        <f>LEFT(Tabla1[[#This Row],[ObjGasto]],3)</f>
        <v>143</v>
      </c>
      <c r="B107" s="28">
        <v>14303</v>
      </c>
      <c r="C107" s="26" t="s">
        <v>285</v>
      </c>
    </row>
    <row r="108" spans="1:3" s="7" customFormat="1" ht="15" thickBot="1" x14ac:dyDescent="0.35">
      <c r="A108" s="24" t="str">
        <f>LEFT(Tabla1[[#This Row],[ObjGasto]],3)</f>
        <v>144</v>
      </c>
      <c r="B108" s="24">
        <v>14400</v>
      </c>
      <c r="C108" s="27" t="s">
        <v>286</v>
      </c>
    </row>
    <row r="109" spans="1:3" s="7" customFormat="1" ht="15" thickBot="1" x14ac:dyDescent="0.35">
      <c r="A109" s="24" t="str">
        <f>LEFT(Tabla1[[#This Row],[ObjGasto]],3)</f>
        <v>144</v>
      </c>
      <c r="B109" s="24">
        <v>14401</v>
      </c>
      <c r="C109" s="26" t="s">
        <v>287</v>
      </c>
    </row>
    <row r="110" spans="1:3" s="7" customFormat="1" ht="15" thickBot="1" x14ac:dyDescent="0.35">
      <c r="A110" s="24" t="str">
        <f>LEFT(Tabla1[[#This Row],[ObjGasto]],3)</f>
        <v>144</v>
      </c>
      <c r="B110" s="24">
        <v>14402</v>
      </c>
      <c r="C110" s="27" t="s">
        <v>288</v>
      </c>
    </row>
    <row r="111" spans="1:3" s="7" customFormat="1" ht="15" thickBot="1" x14ac:dyDescent="0.35">
      <c r="A111" s="24" t="str">
        <f>LEFT(Tabla1[[#This Row],[ObjGasto]],3)</f>
        <v>144</v>
      </c>
      <c r="B111" s="24">
        <v>14403</v>
      </c>
      <c r="C111" s="26" t="s">
        <v>289</v>
      </c>
    </row>
    <row r="112" spans="1:3" s="7" customFormat="1" ht="15" thickBot="1" x14ac:dyDescent="0.35">
      <c r="A112" s="24" t="str">
        <f>LEFT(Tabla1[[#This Row],[ObjGasto]],3)</f>
        <v>144</v>
      </c>
      <c r="B112" s="24">
        <v>14404</v>
      </c>
      <c r="C112" s="27" t="s">
        <v>290</v>
      </c>
    </row>
    <row r="113" spans="1:3" s="7" customFormat="1" ht="15" thickBot="1" x14ac:dyDescent="0.35">
      <c r="A113" s="24" t="str">
        <f>LEFT(Tabla1[[#This Row],[ObjGasto]],3)</f>
        <v>144</v>
      </c>
      <c r="B113" s="24">
        <v>14405</v>
      </c>
      <c r="C113" s="26" t="s">
        <v>291</v>
      </c>
    </row>
    <row r="114" spans="1:3" s="7" customFormat="1" ht="15" thickBot="1" x14ac:dyDescent="0.35">
      <c r="A114" s="24" t="str">
        <f>LEFT(Tabla1[[#This Row],[ObjGasto]],3)</f>
        <v>144</v>
      </c>
      <c r="B114" s="24">
        <v>14406</v>
      </c>
      <c r="C114" s="27" t="s">
        <v>292</v>
      </c>
    </row>
    <row r="115" spans="1:3" s="7" customFormat="1" ht="15" thickBot="1" x14ac:dyDescent="0.35">
      <c r="A115" s="24" t="str">
        <f>LEFT(Tabla1[[#This Row],[ObjGasto]],3)</f>
        <v>144</v>
      </c>
      <c r="B115" s="28">
        <v>14407</v>
      </c>
      <c r="C115" s="26" t="s">
        <v>293</v>
      </c>
    </row>
    <row r="116" spans="1:3" s="7" customFormat="1" ht="15" thickBot="1" x14ac:dyDescent="0.35">
      <c r="A116" s="24" t="str">
        <f>LEFT(Tabla1[[#This Row],[ObjGasto]],3)</f>
        <v>144</v>
      </c>
      <c r="B116" s="28">
        <v>14408</v>
      </c>
      <c r="C116" s="27" t="s">
        <v>294</v>
      </c>
    </row>
    <row r="117" spans="1:3" s="7" customFormat="1" ht="15" thickBot="1" x14ac:dyDescent="0.35">
      <c r="A117" s="24" t="str">
        <f>LEFT(Tabla1[[#This Row],[ObjGasto]],3)</f>
        <v>150</v>
      </c>
      <c r="B117" s="24">
        <v>15000</v>
      </c>
      <c r="C117" s="26" t="s">
        <v>295</v>
      </c>
    </row>
    <row r="118" spans="1:3" s="7" customFormat="1" ht="15" thickBot="1" x14ac:dyDescent="0.35">
      <c r="A118" s="24" t="str">
        <f>LEFT(Tabla1[[#This Row],[ObjGasto]],3)</f>
        <v>151</v>
      </c>
      <c r="B118" s="24">
        <v>15100</v>
      </c>
      <c r="C118" s="27" t="s">
        <v>296</v>
      </c>
    </row>
    <row r="119" spans="1:3" s="7" customFormat="1" ht="15" thickBot="1" x14ac:dyDescent="0.35">
      <c r="A119" s="24" t="str">
        <f>LEFT(Tabla1[[#This Row],[ObjGasto]],3)</f>
        <v>151</v>
      </c>
      <c r="B119" s="24">
        <v>15101</v>
      </c>
      <c r="C119" s="26" t="s">
        <v>297</v>
      </c>
    </row>
    <row r="120" spans="1:3" s="7" customFormat="1" ht="15" thickBot="1" x14ac:dyDescent="0.35">
      <c r="A120" s="24" t="str">
        <f>LEFT(Tabla1[[#This Row],[ObjGasto]],3)</f>
        <v>151</v>
      </c>
      <c r="B120" s="24">
        <v>15102</v>
      </c>
      <c r="C120" s="27" t="s">
        <v>298</v>
      </c>
    </row>
    <row r="121" spans="1:3" s="7" customFormat="1" ht="15" thickBot="1" x14ac:dyDescent="0.35">
      <c r="A121" s="24" t="str">
        <f>LEFT(Tabla1[[#This Row],[ObjGasto]],3)</f>
        <v>151</v>
      </c>
      <c r="B121" s="24">
        <v>15103</v>
      </c>
      <c r="C121" s="26" t="s">
        <v>299</v>
      </c>
    </row>
    <row r="122" spans="1:3" s="7" customFormat="1" ht="15" thickBot="1" x14ac:dyDescent="0.35">
      <c r="A122" s="24" t="str">
        <f>LEFT(Tabla1[[#This Row],[ObjGasto]],3)</f>
        <v>152</v>
      </c>
      <c r="B122" s="24">
        <v>15200</v>
      </c>
      <c r="C122" s="27" t="s">
        <v>300</v>
      </c>
    </row>
    <row r="123" spans="1:3" s="7" customFormat="1" ht="15" thickBot="1" x14ac:dyDescent="0.35">
      <c r="A123" s="24" t="str">
        <f>LEFT(Tabla1[[#This Row],[ObjGasto]],3)</f>
        <v>152</v>
      </c>
      <c r="B123" s="24">
        <v>15201</v>
      </c>
      <c r="C123" s="26" t="s">
        <v>301</v>
      </c>
    </row>
    <row r="124" spans="1:3" s="7" customFormat="1" ht="15" thickBot="1" x14ac:dyDescent="0.35">
      <c r="A124" s="24" t="str">
        <f>LEFT(Tabla1[[#This Row],[ObjGasto]],3)</f>
        <v>152</v>
      </c>
      <c r="B124" s="24">
        <v>15202</v>
      </c>
      <c r="C124" s="27" t="s">
        <v>302</v>
      </c>
    </row>
    <row r="125" spans="1:3" s="7" customFormat="1" ht="15" thickBot="1" x14ac:dyDescent="0.35">
      <c r="A125" s="24" t="str">
        <f>LEFT(Tabla1[[#This Row],[ObjGasto]],3)</f>
        <v>152</v>
      </c>
      <c r="B125" s="28">
        <v>15203</v>
      </c>
      <c r="C125" s="26" t="s">
        <v>303</v>
      </c>
    </row>
    <row r="126" spans="1:3" s="7" customFormat="1" ht="15" thickBot="1" x14ac:dyDescent="0.35">
      <c r="A126" s="24" t="str">
        <f>LEFT(Tabla1[[#This Row],[ObjGasto]],3)</f>
        <v>152</v>
      </c>
      <c r="B126" s="28">
        <v>15204</v>
      </c>
      <c r="C126" s="27" t="s">
        <v>300</v>
      </c>
    </row>
    <row r="127" spans="1:3" s="7" customFormat="1" ht="15" thickBot="1" x14ac:dyDescent="0.35">
      <c r="A127" s="24" t="str">
        <f>LEFT(Tabla1[[#This Row],[ObjGasto]],3)</f>
        <v>153</v>
      </c>
      <c r="B127" s="24">
        <v>15300</v>
      </c>
      <c r="C127" s="26" t="s">
        <v>304</v>
      </c>
    </row>
    <row r="128" spans="1:3" s="7" customFormat="1" ht="15" thickBot="1" x14ac:dyDescent="0.35">
      <c r="A128" s="24" t="str">
        <f>LEFT(Tabla1[[#This Row],[ObjGasto]],3)</f>
        <v>153</v>
      </c>
      <c r="B128" s="24">
        <v>15301</v>
      </c>
      <c r="C128" s="27" t="s">
        <v>305</v>
      </c>
    </row>
    <row r="129" spans="1:3" s="7" customFormat="1" ht="15" thickBot="1" x14ac:dyDescent="0.35">
      <c r="A129" s="24" t="str">
        <f>LEFT(Tabla1[[#This Row],[ObjGasto]],3)</f>
        <v>154</v>
      </c>
      <c r="B129" s="24">
        <v>15400</v>
      </c>
      <c r="C129" s="26" t="s">
        <v>306</v>
      </c>
    </row>
    <row r="130" spans="1:3" s="7" customFormat="1" ht="15" thickBot="1" x14ac:dyDescent="0.35">
      <c r="A130" s="24" t="str">
        <f>LEFT(Tabla1[[#This Row],[ObjGasto]],3)</f>
        <v>154</v>
      </c>
      <c r="B130" s="24">
        <v>15401</v>
      </c>
      <c r="C130" s="27" t="s">
        <v>307</v>
      </c>
    </row>
    <row r="131" spans="1:3" s="7" customFormat="1" ht="15" thickBot="1" x14ac:dyDescent="0.35">
      <c r="A131" s="24" t="str">
        <f>LEFT(Tabla1[[#This Row],[ObjGasto]],3)</f>
        <v>154</v>
      </c>
      <c r="B131" s="24">
        <v>15402</v>
      </c>
      <c r="C131" s="26" t="s">
        <v>308</v>
      </c>
    </row>
    <row r="132" spans="1:3" s="7" customFormat="1" ht="15" thickBot="1" x14ac:dyDescent="0.35">
      <c r="A132" s="24" t="str">
        <f>LEFT(Tabla1[[#This Row],[ObjGasto]],3)</f>
        <v>154</v>
      </c>
      <c r="B132" s="24">
        <v>15403</v>
      </c>
      <c r="C132" s="27" t="s">
        <v>309</v>
      </c>
    </row>
    <row r="133" spans="1:3" s="7" customFormat="1" ht="15" thickBot="1" x14ac:dyDescent="0.35">
      <c r="A133" s="24" t="str">
        <f>LEFT(Tabla1[[#This Row],[ObjGasto]],3)</f>
        <v>154</v>
      </c>
      <c r="B133" s="28">
        <v>15404</v>
      </c>
      <c r="C133" s="26" t="s">
        <v>310</v>
      </c>
    </row>
    <row r="134" spans="1:3" s="7" customFormat="1" ht="15" thickBot="1" x14ac:dyDescent="0.35">
      <c r="A134" s="24" t="str">
        <f>LEFT(Tabla1[[#This Row],[ObjGasto]],3)</f>
        <v>154</v>
      </c>
      <c r="B134" s="28">
        <v>15405</v>
      </c>
      <c r="C134" s="27" t="s">
        <v>311</v>
      </c>
    </row>
    <row r="135" spans="1:3" s="7" customFormat="1" ht="15" thickBot="1" x14ac:dyDescent="0.35">
      <c r="A135" s="24" t="str">
        <f>LEFT(Tabla1[[#This Row],[ObjGasto]],3)</f>
        <v>154</v>
      </c>
      <c r="B135" s="28">
        <v>15406</v>
      </c>
      <c r="C135" s="26" t="s">
        <v>312</v>
      </c>
    </row>
    <row r="136" spans="1:3" s="7" customFormat="1" ht="15" thickBot="1" x14ac:dyDescent="0.35">
      <c r="A136" s="24" t="str">
        <f>LEFT(Tabla1[[#This Row],[ObjGasto]],3)</f>
        <v>154</v>
      </c>
      <c r="B136" s="28">
        <v>15407</v>
      </c>
      <c r="C136" s="27" t="s">
        <v>313</v>
      </c>
    </row>
    <row r="137" spans="1:3" s="7" customFormat="1" ht="15" thickBot="1" x14ac:dyDescent="0.35">
      <c r="A137" s="24" t="str">
        <f>LEFT(Tabla1[[#This Row],[ObjGasto]],3)</f>
        <v>154</v>
      </c>
      <c r="B137" s="28">
        <v>15408</v>
      </c>
      <c r="C137" s="26" t="s">
        <v>314</v>
      </c>
    </row>
    <row r="138" spans="1:3" s="7" customFormat="1" ht="15" thickBot="1" x14ac:dyDescent="0.35">
      <c r="A138" s="24" t="str">
        <f>LEFT(Tabla1[[#This Row],[ObjGasto]],3)</f>
        <v>154</v>
      </c>
      <c r="B138" s="28">
        <v>15409</v>
      </c>
      <c r="C138" s="27" t="s">
        <v>315</v>
      </c>
    </row>
    <row r="139" spans="1:3" s="7" customFormat="1" ht="15" thickBot="1" x14ac:dyDescent="0.35">
      <c r="A139" s="24" t="str">
        <f>LEFT(Tabla1[[#This Row],[ObjGasto]],3)</f>
        <v>154</v>
      </c>
      <c r="B139" s="28">
        <v>15410</v>
      </c>
      <c r="C139" s="26" t="s">
        <v>316</v>
      </c>
    </row>
    <row r="140" spans="1:3" s="7" customFormat="1" ht="15" thickBot="1" x14ac:dyDescent="0.35">
      <c r="A140" s="24" t="str">
        <f>LEFT(Tabla1[[#This Row],[ObjGasto]],3)</f>
        <v>154</v>
      </c>
      <c r="B140" s="28">
        <v>15411</v>
      </c>
      <c r="C140" s="27" t="s">
        <v>317</v>
      </c>
    </row>
    <row r="141" spans="1:3" s="7" customFormat="1" ht="15" thickBot="1" x14ac:dyDescent="0.35">
      <c r="A141" s="24" t="str">
        <f>LEFT(Tabla1[[#This Row],[ObjGasto]],3)</f>
        <v>154</v>
      </c>
      <c r="B141" s="28">
        <v>15412</v>
      </c>
      <c r="C141" s="26" t="s">
        <v>318</v>
      </c>
    </row>
    <row r="142" spans="1:3" s="7" customFormat="1" ht="15" thickBot="1" x14ac:dyDescent="0.35">
      <c r="A142" s="24" t="str">
        <f>LEFT(Tabla1[[#This Row],[ObjGasto]],3)</f>
        <v>154</v>
      </c>
      <c r="B142" s="28">
        <v>15413</v>
      </c>
      <c r="C142" s="27" t="s">
        <v>319</v>
      </c>
    </row>
    <row r="143" spans="1:3" s="7" customFormat="1" ht="15" thickBot="1" x14ac:dyDescent="0.35">
      <c r="A143" s="24" t="str">
        <f>LEFT(Tabla1[[#This Row],[ObjGasto]],3)</f>
        <v>154</v>
      </c>
      <c r="B143" s="28">
        <v>15414</v>
      </c>
      <c r="C143" s="26" t="s">
        <v>320</v>
      </c>
    </row>
    <row r="144" spans="1:3" s="7" customFormat="1" ht="15" thickBot="1" x14ac:dyDescent="0.35">
      <c r="A144" s="24" t="str">
        <f>LEFT(Tabla1[[#This Row],[ObjGasto]],3)</f>
        <v>154</v>
      </c>
      <c r="B144" s="28">
        <v>15415</v>
      </c>
      <c r="C144" s="27" t="s">
        <v>321</v>
      </c>
    </row>
    <row r="145" spans="1:3" s="7" customFormat="1" ht="15" thickBot="1" x14ac:dyDescent="0.35">
      <c r="A145" s="24" t="str">
        <f>LEFT(Tabla1[[#This Row],[ObjGasto]],3)</f>
        <v>154</v>
      </c>
      <c r="B145" s="28">
        <v>15416</v>
      </c>
      <c r="C145" s="26" t="s">
        <v>322</v>
      </c>
    </row>
    <row r="146" spans="1:3" s="7" customFormat="1" ht="15" thickBot="1" x14ac:dyDescent="0.35">
      <c r="A146" s="24" t="str">
        <f>LEFT(Tabla1[[#This Row],[ObjGasto]],3)</f>
        <v>154</v>
      </c>
      <c r="B146" s="28">
        <v>15417</v>
      </c>
      <c r="C146" s="27" t="s">
        <v>323</v>
      </c>
    </row>
    <row r="147" spans="1:3" s="7" customFormat="1" ht="15" thickBot="1" x14ac:dyDescent="0.35">
      <c r="A147" s="24" t="str">
        <f>LEFT(Tabla1[[#This Row],[ObjGasto]],3)</f>
        <v>154</v>
      </c>
      <c r="B147" s="28">
        <v>15418</v>
      </c>
      <c r="C147" s="26" t="s">
        <v>324</v>
      </c>
    </row>
    <row r="148" spans="1:3" s="7" customFormat="1" ht="15" thickBot="1" x14ac:dyDescent="0.35">
      <c r="A148" s="24" t="str">
        <f>LEFT(Tabla1[[#This Row],[ObjGasto]],3)</f>
        <v>154</v>
      </c>
      <c r="B148" s="28">
        <v>15419</v>
      </c>
      <c r="C148" s="27" t="s">
        <v>325</v>
      </c>
    </row>
    <row r="149" spans="1:3" s="7" customFormat="1" ht="15" thickBot="1" x14ac:dyDescent="0.35">
      <c r="A149" s="24" t="str">
        <f>LEFT(Tabla1[[#This Row],[ObjGasto]],3)</f>
        <v>154</v>
      </c>
      <c r="B149" s="28">
        <v>15420</v>
      </c>
      <c r="C149" s="26" t="s">
        <v>326</v>
      </c>
    </row>
    <row r="150" spans="1:3" s="7" customFormat="1" ht="15" thickBot="1" x14ac:dyDescent="0.35">
      <c r="A150" s="24" t="str">
        <f>LEFT(Tabla1[[#This Row],[ObjGasto]],3)</f>
        <v>154</v>
      </c>
      <c r="B150" s="28">
        <v>15421</v>
      </c>
      <c r="C150" s="27" t="s">
        <v>327</v>
      </c>
    </row>
    <row r="151" spans="1:3" s="7" customFormat="1" ht="15" thickBot="1" x14ac:dyDescent="0.35">
      <c r="A151" s="24" t="str">
        <f>LEFT(Tabla1[[#This Row],[ObjGasto]],3)</f>
        <v>154</v>
      </c>
      <c r="B151" s="28">
        <v>15422</v>
      </c>
      <c r="C151" s="26" t="s">
        <v>328</v>
      </c>
    </row>
    <row r="152" spans="1:3" s="7" customFormat="1" ht="15" thickBot="1" x14ac:dyDescent="0.35">
      <c r="A152" s="24" t="str">
        <f>LEFT(Tabla1[[#This Row],[ObjGasto]],3)</f>
        <v>154</v>
      </c>
      <c r="B152" s="28">
        <v>15423</v>
      </c>
      <c r="C152" s="27" t="s">
        <v>329</v>
      </c>
    </row>
    <row r="153" spans="1:3" s="7" customFormat="1" ht="15" thickBot="1" x14ac:dyDescent="0.35">
      <c r="A153" s="24" t="str">
        <f>LEFT(Tabla1[[#This Row],[ObjGasto]],3)</f>
        <v>154</v>
      </c>
      <c r="B153" s="28">
        <v>15424</v>
      </c>
      <c r="C153" s="26" t="s">
        <v>330</v>
      </c>
    </row>
    <row r="154" spans="1:3" s="7" customFormat="1" ht="15" thickBot="1" x14ac:dyDescent="0.35">
      <c r="A154" s="24" t="str">
        <f>LEFT(Tabla1[[#This Row],[ObjGasto]],3)</f>
        <v>154</v>
      </c>
      <c r="B154" s="28">
        <v>15425</v>
      </c>
      <c r="C154" s="27" t="s">
        <v>331</v>
      </c>
    </row>
    <row r="155" spans="1:3" s="7" customFormat="1" ht="15" thickBot="1" x14ac:dyDescent="0.35">
      <c r="A155" s="24" t="str">
        <f>LEFT(Tabla1[[#This Row],[ObjGasto]],3)</f>
        <v>155</v>
      </c>
      <c r="B155" s="24">
        <v>15500</v>
      </c>
      <c r="C155" s="26" t="s">
        <v>332</v>
      </c>
    </row>
    <row r="156" spans="1:3" s="7" customFormat="1" ht="15" thickBot="1" x14ac:dyDescent="0.35">
      <c r="A156" s="24" t="str">
        <f>LEFT(Tabla1[[#This Row],[ObjGasto]],3)</f>
        <v>155</v>
      </c>
      <c r="B156" s="24">
        <v>15501</v>
      </c>
      <c r="C156" s="27" t="s">
        <v>333</v>
      </c>
    </row>
    <row r="157" spans="1:3" s="7" customFormat="1" ht="15" thickBot="1" x14ac:dyDescent="0.35">
      <c r="A157" s="24" t="str">
        <f>LEFT(Tabla1[[#This Row],[ObjGasto]],3)</f>
        <v>159</v>
      </c>
      <c r="B157" s="28">
        <v>15900</v>
      </c>
      <c r="C157" s="26" t="s">
        <v>295</v>
      </c>
    </row>
    <row r="158" spans="1:3" s="7" customFormat="1" ht="15" thickBot="1" x14ac:dyDescent="0.35">
      <c r="A158" s="24" t="str">
        <f>LEFT(Tabla1[[#This Row],[ObjGasto]],3)</f>
        <v>159</v>
      </c>
      <c r="B158" s="28">
        <v>15901</v>
      </c>
      <c r="C158" s="27" t="s">
        <v>334</v>
      </c>
    </row>
    <row r="159" spans="1:3" s="7" customFormat="1" ht="15" thickBot="1" x14ac:dyDescent="0.35">
      <c r="A159" s="24" t="str">
        <f>LEFT(Tabla1[[#This Row],[ObjGasto]],3)</f>
        <v>159</v>
      </c>
      <c r="B159" s="28">
        <v>15902</v>
      </c>
      <c r="C159" s="26" t="s">
        <v>335</v>
      </c>
    </row>
    <row r="160" spans="1:3" s="7" customFormat="1" ht="15" thickBot="1" x14ac:dyDescent="0.35">
      <c r="A160" s="24" t="str">
        <f>LEFT(Tabla1[[#This Row],[ObjGasto]],3)</f>
        <v>159</v>
      </c>
      <c r="B160" s="28">
        <v>15903</v>
      </c>
      <c r="C160" s="27" t="s">
        <v>336</v>
      </c>
    </row>
    <row r="161" spans="1:3" s="7" customFormat="1" ht="15" thickBot="1" x14ac:dyDescent="0.35">
      <c r="A161" s="24" t="str">
        <f>LEFT(Tabla1[[#This Row],[ObjGasto]],3)</f>
        <v>159</v>
      </c>
      <c r="B161" s="28">
        <v>15904</v>
      </c>
      <c r="C161" s="26" t="s">
        <v>337</v>
      </c>
    </row>
    <row r="162" spans="1:3" s="7" customFormat="1" ht="15" thickBot="1" x14ac:dyDescent="0.35">
      <c r="A162" s="24" t="str">
        <f>LEFT(Tabla1[[#This Row],[ObjGasto]],3)</f>
        <v>159</v>
      </c>
      <c r="B162" s="28">
        <v>15905</v>
      </c>
      <c r="C162" s="27" t="s">
        <v>338</v>
      </c>
    </row>
    <row r="163" spans="1:3" s="7" customFormat="1" ht="15" thickBot="1" x14ac:dyDescent="0.35">
      <c r="A163" s="24" t="str">
        <f>LEFT(Tabla1[[#This Row],[ObjGasto]],3)</f>
        <v>159</v>
      </c>
      <c r="B163" s="28">
        <v>15906</v>
      </c>
      <c r="C163" s="26" t="s">
        <v>339</v>
      </c>
    </row>
    <row r="164" spans="1:3" s="7" customFormat="1" ht="15" thickBot="1" x14ac:dyDescent="0.35">
      <c r="A164" s="24" t="str">
        <f>LEFT(Tabla1[[#This Row],[ObjGasto]],3)</f>
        <v>159</v>
      </c>
      <c r="B164" s="28">
        <v>15907</v>
      </c>
      <c r="C164" s="27" t="s">
        <v>340</v>
      </c>
    </row>
    <row r="165" spans="1:3" s="7" customFormat="1" ht="15" thickBot="1" x14ac:dyDescent="0.35">
      <c r="A165" s="24" t="str">
        <f>LEFT(Tabla1[[#This Row],[ObjGasto]],3)</f>
        <v>159</v>
      </c>
      <c r="B165" s="28">
        <v>15908</v>
      </c>
      <c r="C165" s="26" t="s">
        <v>341</v>
      </c>
    </row>
    <row r="166" spans="1:3" s="7" customFormat="1" ht="15" thickBot="1" x14ac:dyDescent="0.35">
      <c r="A166" s="24" t="str">
        <f>LEFT(Tabla1[[#This Row],[ObjGasto]],3)</f>
        <v>159</v>
      </c>
      <c r="B166" s="28">
        <v>15909</v>
      </c>
      <c r="C166" s="27" t="s">
        <v>342</v>
      </c>
    </row>
    <row r="167" spans="1:3" s="7" customFormat="1" ht="15" thickBot="1" x14ac:dyDescent="0.35">
      <c r="A167" s="24" t="str">
        <f>LEFT(Tabla1[[#This Row],[ObjGasto]],3)</f>
        <v>160</v>
      </c>
      <c r="B167" s="24">
        <v>16000</v>
      </c>
      <c r="C167" s="26" t="s">
        <v>343</v>
      </c>
    </row>
    <row r="168" spans="1:3" s="7" customFormat="1" ht="15" thickBot="1" x14ac:dyDescent="0.35">
      <c r="A168" s="24" t="str">
        <f>LEFT(Tabla1[[#This Row],[ObjGasto]],3)</f>
        <v>161</v>
      </c>
      <c r="B168" s="24">
        <v>16100</v>
      </c>
      <c r="C168" s="27" t="s">
        <v>344</v>
      </c>
    </row>
    <row r="169" spans="1:3" s="7" customFormat="1" ht="15" thickBot="1" x14ac:dyDescent="0.35">
      <c r="A169" s="24" t="str">
        <f>LEFT(Tabla1[[#This Row],[ObjGasto]],3)</f>
        <v>161</v>
      </c>
      <c r="B169" s="24">
        <v>16101</v>
      </c>
      <c r="C169" s="26" t="s">
        <v>345</v>
      </c>
    </row>
    <row r="170" spans="1:3" s="7" customFormat="1" ht="15" thickBot="1" x14ac:dyDescent="0.35">
      <c r="A170" s="24" t="str">
        <f>LEFT(Tabla1[[#This Row],[ObjGasto]],3)</f>
        <v>161</v>
      </c>
      <c r="B170" s="24">
        <v>16102</v>
      </c>
      <c r="C170" s="27" t="s">
        <v>346</v>
      </c>
    </row>
    <row r="171" spans="1:3" s="7" customFormat="1" ht="15" thickBot="1" x14ac:dyDescent="0.35">
      <c r="A171" s="24" t="str">
        <f>LEFT(Tabla1[[#This Row],[ObjGasto]],3)</f>
        <v>161</v>
      </c>
      <c r="B171" s="24">
        <v>16103</v>
      </c>
      <c r="C171" s="26" t="s">
        <v>347</v>
      </c>
    </row>
    <row r="172" spans="1:3" s="7" customFormat="1" ht="15" thickBot="1" x14ac:dyDescent="0.35">
      <c r="A172" s="24" t="str">
        <f>LEFT(Tabla1[[#This Row],[ObjGasto]],3)</f>
        <v>161</v>
      </c>
      <c r="B172" s="24">
        <v>16104</v>
      </c>
      <c r="C172" s="27" t="s">
        <v>348</v>
      </c>
    </row>
    <row r="173" spans="1:3" s="7" customFormat="1" ht="15" thickBot="1" x14ac:dyDescent="0.35">
      <c r="A173" s="24" t="str">
        <f>LEFT(Tabla1[[#This Row],[ObjGasto]],3)</f>
        <v>161</v>
      </c>
      <c r="B173" s="24">
        <v>16105</v>
      </c>
      <c r="C173" s="26" t="s">
        <v>349</v>
      </c>
    </row>
    <row r="174" spans="1:3" s="7" customFormat="1" ht="15" thickBot="1" x14ac:dyDescent="0.35">
      <c r="A174" s="24" t="str">
        <f>LEFT(Tabla1[[#This Row],[ObjGasto]],3)</f>
        <v>161</v>
      </c>
      <c r="B174" s="24">
        <v>16106</v>
      </c>
      <c r="C174" s="27" t="s">
        <v>350</v>
      </c>
    </row>
    <row r="175" spans="1:3" s="7" customFormat="1" ht="15" thickBot="1" x14ac:dyDescent="0.35">
      <c r="A175" s="24" t="str">
        <f>LEFT(Tabla1[[#This Row],[ObjGasto]],3)</f>
        <v>161</v>
      </c>
      <c r="B175" s="24">
        <v>16107</v>
      </c>
      <c r="C175" s="26" t="s">
        <v>351</v>
      </c>
    </row>
    <row r="176" spans="1:3" s="7" customFormat="1" ht="15" thickBot="1" x14ac:dyDescent="0.35">
      <c r="A176" s="24" t="str">
        <f>LEFT(Tabla1[[#This Row],[ObjGasto]],3)</f>
        <v>161</v>
      </c>
      <c r="B176" s="24">
        <v>16108</v>
      </c>
      <c r="C176" s="27" t="s">
        <v>351</v>
      </c>
    </row>
    <row r="177" spans="1:3" s="7" customFormat="1" ht="15" thickBot="1" x14ac:dyDescent="0.35">
      <c r="A177" s="24" t="str">
        <f>LEFT(Tabla1[[#This Row],[ObjGasto]],3)</f>
        <v>161</v>
      </c>
      <c r="B177" s="28">
        <v>16109</v>
      </c>
      <c r="C177" s="26" t="s">
        <v>352</v>
      </c>
    </row>
    <row r="178" spans="1:3" s="7" customFormat="1" ht="15" thickBot="1" x14ac:dyDescent="0.35">
      <c r="A178" s="24" t="str">
        <f>LEFT(Tabla1[[#This Row],[ObjGasto]],3)</f>
        <v>170</v>
      </c>
      <c r="B178" s="24">
        <v>17000</v>
      </c>
      <c r="C178" s="27" t="s">
        <v>353</v>
      </c>
    </row>
    <row r="179" spans="1:3" s="7" customFormat="1" ht="15" thickBot="1" x14ac:dyDescent="0.35">
      <c r="A179" s="24" t="str">
        <f>LEFT(Tabla1[[#This Row],[ObjGasto]],3)</f>
        <v>171</v>
      </c>
      <c r="B179" s="24">
        <v>17100</v>
      </c>
      <c r="C179" s="26" t="s">
        <v>354</v>
      </c>
    </row>
    <row r="180" spans="1:3" s="7" customFormat="1" ht="15" thickBot="1" x14ac:dyDescent="0.35">
      <c r="A180" s="24" t="str">
        <f>LEFT(Tabla1[[#This Row],[ObjGasto]],3)</f>
        <v>171</v>
      </c>
      <c r="B180" s="24">
        <v>17101</v>
      </c>
      <c r="C180" s="27" t="s">
        <v>355</v>
      </c>
    </row>
    <row r="181" spans="1:3" s="7" customFormat="1" ht="15" thickBot="1" x14ac:dyDescent="0.35">
      <c r="A181" s="24" t="str">
        <f>LEFT(Tabla1[[#This Row],[ObjGasto]],3)</f>
        <v>171</v>
      </c>
      <c r="B181" s="24">
        <v>17102</v>
      </c>
      <c r="C181" s="26" t="s">
        <v>356</v>
      </c>
    </row>
    <row r="182" spans="1:3" s="7" customFormat="1" ht="15" thickBot="1" x14ac:dyDescent="0.35">
      <c r="A182" s="24" t="str">
        <f>LEFT(Tabla1[[#This Row],[ObjGasto]],3)</f>
        <v>171</v>
      </c>
      <c r="B182" s="28">
        <v>17103</v>
      </c>
      <c r="C182" s="27" t="s">
        <v>357</v>
      </c>
    </row>
    <row r="183" spans="1:3" s="7" customFormat="1" ht="15" thickBot="1" x14ac:dyDescent="0.35">
      <c r="A183" s="24" t="str">
        <f>LEFT(Tabla1[[#This Row],[ObjGasto]],3)</f>
        <v>171</v>
      </c>
      <c r="B183" s="28">
        <v>17104</v>
      </c>
      <c r="C183" s="26" t="s">
        <v>358</v>
      </c>
    </row>
    <row r="184" spans="1:3" s="7" customFormat="1" ht="15" thickBot="1" x14ac:dyDescent="0.35">
      <c r="A184" s="24" t="str">
        <f>LEFT(Tabla1[[#This Row],[ObjGasto]],3)</f>
        <v>171</v>
      </c>
      <c r="B184" s="28">
        <v>17105</v>
      </c>
      <c r="C184" s="27" t="s">
        <v>359</v>
      </c>
    </row>
    <row r="185" spans="1:3" s="7" customFormat="1" ht="15" thickBot="1" x14ac:dyDescent="0.35">
      <c r="A185" s="24" t="str">
        <f>LEFT(Tabla1[[#This Row],[ObjGasto]],3)</f>
        <v>171</v>
      </c>
      <c r="B185" s="28">
        <v>17106</v>
      </c>
      <c r="C185" s="26" t="s">
        <v>360</v>
      </c>
    </row>
    <row r="186" spans="1:3" s="7" customFormat="1" ht="15" thickBot="1" x14ac:dyDescent="0.35">
      <c r="A186" s="24" t="str">
        <f>LEFT(Tabla1[[#This Row],[ObjGasto]],3)</f>
        <v>171</v>
      </c>
      <c r="B186" s="28">
        <v>17107</v>
      </c>
      <c r="C186" s="27" t="s">
        <v>361</v>
      </c>
    </row>
    <row r="187" spans="1:3" s="7" customFormat="1" ht="15" thickBot="1" x14ac:dyDescent="0.35">
      <c r="A187" s="24" t="str">
        <f>LEFT(Tabla1[[#This Row],[ObjGasto]],3)</f>
        <v>172</v>
      </c>
      <c r="B187" s="24">
        <v>17200</v>
      </c>
      <c r="C187" s="26" t="s">
        <v>362</v>
      </c>
    </row>
    <row r="188" spans="1:3" s="7" customFormat="1" ht="15" thickBot="1" x14ac:dyDescent="0.35">
      <c r="A188" s="24" t="str">
        <f>LEFT(Tabla1[[#This Row],[ObjGasto]],3)</f>
        <v>172</v>
      </c>
      <c r="B188" s="24">
        <v>17201</v>
      </c>
      <c r="C188" s="27" t="s">
        <v>362</v>
      </c>
    </row>
    <row r="189" spans="1:3" s="7" customFormat="1" ht="15" thickBot="1" x14ac:dyDescent="0.35">
      <c r="A189" s="24" t="str">
        <f>LEFT(Tabla1[[#This Row],[ObjGasto]],3)</f>
        <v>180</v>
      </c>
      <c r="B189" s="24">
        <v>18000</v>
      </c>
      <c r="C189" s="26" t="s">
        <v>363</v>
      </c>
    </row>
    <row r="190" spans="1:3" s="7" customFormat="1" ht="15" thickBot="1" x14ac:dyDescent="0.35">
      <c r="A190" s="24" t="str">
        <f>LEFT(Tabla1[[#This Row],[ObjGasto]],3)</f>
        <v>181</v>
      </c>
      <c r="B190" s="24">
        <v>18100</v>
      </c>
      <c r="C190" s="27" t="s">
        <v>364</v>
      </c>
    </row>
    <row r="191" spans="1:3" s="7" customFormat="1" ht="15" thickBot="1" x14ac:dyDescent="0.35">
      <c r="A191" s="24" t="str">
        <f>LEFT(Tabla1[[#This Row],[ObjGasto]],3)</f>
        <v>181</v>
      </c>
      <c r="B191" s="24">
        <v>18101</v>
      </c>
      <c r="C191" s="26" t="s">
        <v>365</v>
      </c>
    </row>
    <row r="192" spans="1:3" s="7" customFormat="1" ht="15" thickBot="1" x14ac:dyDescent="0.35">
      <c r="A192" s="24" t="str">
        <f>LEFT(Tabla1[[#This Row],[ObjGasto]],3)</f>
        <v>182</v>
      </c>
      <c r="B192" s="24">
        <v>18200</v>
      </c>
      <c r="C192" s="27" t="s">
        <v>366</v>
      </c>
    </row>
    <row r="193" spans="1:3" s="7" customFormat="1" ht="15" thickBot="1" x14ac:dyDescent="0.35">
      <c r="A193" s="24" t="str">
        <f>LEFT(Tabla1[[#This Row],[ObjGasto]],3)</f>
        <v>182</v>
      </c>
      <c r="B193" s="24">
        <v>18201</v>
      </c>
      <c r="C193" s="26" t="s">
        <v>366</v>
      </c>
    </row>
    <row r="194" spans="1:3" s="7" customFormat="1" ht="15" thickBot="1" x14ac:dyDescent="0.35">
      <c r="A194" s="24" t="str">
        <f>LEFT(Tabla1[[#This Row],[ObjGasto]],3)</f>
        <v>200</v>
      </c>
      <c r="B194" s="24">
        <v>20000</v>
      </c>
      <c r="C194" s="27" t="s">
        <v>367</v>
      </c>
    </row>
    <row r="195" spans="1:3" s="7" customFormat="1" ht="15" thickBot="1" x14ac:dyDescent="0.35">
      <c r="A195" s="24" t="str">
        <f>LEFT(Tabla1[[#This Row],[ObjGasto]],3)</f>
        <v>210</v>
      </c>
      <c r="B195" s="24">
        <v>21000</v>
      </c>
      <c r="C195" s="26" t="s">
        <v>368</v>
      </c>
    </row>
    <row r="196" spans="1:3" s="7" customFormat="1" ht="15" thickBot="1" x14ac:dyDescent="0.35">
      <c r="A196" s="24" t="str">
        <f>LEFT(Tabla1[[#This Row],[ObjGasto]],3)</f>
        <v>211</v>
      </c>
      <c r="B196" s="24">
        <v>21100</v>
      </c>
      <c r="C196" s="27" t="s">
        <v>369</v>
      </c>
    </row>
    <row r="197" spans="1:3" s="7" customFormat="1" ht="15" thickBot="1" x14ac:dyDescent="0.35">
      <c r="A197" s="24" t="str">
        <f>LEFT(Tabla1[[#This Row],[ObjGasto]],3)</f>
        <v>211</v>
      </c>
      <c r="B197" s="24">
        <v>21101</v>
      </c>
      <c r="C197" s="26" t="s">
        <v>370</v>
      </c>
    </row>
    <row r="198" spans="1:3" s="7" customFormat="1" ht="15" thickBot="1" x14ac:dyDescent="0.35">
      <c r="A198" s="24" t="str">
        <f>LEFT(Tabla1[[#This Row],[ObjGasto]],3)</f>
        <v>211</v>
      </c>
      <c r="B198" s="28">
        <v>21102</v>
      </c>
      <c r="C198" s="27" t="s">
        <v>371</v>
      </c>
    </row>
    <row r="199" spans="1:3" s="7" customFormat="1" ht="15" thickBot="1" x14ac:dyDescent="0.35">
      <c r="A199" s="24" t="str">
        <f>LEFT(Tabla1[[#This Row],[ObjGasto]],3)</f>
        <v>212</v>
      </c>
      <c r="B199" s="24">
        <v>21200</v>
      </c>
      <c r="C199" s="26" t="s">
        <v>372</v>
      </c>
    </row>
    <row r="200" spans="1:3" s="7" customFormat="1" ht="15" thickBot="1" x14ac:dyDescent="0.35">
      <c r="A200" s="24" t="str">
        <f>LEFT(Tabla1[[#This Row],[ObjGasto]],3)</f>
        <v>212</v>
      </c>
      <c r="B200" s="24">
        <v>21201</v>
      </c>
      <c r="C200" s="27" t="s">
        <v>372</v>
      </c>
    </row>
    <row r="201" spans="1:3" s="7" customFormat="1" ht="15" thickBot="1" x14ac:dyDescent="0.35">
      <c r="A201" s="24" t="str">
        <f>LEFT(Tabla1[[#This Row],[ObjGasto]],3)</f>
        <v>213</v>
      </c>
      <c r="B201" s="24">
        <v>21300</v>
      </c>
      <c r="C201" s="26" t="s">
        <v>373</v>
      </c>
    </row>
    <row r="202" spans="1:3" s="7" customFormat="1" ht="15" thickBot="1" x14ac:dyDescent="0.35">
      <c r="A202" s="24" t="str">
        <f>LEFT(Tabla1[[#This Row],[ObjGasto]],3)</f>
        <v>213</v>
      </c>
      <c r="B202" s="24">
        <v>21301</v>
      </c>
      <c r="C202" s="27" t="s">
        <v>373</v>
      </c>
    </row>
    <row r="203" spans="1:3" s="7" customFormat="1" ht="15" thickBot="1" x14ac:dyDescent="0.35">
      <c r="A203" s="24" t="str">
        <f>LEFT(Tabla1[[#This Row],[ObjGasto]],3)</f>
        <v>214</v>
      </c>
      <c r="B203" s="24">
        <v>21400</v>
      </c>
      <c r="C203" s="26" t="s">
        <v>374</v>
      </c>
    </row>
    <row r="204" spans="1:3" s="7" customFormat="1" ht="15" thickBot="1" x14ac:dyDescent="0.35">
      <c r="A204" s="24" t="str">
        <f>LEFT(Tabla1[[#This Row],[ObjGasto]],3)</f>
        <v>214</v>
      </c>
      <c r="B204" s="24">
        <v>21401</v>
      </c>
      <c r="C204" s="27" t="s">
        <v>375</v>
      </c>
    </row>
    <row r="205" spans="1:3" s="7" customFormat="1" ht="15" thickBot="1" x14ac:dyDescent="0.35">
      <c r="A205" s="24" t="str">
        <f>LEFT(Tabla1[[#This Row],[ObjGasto]],3)</f>
        <v>215</v>
      </c>
      <c r="B205" s="24">
        <v>21500</v>
      </c>
      <c r="C205" s="26" t="s">
        <v>376</v>
      </c>
    </row>
    <row r="206" spans="1:3" s="7" customFormat="1" ht="15" thickBot="1" x14ac:dyDescent="0.35">
      <c r="A206" s="24" t="str">
        <f>LEFT(Tabla1[[#This Row],[ObjGasto]],3)</f>
        <v>215</v>
      </c>
      <c r="B206" s="24">
        <v>21501</v>
      </c>
      <c r="C206" s="27" t="s">
        <v>377</v>
      </c>
    </row>
    <row r="207" spans="1:3" s="7" customFormat="1" ht="15" thickBot="1" x14ac:dyDescent="0.35">
      <c r="A207" s="24" t="str">
        <f>LEFT(Tabla1[[#This Row],[ObjGasto]],3)</f>
        <v>215</v>
      </c>
      <c r="B207" s="24">
        <v>21502</v>
      </c>
      <c r="C207" s="26" t="s">
        <v>378</v>
      </c>
    </row>
    <row r="208" spans="1:3" s="7" customFormat="1" ht="15" thickBot="1" x14ac:dyDescent="0.35">
      <c r="A208" s="24" t="str">
        <f>LEFT(Tabla1[[#This Row],[ObjGasto]],3)</f>
        <v>215</v>
      </c>
      <c r="B208" s="28">
        <v>21503</v>
      </c>
      <c r="C208" s="27" t="s">
        <v>379</v>
      </c>
    </row>
    <row r="209" spans="1:3" s="7" customFormat="1" ht="15" thickBot="1" x14ac:dyDescent="0.35">
      <c r="A209" s="24" t="str">
        <f>LEFT(Tabla1[[#This Row],[ObjGasto]],3)</f>
        <v>216</v>
      </c>
      <c r="B209" s="24">
        <v>21600</v>
      </c>
      <c r="C209" s="26" t="s">
        <v>380</v>
      </c>
    </row>
    <row r="210" spans="1:3" s="7" customFormat="1" ht="15" thickBot="1" x14ac:dyDescent="0.35">
      <c r="A210" s="24" t="str">
        <f>LEFT(Tabla1[[#This Row],[ObjGasto]],3)</f>
        <v>216</v>
      </c>
      <c r="B210" s="24">
        <v>21601</v>
      </c>
      <c r="C210" s="27" t="s">
        <v>380</v>
      </c>
    </row>
    <row r="211" spans="1:3" s="7" customFormat="1" ht="15" thickBot="1" x14ac:dyDescent="0.35">
      <c r="A211" s="24" t="str">
        <f>LEFT(Tabla1[[#This Row],[ObjGasto]],3)</f>
        <v>217</v>
      </c>
      <c r="B211" s="24">
        <v>21700</v>
      </c>
      <c r="C211" s="26" t="s">
        <v>381</v>
      </c>
    </row>
    <row r="212" spans="1:3" s="7" customFormat="1" ht="15" thickBot="1" x14ac:dyDescent="0.35">
      <c r="A212" s="24" t="str">
        <f>LEFT(Tabla1[[#This Row],[ObjGasto]],3)</f>
        <v>217</v>
      </c>
      <c r="B212" s="24">
        <v>21701</v>
      </c>
      <c r="C212" s="27" t="s">
        <v>382</v>
      </c>
    </row>
    <row r="213" spans="1:3" s="7" customFormat="1" ht="15" thickBot="1" x14ac:dyDescent="0.35">
      <c r="A213" s="24" t="str">
        <f>LEFT(Tabla1[[#This Row],[ObjGasto]],3)</f>
        <v>217</v>
      </c>
      <c r="B213" s="28">
        <v>21702</v>
      </c>
      <c r="C213" s="26" t="s">
        <v>383</v>
      </c>
    </row>
    <row r="214" spans="1:3" s="7" customFormat="1" ht="15" thickBot="1" x14ac:dyDescent="0.35">
      <c r="A214" s="24" t="str">
        <f>LEFT(Tabla1[[#This Row],[ObjGasto]],3)</f>
        <v>218</v>
      </c>
      <c r="B214" s="24">
        <v>21800</v>
      </c>
      <c r="C214" s="27" t="s">
        <v>384</v>
      </c>
    </row>
    <row r="215" spans="1:3" s="7" customFormat="1" ht="15" thickBot="1" x14ac:dyDescent="0.35">
      <c r="A215" s="24" t="str">
        <f>LEFT(Tabla1[[#This Row],[ObjGasto]],3)</f>
        <v>218</v>
      </c>
      <c r="B215" s="24">
        <v>21801</v>
      </c>
      <c r="C215" s="26" t="s">
        <v>385</v>
      </c>
    </row>
    <row r="216" spans="1:3" s="7" customFormat="1" ht="15" thickBot="1" x14ac:dyDescent="0.35">
      <c r="A216" s="24" t="str">
        <f>LEFT(Tabla1[[#This Row],[ObjGasto]],3)</f>
        <v>220</v>
      </c>
      <c r="B216" s="24">
        <v>22000</v>
      </c>
      <c r="C216" s="27" t="s">
        <v>386</v>
      </c>
    </row>
    <row r="217" spans="1:3" s="7" customFormat="1" ht="15" thickBot="1" x14ac:dyDescent="0.35">
      <c r="A217" s="24" t="str">
        <f>LEFT(Tabla1[[#This Row],[ObjGasto]],3)</f>
        <v>221</v>
      </c>
      <c r="B217" s="24">
        <v>22100</v>
      </c>
      <c r="C217" s="26" t="s">
        <v>387</v>
      </c>
    </row>
    <row r="218" spans="1:3" s="7" customFormat="1" ht="27.6" thickBot="1" x14ac:dyDescent="0.35">
      <c r="A218" s="24" t="str">
        <f>LEFT(Tabla1[[#This Row],[ObjGasto]],3)</f>
        <v>221</v>
      </c>
      <c r="B218" s="24">
        <v>22101</v>
      </c>
      <c r="C218" s="27" t="s">
        <v>388</v>
      </c>
    </row>
    <row r="219" spans="1:3" s="7" customFormat="1" ht="27.6" thickBot="1" x14ac:dyDescent="0.35">
      <c r="A219" s="24" t="str">
        <f>LEFT(Tabla1[[#This Row],[ObjGasto]],3)</f>
        <v>221</v>
      </c>
      <c r="B219" s="24">
        <v>22102</v>
      </c>
      <c r="C219" s="26" t="s">
        <v>389</v>
      </c>
    </row>
    <row r="220" spans="1:3" s="7" customFormat="1" ht="15" thickBot="1" x14ac:dyDescent="0.35">
      <c r="A220" s="24" t="str">
        <f>LEFT(Tabla1[[#This Row],[ObjGasto]],3)</f>
        <v>221</v>
      </c>
      <c r="B220" s="24">
        <v>22103</v>
      </c>
      <c r="C220" s="27" t="s">
        <v>390</v>
      </c>
    </row>
    <row r="221" spans="1:3" s="7" customFormat="1" ht="15" thickBot="1" x14ac:dyDescent="0.35">
      <c r="A221" s="24" t="str">
        <f>LEFT(Tabla1[[#This Row],[ObjGasto]],3)</f>
        <v>221</v>
      </c>
      <c r="B221" s="24">
        <v>22104</v>
      </c>
      <c r="C221" s="26" t="s">
        <v>391</v>
      </c>
    </row>
    <row r="222" spans="1:3" s="7" customFormat="1" ht="15" thickBot="1" x14ac:dyDescent="0.35">
      <c r="A222" s="24" t="str">
        <f>LEFT(Tabla1[[#This Row],[ObjGasto]],3)</f>
        <v>221</v>
      </c>
      <c r="B222" s="24">
        <v>22105</v>
      </c>
      <c r="C222" s="27" t="s">
        <v>392</v>
      </c>
    </row>
    <row r="223" spans="1:3" s="7" customFormat="1" ht="15" thickBot="1" x14ac:dyDescent="0.35">
      <c r="A223" s="24" t="str">
        <f>LEFT(Tabla1[[#This Row],[ObjGasto]],3)</f>
        <v>221</v>
      </c>
      <c r="B223" s="24">
        <v>22106</v>
      </c>
      <c r="C223" s="26" t="s">
        <v>393</v>
      </c>
    </row>
    <row r="224" spans="1:3" s="7" customFormat="1" ht="15" thickBot="1" x14ac:dyDescent="0.35">
      <c r="A224" s="24" t="str">
        <f>LEFT(Tabla1[[#This Row],[ObjGasto]],3)</f>
        <v>222</v>
      </c>
      <c r="B224" s="24">
        <v>22200</v>
      </c>
      <c r="C224" s="27" t="s">
        <v>394</v>
      </c>
    </row>
    <row r="225" spans="1:3" s="7" customFormat="1" ht="15" thickBot="1" x14ac:dyDescent="0.35">
      <c r="A225" s="24" t="str">
        <f>LEFT(Tabla1[[#This Row],[ObjGasto]],3)</f>
        <v>222</v>
      </c>
      <c r="B225" s="24">
        <v>22201</v>
      </c>
      <c r="C225" s="26" t="s">
        <v>394</v>
      </c>
    </row>
    <row r="226" spans="1:3" s="7" customFormat="1" ht="15" thickBot="1" x14ac:dyDescent="0.35">
      <c r="A226" s="24" t="str">
        <f>LEFT(Tabla1[[#This Row],[ObjGasto]],3)</f>
        <v>223</v>
      </c>
      <c r="B226" s="24">
        <v>22300</v>
      </c>
      <c r="C226" s="27" t="s">
        <v>395</v>
      </c>
    </row>
    <row r="227" spans="1:3" s="7" customFormat="1" ht="15" thickBot="1" x14ac:dyDescent="0.35">
      <c r="A227" s="24" t="str">
        <f>LEFT(Tabla1[[#This Row],[ObjGasto]],3)</f>
        <v>223</v>
      </c>
      <c r="B227" s="24">
        <v>22301</v>
      </c>
      <c r="C227" s="26" t="s">
        <v>395</v>
      </c>
    </row>
    <row r="228" spans="1:3" s="7" customFormat="1" ht="15" thickBot="1" x14ac:dyDescent="0.35">
      <c r="A228" s="24" t="str">
        <f>LEFT(Tabla1[[#This Row],[ObjGasto]],3)</f>
        <v>230</v>
      </c>
      <c r="B228" s="24">
        <v>23000</v>
      </c>
      <c r="C228" s="27" t="s">
        <v>396</v>
      </c>
    </row>
    <row r="229" spans="1:3" s="7" customFormat="1" ht="15" thickBot="1" x14ac:dyDescent="0.35">
      <c r="A229" s="24" t="str">
        <f>LEFT(Tabla1[[#This Row],[ObjGasto]],3)</f>
        <v>231</v>
      </c>
      <c r="B229" s="24">
        <v>23100</v>
      </c>
      <c r="C229" s="26" t="s">
        <v>397</v>
      </c>
    </row>
    <row r="230" spans="1:3" s="7" customFormat="1" ht="15" thickBot="1" x14ac:dyDescent="0.35">
      <c r="A230" s="24" t="str">
        <f>LEFT(Tabla1[[#This Row],[ObjGasto]],3)</f>
        <v>231</v>
      </c>
      <c r="B230" s="24">
        <v>23101</v>
      </c>
      <c r="C230" s="27" t="s">
        <v>398</v>
      </c>
    </row>
    <row r="231" spans="1:3" s="7" customFormat="1" ht="15" thickBot="1" x14ac:dyDescent="0.35">
      <c r="A231" s="24" t="str">
        <f>LEFT(Tabla1[[#This Row],[ObjGasto]],3)</f>
        <v>232</v>
      </c>
      <c r="B231" s="24">
        <v>23200</v>
      </c>
      <c r="C231" s="26" t="s">
        <v>399</v>
      </c>
    </row>
    <row r="232" spans="1:3" s="7" customFormat="1" ht="15" thickBot="1" x14ac:dyDescent="0.35">
      <c r="A232" s="24" t="str">
        <f>LEFT(Tabla1[[#This Row],[ObjGasto]],3)</f>
        <v>232</v>
      </c>
      <c r="B232" s="24">
        <v>23201</v>
      </c>
      <c r="C232" s="27" t="s">
        <v>399</v>
      </c>
    </row>
    <row r="233" spans="1:3" s="7" customFormat="1" ht="15" thickBot="1" x14ac:dyDescent="0.35">
      <c r="A233" s="24" t="str">
        <f>LEFT(Tabla1[[#This Row],[ObjGasto]],3)</f>
        <v>233</v>
      </c>
      <c r="B233" s="24">
        <v>23300</v>
      </c>
      <c r="C233" s="26" t="s">
        <v>400</v>
      </c>
    </row>
    <row r="234" spans="1:3" s="7" customFormat="1" ht="15" thickBot="1" x14ac:dyDescent="0.35">
      <c r="A234" s="24" t="str">
        <f>LEFT(Tabla1[[#This Row],[ObjGasto]],3)</f>
        <v>233</v>
      </c>
      <c r="B234" s="24">
        <v>23301</v>
      </c>
      <c r="C234" s="27" t="s">
        <v>400</v>
      </c>
    </row>
    <row r="235" spans="1:3" s="7" customFormat="1" ht="15" thickBot="1" x14ac:dyDescent="0.35">
      <c r="A235" s="24" t="str">
        <f>LEFT(Tabla1[[#This Row],[ObjGasto]],3)</f>
        <v>234</v>
      </c>
      <c r="B235" s="24">
        <v>23400</v>
      </c>
      <c r="C235" s="26" t="s">
        <v>401</v>
      </c>
    </row>
    <row r="236" spans="1:3" s="7" customFormat="1" ht="15" thickBot="1" x14ac:dyDescent="0.35">
      <c r="A236" s="24" t="str">
        <f>LEFT(Tabla1[[#This Row],[ObjGasto]],3)</f>
        <v>234</v>
      </c>
      <c r="B236" s="24">
        <v>23401</v>
      </c>
      <c r="C236" s="27" t="s">
        <v>401</v>
      </c>
    </row>
    <row r="237" spans="1:3" s="7" customFormat="1" ht="15" thickBot="1" x14ac:dyDescent="0.35">
      <c r="A237" s="24" t="str">
        <f>LEFT(Tabla1[[#This Row],[ObjGasto]],3)</f>
        <v>235</v>
      </c>
      <c r="B237" s="24">
        <v>23500</v>
      </c>
      <c r="C237" s="26" t="s">
        <v>402</v>
      </c>
    </row>
    <row r="238" spans="1:3" s="7" customFormat="1" ht="15" thickBot="1" x14ac:dyDescent="0.35">
      <c r="A238" s="24" t="str">
        <f>LEFT(Tabla1[[#This Row],[ObjGasto]],3)</f>
        <v>235</v>
      </c>
      <c r="B238" s="24">
        <v>23501</v>
      </c>
      <c r="C238" s="27" t="s">
        <v>402</v>
      </c>
    </row>
    <row r="239" spans="1:3" s="7" customFormat="1" ht="15" thickBot="1" x14ac:dyDescent="0.35">
      <c r="A239" s="24" t="str">
        <f>LEFT(Tabla1[[#This Row],[ObjGasto]],3)</f>
        <v>236</v>
      </c>
      <c r="B239" s="24">
        <v>23600</v>
      </c>
      <c r="C239" s="26" t="s">
        <v>403</v>
      </c>
    </row>
    <row r="240" spans="1:3" s="7" customFormat="1" ht="15" thickBot="1" x14ac:dyDescent="0.35">
      <c r="A240" s="24" t="str">
        <f>LEFT(Tabla1[[#This Row],[ObjGasto]],3)</f>
        <v>236</v>
      </c>
      <c r="B240" s="24">
        <v>23601</v>
      </c>
      <c r="C240" s="27" t="s">
        <v>403</v>
      </c>
    </row>
    <row r="241" spans="1:3" s="7" customFormat="1" ht="15" thickBot="1" x14ac:dyDescent="0.35">
      <c r="A241" s="24" t="str">
        <f>LEFT(Tabla1[[#This Row],[ObjGasto]],3)</f>
        <v>237</v>
      </c>
      <c r="B241" s="24">
        <v>23700</v>
      </c>
      <c r="C241" s="26" t="s">
        <v>404</v>
      </c>
    </row>
    <row r="242" spans="1:3" s="7" customFormat="1" ht="15" thickBot="1" x14ac:dyDescent="0.35">
      <c r="A242" s="24" t="str">
        <f>LEFT(Tabla1[[#This Row],[ObjGasto]],3)</f>
        <v>237</v>
      </c>
      <c r="B242" s="24">
        <v>23701</v>
      </c>
      <c r="C242" s="27" t="s">
        <v>404</v>
      </c>
    </row>
    <row r="243" spans="1:3" s="7" customFormat="1" ht="15" thickBot="1" x14ac:dyDescent="0.35">
      <c r="A243" s="24" t="str">
        <f>LEFT(Tabla1[[#This Row],[ObjGasto]],3)</f>
        <v>238</v>
      </c>
      <c r="B243" s="24">
        <v>23800</v>
      </c>
      <c r="C243" s="26" t="s">
        <v>405</v>
      </c>
    </row>
    <row r="244" spans="1:3" s="7" customFormat="1" ht="15" thickBot="1" x14ac:dyDescent="0.35">
      <c r="A244" s="24" t="str">
        <f>LEFT(Tabla1[[#This Row],[ObjGasto]],3)</f>
        <v>238</v>
      </c>
      <c r="B244" s="24">
        <v>23801</v>
      </c>
      <c r="C244" s="27" t="s">
        <v>406</v>
      </c>
    </row>
    <row r="245" spans="1:3" s="7" customFormat="1" ht="15" thickBot="1" x14ac:dyDescent="0.35">
      <c r="A245" s="24" t="str">
        <f>LEFT(Tabla1[[#This Row],[ObjGasto]],3)</f>
        <v>239</v>
      </c>
      <c r="B245" s="24">
        <v>23900</v>
      </c>
      <c r="C245" s="26" t="s">
        <v>407</v>
      </c>
    </row>
    <row r="246" spans="1:3" s="7" customFormat="1" ht="15" thickBot="1" x14ac:dyDescent="0.35">
      <c r="A246" s="24" t="str">
        <f>LEFT(Tabla1[[#This Row],[ObjGasto]],3)</f>
        <v>239</v>
      </c>
      <c r="B246" s="24">
        <v>23901</v>
      </c>
      <c r="C246" s="27" t="s">
        <v>407</v>
      </c>
    </row>
    <row r="247" spans="1:3" s="7" customFormat="1" ht="15" thickBot="1" x14ac:dyDescent="0.35">
      <c r="A247" s="24" t="str">
        <f>LEFT(Tabla1[[#This Row],[ObjGasto]],3)</f>
        <v>239</v>
      </c>
      <c r="B247" s="24">
        <v>23902</v>
      </c>
      <c r="C247" s="26" t="s">
        <v>408</v>
      </c>
    </row>
    <row r="248" spans="1:3" s="7" customFormat="1" ht="15" thickBot="1" x14ac:dyDescent="0.35">
      <c r="A248" s="24" t="str">
        <f>LEFT(Tabla1[[#This Row],[ObjGasto]],3)</f>
        <v>240</v>
      </c>
      <c r="B248" s="24">
        <v>24000</v>
      </c>
      <c r="C248" s="27" t="s">
        <v>409</v>
      </c>
    </row>
    <row r="249" spans="1:3" s="7" customFormat="1" ht="15" thickBot="1" x14ac:dyDescent="0.35">
      <c r="A249" s="24" t="str">
        <f>LEFT(Tabla1[[#This Row],[ObjGasto]],3)</f>
        <v>241</v>
      </c>
      <c r="B249" s="24">
        <v>24100</v>
      </c>
      <c r="C249" s="26" t="s">
        <v>410</v>
      </c>
    </row>
    <row r="250" spans="1:3" s="7" customFormat="1" ht="15" thickBot="1" x14ac:dyDescent="0.35">
      <c r="A250" s="24" t="str">
        <f>LEFT(Tabla1[[#This Row],[ObjGasto]],3)</f>
        <v>241</v>
      </c>
      <c r="B250" s="24">
        <v>24101</v>
      </c>
      <c r="C250" s="27" t="s">
        <v>410</v>
      </c>
    </row>
    <row r="251" spans="1:3" s="7" customFormat="1" ht="15" thickBot="1" x14ac:dyDescent="0.35">
      <c r="A251" s="24" t="str">
        <f>LEFT(Tabla1[[#This Row],[ObjGasto]],3)</f>
        <v>242</v>
      </c>
      <c r="B251" s="24">
        <v>24200</v>
      </c>
      <c r="C251" s="26" t="s">
        <v>411</v>
      </c>
    </row>
    <row r="252" spans="1:3" s="7" customFormat="1" ht="15" thickBot="1" x14ac:dyDescent="0.35">
      <c r="A252" s="24" t="str">
        <f>LEFT(Tabla1[[#This Row],[ObjGasto]],3)</f>
        <v>242</v>
      </c>
      <c r="B252" s="24">
        <v>24201</v>
      </c>
      <c r="C252" s="27" t="s">
        <v>411</v>
      </c>
    </row>
    <row r="253" spans="1:3" s="7" customFormat="1" ht="15" thickBot="1" x14ac:dyDescent="0.35">
      <c r="A253" s="24" t="str">
        <f>LEFT(Tabla1[[#This Row],[ObjGasto]],3)</f>
        <v>243</v>
      </c>
      <c r="B253" s="24">
        <v>24300</v>
      </c>
      <c r="C253" s="26" t="s">
        <v>412</v>
      </c>
    </row>
    <row r="254" spans="1:3" s="7" customFormat="1" ht="15" thickBot="1" x14ac:dyDescent="0.35">
      <c r="A254" s="24" t="str">
        <f>LEFT(Tabla1[[#This Row],[ObjGasto]],3)</f>
        <v>243</v>
      </c>
      <c r="B254" s="24">
        <v>24301</v>
      </c>
      <c r="C254" s="27" t="s">
        <v>412</v>
      </c>
    </row>
    <row r="255" spans="1:3" s="7" customFormat="1" ht="15" thickBot="1" x14ac:dyDescent="0.35">
      <c r="A255" s="24" t="str">
        <f>LEFT(Tabla1[[#This Row],[ObjGasto]],3)</f>
        <v>244</v>
      </c>
      <c r="B255" s="24">
        <v>24400</v>
      </c>
      <c r="C255" s="26" t="s">
        <v>413</v>
      </c>
    </row>
    <row r="256" spans="1:3" s="7" customFormat="1" ht="15" thickBot="1" x14ac:dyDescent="0.35">
      <c r="A256" s="24" t="str">
        <f>LEFT(Tabla1[[#This Row],[ObjGasto]],3)</f>
        <v>244</v>
      </c>
      <c r="B256" s="24">
        <v>24401</v>
      </c>
      <c r="C256" s="27" t="s">
        <v>413</v>
      </c>
    </row>
    <row r="257" spans="1:3" s="7" customFormat="1" ht="15" thickBot="1" x14ac:dyDescent="0.35">
      <c r="A257" s="24" t="str">
        <f>LEFT(Tabla1[[#This Row],[ObjGasto]],3)</f>
        <v>245</v>
      </c>
      <c r="B257" s="24">
        <v>24500</v>
      </c>
      <c r="C257" s="26" t="s">
        <v>414</v>
      </c>
    </row>
    <row r="258" spans="1:3" s="7" customFormat="1" ht="15" thickBot="1" x14ac:dyDescent="0.35">
      <c r="A258" s="24" t="str">
        <f>LEFT(Tabla1[[#This Row],[ObjGasto]],3)</f>
        <v>245</v>
      </c>
      <c r="B258" s="24">
        <v>24501</v>
      </c>
      <c r="C258" s="27" t="s">
        <v>414</v>
      </c>
    </row>
    <row r="259" spans="1:3" s="7" customFormat="1" ht="15" thickBot="1" x14ac:dyDescent="0.35">
      <c r="A259" s="24" t="str">
        <f>LEFT(Tabla1[[#This Row],[ObjGasto]],3)</f>
        <v>246</v>
      </c>
      <c r="B259" s="24">
        <v>24600</v>
      </c>
      <c r="C259" s="26" t="s">
        <v>415</v>
      </c>
    </row>
    <row r="260" spans="1:3" s="7" customFormat="1" ht="15" thickBot="1" x14ac:dyDescent="0.35">
      <c r="A260" s="24" t="str">
        <f>LEFT(Tabla1[[#This Row],[ObjGasto]],3)</f>
        <v>246</v>
      </c>
      <c r="B260" s="24">
        <v>24601</v>
      </c>
      <c r="C260" s="27" t="s">
        <v>415</v>
      </c>
    </row>
    <row r="261" spans="1:3" s="7" customFormat="1" ht="15" thickBot="1" x14ac:dyDescent="0.35">
      <c r="A261" s="24" t="str">
        <f>LEFT(Tabla1[[#This Row],[ObjGasto]],3)</f>
        <v>247</v>
      </c>
      <c r="B261" s="24">
        <v>24700</v>
      </c>
      <c r="C261" s="26" t="s">
        <v>416</v>
      </c>
    </row>
    <row r="262" spans="1:3" s="7" customFormat="1" ht="15" thickBot="1" x14ac:dyDescent="0.35">
      <c r="A262" s="24" t="str">
        <f>LEFT(Tabla1[[#This Row],[ObjGasto]],3)</f>
        <v>247</v>
      </c>
      <c r="B262" s="24">
        <v>24701</v>
      </c>
      <c r="C262" s="27" t="s">
        <v>416</v>
      </c>
    </row>
    <row r="263" spans="1:3" s="7" customFormat="1" ht="15" thickBot="1" x14ac:dyDescent="0.35">
      <c r="A263" s="24" t="str">
        <f>LEFT(Tabla1[[#This Row],[ObjGasto]],3)</f>
        <v>248</v>
      </c>
      <c r="B263" s="24">
        <v>24800</v>
      </c>
      <c r="C263" s="26" t="s">
        <v>417</v>
      </c>
    </row>
    <row r="264" spans="1:3" s="7" customFormat="1" ht="15" thickBot="1" x14ac:dyDescent="0.35">
      <c r="A264" s="24" t="str">
        <f>LEFT(Tabla1[[#This Row],[ObjGasto]],3)</f>
        <v>248</v>
      </c>
      <c r="B264" s="24">
        <v>24801</v>
      </c>
      <c r="C264" s="27" t="s">
        <v>417</v>
      </c>
    </row>
    <row r="265" spans="1:3" s="7" customFormat="1" ht="15" thickBot="1" x14ac:dyDescent="0.35">
      <c r="A265" s="24" t="str">
        <f>LEFT(Tabla1[[#This Row],[ObjGasto]],3)</f>
        <v>248</v>
      </c>
      <c r="B265" s="28">
        <v>24802</v>
      </c>
      <c r="C265" s="26" t="s">
        <v>418</v>
      </c>
    </row>
    <row r="266" spans="1:3" s="7" customFormat="1" ht="15" thickBot="1" x14ac:dyDescent="0.35">
      <c r="A266" s="24" t="str">
        <f>LEFT(Tabla1[[#This Row],[ObjGasto]],3)</f>
        <v>249</v>
      </c>
      <c r="B266" s="24">
        <v>24900</v>
      </c>
      <c r="C266" s="27" t="s">
        <v>419</v>
      </c>
    </row>
    <row r="267" spans="1:3" s="7" customFormat="1" ht="15" thickBot="1" x14ac:dyDescent="0.35">
      <c r="A267" s="24" t="str">
        <f>LEFT(Tabla1[[#This Row],[ObjGasto]],3)</f>
        <v>249</v>
      </c>
      <c r="B267" s="24">
        <v>24901</v>
      </c>
      <c r="C267" s="26" t="s">
        <v>419</v>
      </c>
    </row>
    <row r="268" spans="1:3" s="7" customFormat="1" ht="15" thickBot="1" x14ac:dyDescent="0.35">
      <c r="A268" s="24" t="str">
        <f>LEFT(Tabla1[[#This Row],[ObjGasto]],3)</f>
        <v>250</v>
      </c>
      <c r="B268" s="24">
        <v>25000</v>
      </c>
      <c r="C268" s="27" t="s">
        <v>420</v>
      </c>
    </row>
    <row r="269" spans="1:3" s="7" customFormat="1" ht="15" thickBot="1" x14ac:dyDescent="0.35">
      <c r="A269" s="24" t="str">
        <f>LEFT(Tabla1[[#This Row],[ObjGasto]],3)</f>
        <v>251</v>
      </c>
      <c r="B269" s="24">
        <v>25100</v>
      </c>
      <c r="C269" s="26" t="s">
        <v>421</v>
      </c>
    </row>
    <row r="270" spans="1:3" s="7" customFormat="1" ht="15" thickBot="1" x14ac:dyDescent="0.35">
      <c r="A270" s="24" t="str">
        <f>LEFT(Tabla1[[#This Row],[ObjGasto]],3)</f>
        <v>251</v>
      </c>
      <c r="B270" s="24">
        <v>25101</v>
      </c>
      <c r="C270" s="27" t="s">
        <v>421</v>
      </c>
    </row>
    <row r="271" spans="1:3" s="7" customFormat="1" ht="15" thickBot="1" x14ac:dyDescent="0.35">
      <c r="A271" s="24" t="str">
        <f>LEFT(Tabla1[[#This Row],[ObjGasto]],3)</f>
        <v>251</v>
      </c>
      <c r="B271" s="28">
        <v>25102</v>
      </c>
      <c r="C271" s="26" t="s">
        <v>422</v>
      </c>
    </row>
    <row r="272" spans="1:3" s="7" customFormat="1" ht="15" thickBot="1" x14ac:dyDescent="0.35">
      <c r="A272" s="24" t="str">
        <f>LEFT(Tabla1[[#This Row],[ObjGasto]],3)</f>
        <v>251</v>
      </c>
      <c r="B272" s="28">
        <v>25103</v>
      </c>
      <c r="C272" s="27" t="s">
        <v>423</v>
      </c>
    </row>
    <row r="273" spans="1:3" s="7" customFormat="1" ht="15" thickBot="1" x14ac:dyDescent="0.35">
      <c r="A273" s="24" t="str">
        <f>LEFT(Tabla1[[#This Row],[ObjGasto]],3)</f>
        <v>252</v>
      </c>
      <c r="B273" s="24">
        <v>25200</v>
      </c>
      <c r="C273" s="26" t="s">
        <v>424</v>
      </c>
    </row>
    <row r="274" spans="1:3" s="7" customFormat="1" ht="15" thickBot="1" x14ac:dyDescent="0.35">
      <c r="A274" s="24" t="str">
        <f>LEFT(Tabla1[[#This Row],[ObjGasto]],3)</f>
        <v>252</v>
      </c>
      <c r="B274" s="24">
        <v>25201</v>
      </c>
      <c r="C274" s="27" t="s">
        <v>425</v>
      </c>
    </row>
    <row r="275" spans="1:3" s="7" customFormat="1" ht="15" thickBot="1" x14ac:dyDescent="0.35">
      <c r="A275" s="24" t="str">
        <f>LEFT(Tabla1[[#This Row],[ObjGasto]],3)</f>
        <v>253</v>
      </c>
      <c r="B275" s="24">
        <v>25300</v>
      </c>
      <c r="C275" s="26" t="s">
        <v>426</v>
      </c>
    </row>
    <row r="276" spans="1:3" s="7" customFormat="1" ht="15" thickBot="1" x14ac:dyDescent="0.35">
      <c r="A276" s="24" t="str">
        <f>LEFT(Tabla1[[#This Row],[ObjGasto]],3)</f>
        <v>253</v>
      </c>
      <c r="B276" s="24">
        <v>25301</v>
      </c>
      <c r="C276" s="27" t="s">
        <v>427</v>
      </c>
    </row>
    <row r="277" spans="1:3" s="7" customFormat="1" ht="15" thickBot="1" x14ac:dyDescent="0.35">
      <c r="A277" s="24" t="str">
        <f>LEFT(Tabla1[[#This Row],[ObjGasto]],3)</f>
        <v>254</v>
      </c>
      <c r="B277" s="24">
        <v>25400</v>
      </c>
      <c r="C277" s="26" t="s">
        <v>428</v>
      </c>
    </row>
    <row r="278" spans="1:3" s="7" customFormat="1" ht="15" thickBot="1" x14ac:dyDescent="0.35">
      <c r="A278" s="24" t="str">
        <f>LEFT(Tabla1[[#This Row],[ObjGasto]],3)</f>
        <v>254</v>
      </c>
      <c r="B278" s="24">
        <v>25401</v>
      </c>
      <c r="C278" s="27" t="s">
        <v>428</v>
      </c>
    </row>
    <row r="279" spans="1:3" s="7" customFormat="1" ht="15" thickBot="1" x14ac:dyDescent="0.35">
      <c r="A279" s="24" t="str">
        <f>LEFT(Tabla1[[#This Row],[ObjGasto]],3)</f>
        <v>255</v>
      </c>
      <c r="B279" s="24">
        <v>25500</v>
      </c>
      <c r="C279" s="26" t="s">
        <v>429</v>
      </c>
    </row>
    <row r="280" spans="1:3" s="7" customFormat="1" ht="15" thickBot="1" x14ac:dyDescent="0.35">
      <c r="A280" s="24" t="str">
        <f>LEFT(Tabla1[[#This Row],[ObjGasto]],3)</f>
        <v>255</v>
      </c>
      <c r="B280" s="24">
        <v>25501</v>
      </c>
      <c r="C280" s="27" t="s">
        <v>429</v>
      </c>
    </row>
    <row r="281" spans="1:3" s="7" customFormat="1" ht="15" thickBot="1" x14ac:dyDescent="0.35">
      <c r="A281" s="24" t="str">
        <f>LEFT(Tabla1[[#This Row],[ObjGasto]],3)</f>
        <v>256</v>
      </c>
      <c r="B281" s="24">
        <v>25600</v>
      </c>
      <c r="C281" s="26" t="s">
        <v>430</v>
      </c>
    </row>
    <row r="282" spans="1:3" s="7" customFormat="1" ht="15" thickBot="1" x14ac:dyDescent="0.35">
      <c r="A282" s="24" t="str">
        <f>LEFT(Tabla1[[#This Row],[ObjGasto]],3)</f>
        <v>256</v>
      </c>
      <c r="B282" s="28">
        <v>25601</v>
      </c>
      <c r="C282" s="27" t="s">
        <v>431</v>
      </c>
    </row>
    <row r="283" spans="1:3" s="7" customFormat="1" ht="15" thickBot="1" x14ac:dyDescent="0.35">
      <c r="A283" s="24" t="str">
        <f>LEFT(Tabla1[[#This Row],[ObjGasto]],3)</f>
        <v>259</v>
      </c>
      <c r="B283" s="24">
        <v>25900</v>
      </c>
      <c r="C283" s="26" t="s">
        <v>432</v>
      </c>
    </row>
    <row r="284" spans="1:3" s="7" customFormat="1" ht="15" thickBot="1" x14ac:dyDescent="0.35">
      <c r="A284" s="24" t="str">
        <f>LEFT(Tabla1[[#This Row],[ObjGasto]],3)</f>
        <v>259</v>
      </c>
      <c r="B284" s="24">
        <v>25901</v>
      </c>
      <c r="C284" s="27" t="s">
        <v>433</v>
      </c>
    </row>
    <row r="285" spans="1:3" s="7" customFormat="1" ht="15" thickBot="1" x14ac:dyDescent="0.35">
      <c r="A285" s="24" t="str">
        <f>LEFT(Tabla1[[#This Row],[ObjGasto]],3)</f>
        <v>260</v>
      </c>
      <c r="B285" s="24">
        <v>26000</v>
      </c>
      <c r="C285" s="26" t="s">
        <v>434</v>
      </c>
    </row>
    <row r="286" spans="1:3" s="7" customFormat="1" ht="15" thickBot="1" x14ac:dyDescent="0.35">
      <c r="A286" s="24" t="str">
        <f>LEFT(Tabla1[[#This Row],[ObjGasto]],3)</f>
        <v>261</v>
      </c>
      <c r="B286" s="24">
        <v>26100</v>
      </c>
      <c r="C286" s="27" t="s">
        <v>434</v>
      </c>
    </row>
    <row r="287" spans="1:3" s="7" customFormat="1" ht="27.6" thickBot="1" x14ac:dyDescent="0.35">
      <c r="A287" s="24" t="str">
        <f>LEFT(Tabla1[[#This Row],[ObjGasto]],3)</f>
        <v>261</v>
      </c>
      <c r="B287" s="24">
        <v>26101</v>
      </c>
      <c r="C287" s="26" t="s">
        <v>435</v>
      </c>
    </row>
    <row r="288" spans="1:3" s="7" customFormat="1" ht="27.6" thickBot="1" x14ac:dyDescent="0.35">
      <c r="A288" s="24" t="str">
        <f>LEFT(Tabla1[[#This Row],[ObjGasto]],3)</f>
        <v>261</v>
      </c>
      <c r="B288" s="24">
        <v>26102</v>
      </c>
      <c r="C288" s="27" t="s">
        <v>436</v>
      </c>
    </row>
    <row r="289" spans="1:3" s="7" customFormat="1" ht="27.6" thickBot="1" x14ac:dyDescent="0.35">
      <c r="A289" s="24" t="str">
        <f>LEFT(Tabla1[[#This Row],[ObjGasto]],3)</f>
        <v>261</v>
      </c>
      <c r="B289" s="24">
        <v>26103</v>
      </c>
      <c r="C289" s="26" t="s">
        <v>437</v>
      </c>
    </row>
    <row r="290" spans="1:3" s="7" customFormat="1" ht="27.6" thickBot="1" x14ac:dyDescent="0.35">
      <c r="A290" s="24" t="str">
        <f>LEFT(Tabla1[[#This Row],[ObjGasto]],3)</f>
        <v>261</v>
      </c>
      <c r="B290" s="24">
        <v>26104</v>
      </c>
      <c r="C290" s="27" t="s">
        <v>438</v>
      </c>
    </row>
    <row r="291" spans="1:3" s="7" customFormat="1" ht="15" thickBot="1" x14ac:dyDescent="0.35">
      <c r="A291" s="24" t="str">
        <f>LEFT(Tabla1[[#This Row],[ObjGasto]],3)</f>
        <v>261</v>
      </c>
      <c r="B291" s="24">
        <v>26105</v>
      </c>
      <c r="C291" s="26" t="s">
        <v>439</v>
      </c>
    </row>
    <row r="292" spans="1:3" s="7" customFormat="1" ht="15" thickBot="1" x14ac:dyDescent="0.35">
      <c r="A292" s="24" t="str">
        <f>LEFT(Tabla1[[#This Row],[ObjGasto]],3)</f>
        <v>261</v>
      </c>
      <c r="B292" s="24">
        <v>26106</v>
      </c>
      <c r="C292" s="27" t="s">
        <v>440</v>
      </c>
    </row>
    <row r="293" spans="1:3" s="7" customFormat="1" ht="15" thickBot="1" x14ac:dyDescent="0.35">
      <c r="A293" s="24" t="str">
        <f>LEFT(Tabla1[[#This Row],[ObjGasto]],3)</f>
        <v>261</v>
      </c>
      <c r="B293" s="24">
        <v>26107</v>
      </c>
      <c r="C293" s="26" t="s">
        <v>441</v>
      </c>
    </row>
    <row r="294" spans="1:3" s="7" customFormat="1" ht="15" thickBot="1" x14ac:dyDescent="0.35">
      <c r="A294" s="24" t="str">
        <f>LEFT(Tabla1[[#This Row],[ObjGasto]],3)</f>
        <v>261</v>
      </c>
      <c r="B294" s="24">
        <v>26108</v>
      </c>
      <c r="C294" s="27" t="s">
        <v>442</v>
      </c>
    </row>
    <row r="295" spans="1:3" s="7" customFormat="1" ht="15" thickBot="1" x14ac:dyDescent="0.35">
      <c r="A295" s="24" t="str">
        <f>LEFT(Tabla1[[#This Row],[ObjGasto]],3)</f>
        <v>262</v>
      </c>
      <c r="B295" s="24">
        <v>26200</v>
      </c>
      <c r="C295" s="26" t="s">
        <v>443</v>
      </c>
    </row>
    <row r="296" spans="1:3" s="7" customFormat="1" ht="15" thickBot="1" x14ac:dyDescent="0.35">
      <c r="A296" s="24" t="str">
        <f>LEFT(Tabla1[[#This Row],[ObjGasto]],3)</f>
        <v>270</v>
      </c>
      <c r="B296" s="24">
        <v>27000</v>
      </c>
      <c r="C296" s="27" t="s">
        <v>444</v>
      </c>
    </row>
    <row r="297" spans="1:3" s="7" customFormat="1" ht="15" thickBot="1" x14ac:dyDescent="0.35">
      <c r="A297" s="24" t="str">
        <f>LEFT(Tabla1[[#This Row],[ObjGasto]],3)</f>
        <v>271</v>
      </c>
      <c r="B297" s="24">
        <v>27100</v>
      </c>
      <c r="C297" s="26" t="s">
        <v>445</v>
      </c>
    </row>
    <row r="298" spans="1:3" s="7" customFormat="1" ht="15" thickBot="1" x14ac:dyDescent="0.35">
      <c r="A298" s="24" t="str">
        <f>LEFT(Tabla1[[#This Row],[ObjGasto]],3)</f>
        <v>271</v>
      </c>
      <c r="B298" s="24">
        <v>27101</v>
      </c>
      <c r="C298" s="27" t="s">
        <v>446</v>
      </c>
    </row>
    <row r="299" spans="1:3" s="7" customFormat="1" ht="15" thickBot="1" x14ac:dyDescent="0.35">
      <c r="A299" s="24" t="str">
        <f>LEFT(Tabla1[[#This Row],[ObjGasto]],3)</f>
        <v>272</v>
      </c>
      <c r="B299" s="24">
        <v>27200</v>
      </c>
      <c r="C299" s="26" t="s">
        <v>447</v>
      </c>
    </row>
    <row r="300" spans="1:3" s="7" customFormat="1" ht="15" thickBot="1" x14ac:dyDescent="0.35">
      <c r="A300" s="24" t="str">
        <f>LEFT(Tabla1[[#This Row],[ObjGasto]],3)</f>
        <v>272</v>
      </c>
      <c r="B300" s="24">
        <v>27201</v>
      </c>
      <c r="C300" s="27" t="s">
        <v>448</v>
      </c>
    </row>
    <row r="301" spans="1:3" s="7" customFormat="1" ht="15" thickBot="1" x14ac:dyDescent="0.35">
      <c r="A301" s="24" t="str">
        <f>LEFT(Tabla1[[#This Row],[ObjGasto]],3)</f>
        <v>273</v>
      </c>
      <c r="B301" s="24">
        <v>27300</v>
      </c>
      <c r="C301" s="26" t="s">
        <v>449</v>
      </c>
    </row>
    <row r="302" spans="1:3" s="7" customFormat="1" ht="15" thickBot="1" x14ac:dyDescent="0.35">
      <c r="A302" s="24" t="str">
        <f>LEFT(Tabla1[[#This Row],[ObjGasto]],3)</f>
        <v>273</v>
      </c>
      <c r="B302" s="24">
        <v>27301</v>
      </c>
      <c r="C302" s="27" t="s">
        <v>450</v>
      </c>
    </row>
    <row r="303" spans="1:3" s="7" customFormat="1" ht="15" thickBot="1" x14ac:dyDescent="0.35">
      <c r="A303" s="24" t="str">
        <f>LEFT(Tabla1[[#This Row],[ObjGasto]],3)</f>
        <v>274</v>
      </c>
      <c r="B303" s="24">
        <v>27400</v>
      </c>
      <c r="C303" s="26" t="s">
        <v>451</v>
      </c>
    </row>
    <row r="304" spans="1:3" s="7" customFormat="1" ht="15" thickBot="1" x14ac:dyDescent="0.35">
      <c r="A304" s="24" t="str">
        <f>LEFT(Tabla1[[#This Row],[ObjGasto]],3)</f>
        <v>274</v>
      </c>
      <c r="B304" s="24">
        <v>27401</v>
      </c>
      <c r="C304" s="27" t="s">
        <v>452</v>
      </c>
    </row>
    <row r="305" spans="1:3" s="7" customFormat="1" ht="15" thickBot="1" x14ac:dyDescent="0.35">
      <c r="A305" s="24" t="str">
        <f>LEFT(Tabla1[[#This Row],[ObjGasto]],3)</f>
        <v>275</v>
      </c>
      <c r="B305" s="24">
        <v>27500</v>
      </c>
      <c r="C305" s="26" t="s">
        <v>453</v>
      </c>
    </row>
    <row r="306" spans="1:3" s="7" customFormat="1" ht="15" thickBot="1" x14ac:dyDescent="0.35">
      <c r="A306" s="24" t="str">
        <f>LEFT(Tabla1[[#This Row],[ObjGasto]],3)</f>
        <v>275</v>
      </c>
      <c r="B306" s="24">
        <v>27501</v>
      </c>
      <c r="C306" s="27" t="s">
        <v>453</v>
      </c>
    </row>
    <row r="307" spans="1:3" s="7" customFormat="1" ht="15" thickBot="1" x14ac:dyDescent="0.35">
      <c r="A307" s="24" t="str">
        <f>LEFT(Tabla1[[#This Row],[ObjGasto]],3)</f>
        <v>280</v>
      </c>
      <c r="B307" s="24">
        <v>28000</v>
      </c>
      <c r="C307" s="26" t="s">
        <v>454</v>
      </c>
    </row>
    <row r="308" spans="1:3" s="7" customFormat="1" ht="15" thickBot="1" x14ac:dyDescent="0.35">
      <c r="A308" s="24" t="str">
        <f>LEFT(Tabla1[[#This Row],[ObjGasto]],3)</f>
        <v>281</v>
      </c>
      <c r="B308" s="24">
        <v>28100</v>
      </c>
      <c r="C308" s="27" t="s">
        <v>455</v>
      </c>
    </row>
    <row r="309" spans="1:3" s="7" customFormat="1" ht="15" thickBot="1" x14ac:dyDescent="0.35">
      <c r="A309" s="24" t="str">
        <f>LEFT(Tabla1[[#This Row],[ObjGasto]],3)</f>
        <v>281</v>
      </c>
      <c r="B309" s="24">
        <v>28101</v>
      </c>
      <c r="C309" s="26" t="s">
        <v>455</v>
      </c>
    </row>
    <row r="310" spans="1:3" s="7" customFormat="1" ht="15" thickBot="1" x14ac:dyDescent="0.35">
      <c r="A310" s="24" t="str">
        <f>LEFT(Tabla1[[#This Row],[ObjGasto]],3)</f>
        <v>282</v>
      </c>
      <c r="B310" s="24">
        <v>28200</v>
      </c>
      <c r="C310" s="27" t="s">
        <v>456</v>
      </c>
    </row>
    <row r="311" spans="1:3" s="7" customFormat="1" ht="15" thickBot="1" x14ac:dyDescent="0.35">
      <c r="A311" s="24" t="str">
        <f>LEFT(Tabla1[[#This Row],[ObjGasto]],3)</f>
        <v>282</v>
      </c>
      <c r="B311" s="24">
        <v>28201</v>
      </c>
      <c r="C311" s="26" t="s">
        <v>457</v>
      </c>
    </row>
    <row r="312" spans="1:3" s="7" customFormat="1" ht="15" thickBot="1" x14ac:dyDescent="0.35">
      <c r="A312" s="24" t="str">
        <f>LEFT(Tabla1[[#This Row],[ObjGasto]],3)</f>
        <v>282</v>
      </c>
      <c r="B312" s="28">
        <v>28202</v>
      </c>
      <c r="C312" s="27" t="s">
        <v>458</v>
      </c>
    </row>
    <row r="313" spans="1:3" s="7" customFormat="1" ht="15" thickBot="1" x14ac:dyDescent="0.35">
      <c r="A313" s="24" t="str">
        <f>LEFT(Tabla1[[#This Row],[ObjGasto]],3)</f>
        <v>283</v>
      </c>
      <c r="B313" s="24">
        <v>28300</v>
      </c>
      <c r="C313" s="26" t="s">
        <v>459</v>
      </c>
    </row>
    <row r="314" spans="1:3" s="7" customFormat="1" ht="15" thickBot="1" x14ac:dyDescent="0.35">
      <c r="A314" s="24" t="str">
        <f>LEFT(Tabla1[[#This Row],[ObjGasto]],3)</f>
        <v>283</v>
      </c>
      <c r="B314" s="24">
        <v>28301</v>
      </c>
      <c r="C314" s="27" t="s">
        <v>460</v>
      </c>
    </row>
    <row r="315" spans="1:3" s="7" customFormat="1" ht="15" thickBot="1" x14ac:dyDescent="0.35">
      <c r="A315" s="24" t="str">
        <f>LEFT(Tabla1[[#This Row],[ObjGasto]],3)</f>
        <v>283</v>
      </c>
      <c r="B315" s="28">
        <v>28302</v>
      </c>
      <c r="C315" s="26" t="s">
        <v>461</v>
      </c>
    </row>
    <row r="316" spans="1:3" s="7" customFormat="1" ht="15" thickBot="1" x14ac:dyDescent="0.35">
      <c r="A316" s="24" t="str">
        <f>LEFT(Tabla1[[#This Row],[ObjGasto]],3)</f>
        <v>290</v>
      </c>
      <c r="B316" s="24">
        <v>29000</v>
      </c>
      <c r="C316" s="27" t="s">
        <v>462</v>
      </c>
    </row>
    <row r="317" spans="1:3" s="7" customFormat="1" ht="15" thickBot="1" x14ac:dyDescent="0.35">
      <c r="A317" s="24" t="str">
        <f>LEFT(Tabla1[[#This Row],[ObjGasto]],3)</f>
        <v>291</v>
      </c>
      <c r="B317" s="24">
        <v>29100</v>
      </c>
      <c r="C317" s="26" t="s">
        <v>463</v>
      </c>
    </row>
    <row r="318" spans="1:3" s="7" customFormat="1" ht="15" thickBot="1" x14ac:dyDescent="0.35">
      <c r="A318" s="24" t="str">
        <f>LEFT(Tabla1[[#This Row],[ObjGasto]],3)</f>
        <v>291</v>
      </c>
      <c r="B318" s="24">
        <v>29101</v>
      </c>
      <c r="C318" s="27" t="s">
        <v>463</v>
      </c>
    </row>
    <row r="319" spans="1:3" s="7" customFormat="1" ht="15" thickBot="1" x14ac:dyDescent="0.35">
      <c r="A319" s="24" t="str">
        <f>LEFT(Tabla1[[#This Row],[ObjGasto]],3)</f>
        <v>292</v>
      </c>
      <c r="B319" s="24">
        <v>29200</v>
      </c>
      <c r="C319" s="26" t="s">
        <v>464</v>
      </c>
    </row>
    <row r="320" spans="1:3" s="7" customFormat="1" ht="15" thickBot="1" x14ac:dyDescent="0.35">
      <c r="A320" s="24" t="str">
        <f>LEFT(Tabla1[[#This Row],[ObjGasto]],3)</f>
        <v>292</v>
      </c>
      <c r="B320" s="24">
        <v>29201</v>
      </c>
      <c r="C320" s="27" t="s">
        <v>464</v>
      </c>
    </row>
    <row r="321" spans="1:3" s="7" customFormat="1" ht="15" thickBot="1" x14ac:dyDescent="0.35">
      <c r="A321" s="24" t="str">
        <f>LEFT(Tabla1[[#This Row],[ObjGasto]],3)</f>
        <v>293</v>
      </c>
      <c r="B321" s="24">
        <v>29300</v>
      </c>
      <c r="C321" s="26" t="s">
        <v>465</v>
      </c>
    </row>
    <row r="322" spans="1:3" s="7" customFormat="1" ht="15" thickBot="1" x14ac:dyDescent="0.35">
      <c r="A322" s="24" t="str">
        <f>LEFT(Tabla1[[#This Row],[ObjGasto]],3)</f>
        <v>293</v>
      </c>
      <c r="B322" s="24">
        <v>29301</v>
      </c>
      <c r="C322" s="27" t="s">
        <v>466</v>
      </c>
    </row>
    <row r="323" spans="1:3" s="7" customFormat="1" ht="15" thickBot="1" x14ac:dyDescent="0.35">
      <c r="A323" s="24" t="str">
        <f>LEFT(Tabla1[[#This Row],[ObjGasto]],3)</f>
        <v>294</v>
      </c>
      <c r="B323" s="24">
        <v>29400</v>
      </c>
      <c r="C323" s="26" t="s">
        <v>467</v>
      </c>
    </row>
    <row r="324" spans="1:3" s="7" customFormat="1" ht="15" thickBot="1" x14ac:dyDescent="0.35">
      <c r="A324" s="24" t="str">
        <f>LEFT(Tabla1[[#This Row],[ObjGasto]],3)</f>
        <v>294</v>
      </c>
      <c r="B324" s="24">
        <v>29401</v>
      </c>
      <c r="C324" s="27" t="s">
        <v>468</v>
      </c>
    </row>
    <row r="325" spans="1:3" s="7" customFormat="1" ht="15" thickBot="1" x14ac:dyDescent="0.35">
      <c r="A325" s="24" t="str">
        <f>LEFT(Tabla1[[#This Row],[ObjGasto]],3)</f>
        <v>295</v>
      </c>
      <c r="B325" s="24">
        <v>29500</v>
      </c>
      <c r="C325" s="26" t="s">
        <v>469</v>
      </c>
    </row>
    <row r="326" spans="1:3" s="7" customFormat="1" ht="15" thickBot="1" x14ac:dyDescent="0.35">
      <c r="A326" s="24" t="str">
        <f>LEFT(Tabla1[[#This Row],[ObjGasto]],3)</f>
        <v>295</v>
      </c>
      <c r="B326" s="24">
        <v>29501</v>
      </c>
      <c r="C326" s="27" t="s">
        <v>470</v>
      </c>
    </row>
    <row r="327" spans="1:3" s="7" customFormat="1" ht="15" thickBot="1" x14ac:dyDescent="0.35">
      <c r="A327" s="24" t="str">
        <f>LEFT(Tabla1[[#This Row],[ObjGasto]],3)</f>
        <v>296</v>
      </c>
      <c r="B327" s="24">
        <v>29600</v>
      </c>
      <c r="C327" s="26" t="s">
        <v>471</v>
      </c>
    </row>
    <row r="328" spans="1:3" s="7" customFormat="1" ht="15" thickBot="1" x14ac:dyDescent="0.35">
      <c r="A328" s="24" t="str">
        <f>LEFT(Tabla1[[#This Row],[ObjGasto]],3)</f>
        <v>296</v>
      </c>
      <c r="B328" s="24">
        <v>29601</v>
      </c>
      <c r="C328" s="27" t="s">
        <v>471</v>
      </c>
    </row>
    <row r="329" spans="1:3" s="7" customFormat="1" ht="15" thickBot="1" x14ac:dyDescent="0.35">
      <c r="A329" s="24" t="str">
        <f>LEFT(Tabla1[[#This Row],[ObjGasto]],3)</f>
        <v>297</v>
      </c>
      <c r="B329" s="24">
        <v>29700</v>
      </c>
      <c r="C329" s="26" t="s">
        <v>472</v>
      </c>
    </row>
    <row r="330" spans="1:3" s="7" customFormat="1" ht="15" thickBot="1" x14ac:dyDescent="0.35">
      <c r="A330" s="24" t="str">
        <f>LEFT(Tabla1[[#This Row],[ObjGasto]],3)</f>
        <v>297</v>
      </c>
      <c r="B330" s="24">
        <v>29701</v>
      </c>
      <c r="C330" s="27" t="s">
        <v>472</v>
      </c>
    </row>
    <row r="331" spans="1:3" s="7" customFormat="1" ht="15" thickBot="1" x14ac:dyDescent="0.35">
      <c r="A331" s="24" t="str">
        <f>LEFT(Tabla1[[#This Row],[ObjGasto]],3)</f>
        <v>297</v>
      </c>
      <c r="B331" s="28">
        <v>29702</v>
      </c>
      <c r="C331" s="26" t="s">
        <v>473</v>
      </c>
    </row>
    <row r="332" spans="1:3" s="7" customFormat="1" ht="15" thickBot="1" x14ac:dyDescent="0.35">
      <c r="A332" s="24" t="str">
        <f>LEFT(Tabla1[[#This Row],[ObjGasto]],3)</f>
        <v>298</v>
      </c>
      <c r="B332" s="24">
        <v>29800</v>
      </c>
      <c r="C332" s="27" t="s">
        <v>474</v>
      </c>
    </row>
    <row r="333" spans="1:3" s="7" customFormat="1" ht="15" thickBot="1" x14ac:dyDescent="0.35">
      <c r="A333" s="24" t="str">
        <f>LEFT(Tabla1[[#This Row],[ObjGasto]],3)</f>
        <v>298</v>
      </c>
      <c r="B333" s="24">
        <v>29801</v>
      </c>
      <c r="C333" s="26" t="s">
        <v>474</v>
      </c>
    </row>
    <row r="334" spans="1:3" s="7" customFormat="1" ht="15" thickBot="1" x14ac:dyDescent="0.35">
      <c r="A334" s="24" t="str">
        <f>LEFT(Tabla1[[#This Row],[ObjGasto]],3)</f>
        <v>299</v>
      </c>
      <c r="B334" s="24">
        <v>29900</v>
      </c>
      <c r="C334" s="27" t="s">
        <v>475</v>
      </c>
    </row>
    <row r="335" spans="1:3" s="7" customFormat="1" ht="15" thickBot="1" x14ac:dyDescent="0.35">
      <c r="A335" s="24" t="str">
        <f>LEFT(Tabla1[[#This Row],[ObjGasto]],3)</f>
        <v>299</v>
      </c>
      <c r="B335" s="24">
        <v>29901</v>
      </c>
      <c r="C335" s="26" t="s">
        <v>475</v>
      </c>
    </row>
    <row r="336" spans="1:3" s="7" customFormat="1" ht="15" thickBot="1" x14ac:dyDescent="0.35">
      <c r="A336" s="24" t="str">
        <f>LEFT(Tabla1[[#This Row],[ObjGasto]],3)</f>
        <v>300</v>
      </c>
      <c r="B336" s="24">
        <v>30000</v>
      </c>
      <c r="C336" s="27" t="s">
        <v>476</v>
      </c>
    </row>
    <row r="337" spans="1:3" s="7" customFormat="1" ht="15" thickBot="1" x14ac:dyDescent="0.35">
      <c r="A337" s="24" t="str">
        <f>LEFT(Tabla1[[#This Row],[ObjGasto]],3)</f>
        <v>310</v>
      </c>
      <c r="B337" s="24">
        <v>31000</v>
      </c>
      <c r="C337" s="26" t="s">
        <v>477</v>
      </c>
    </row>
    <row r="338" spans="1:3" s="7" customFormat="1" ht="15" thickBot="1" x14ac:dyDescent="0.35">
      <c r="A338" s="24" t="str">
        <f>LEFT(Tabla1[[#This Row],[ObjGasto]],3)</f>
        <v>311</v>
      </c>
      <c r="B338" s="24">
        <v>31100</v>
      </c>
      <c r="C338" s="27" t="s">
        <v>478</v>
      </c>
    </row>
    <row r="339" spans="1:3" s="7" customFormat="1" ht="15" thickBot="1" x14ac:dyDescent="0.35">
      <c r="A339" s="24" t="str">
        <f>LEFT(Tabla1[[#This Row],[ObjGasto]],3)</f>
        <v>311</v>
      </c>
      <c r="B339" s="24">
        <v>31101</v>
      </c>
      <c r="C339" s="26" t="s">
        <v>479</v>
      </c>
    </row>
    <row r="340" spans="1:3" s="7" customFormat="1" ht="15" thickBot="1" x14ac:dyDescent="0.35">
      <c r="A340" s="24" t="str">
        <f>LEFT(Tabla1[[#This Row],[ObjGasto]],3)</f>
        <v>311</v>
      </c>
      <c r="B340" s="28">
        <v>31102</v>
      </c>
      <c r="C340" s="27" t="s">
        <v>480</v>
      </c>
    </row>
    <row r="341" spans="1:3" s="7" customFormat="1" ht="15" thickBot="1" x14ac:dyDescent="0.35">
      <c r="A341" s="24" t="str">
        <f>LEFT(Tabla1[[#This Row],[ObjGasto]],3)</f>
        <v>312</v>
      </c>
      <c r="B341" s="24">
        <v>31200</v>
      </c>
      <c r="C341" s="26" t="s">
        <v>481</v>
      </c>
    </row>
    <row r="342" spans="1:3" s="7" customFormat="1" ht="15" thickBot="1" x14ac:dyDescent="0.35">
      <c r="A342" s="24" t="str">
        <f>LEFT(Tabla1[[#This Row],[ObjGasto]],3)</f>
        <v>312</v>
      </c>
      <c r="B342" s="24">
        <v>31201</v>
      </c>
      <c r="C342" s="27" t="s">
        <v>481</v>
      </c>
    </row>
    <row r="343" spans="1:3" s="7" customFormat="1" ht="15" thickBot="1" x14ac:dyDescent="0.35">
      <c r="A343" s="24" t="str">
        <f>LEFT(Tabla1[[#This Row],[ObjGasto]],3)</f>
        <v>313</v>
      </c>
      <c r="B343" s="24">
        <v>31300</v>
      </c>
      <c r="C343" s="26" t="s">
        <v>482</v>
      </c>
    </row>
    <row r="344" spans="1:3" s="7" customFormat="1" ht="15" thickBot="1" x14ac:dyDescent="0.35">
      <c r="A344" s="24" t="str">
        <f>LEFT(Tabla1[[#This Row],[ObjGasto]],3)</f>
        <v>313</v>
      </c>
      <c r="B344" s="24">
        <v>31301</v>
      </c>
      <c r="C344" s="27" t="s">
        <v>483</v>
      </c>
    </row>
    <row r="345" spans="1:3" s="7" customFormat="1" ht="15" thickBot="1" x14ac:dyDescent="0.35">
      <c r="A345" s="24" t="str">
        <f>LEFT(Tabla1[[#This Row],[ObjGasto]],3)</f>
        <v>314</v>
      </c>
      <c r="B345" s="24">
        <v>31400</v>
      </c>
      <c r="C345" s="26" t="s">
        <v>484</v>
      </c>
    </row>
    <row r="346" spans="1:3" s="7" customFormat="1" ht="15" thickBot="1" x14ac:dyDescent="0.35">
      <c r="A346" s="24" t="str">
        <f>LEFT(Tabla1[[#This Row],[ObjGasto]],3)</f>
        <v>314</v>
      </c>
      <c r="B346" s="24">
        <v>31401</v>
      </c>
      <c r="C346" s="27" t="s">
        <v>485</v>
      </c>
    </row>
    <row r="347" spans="1:3" s="7" customFormat="1" ht="15" thickBot="1" x14ac:dyDescent="0.35">
      <c r="A347" s="24" t="str">
        <f>LEFT(Tabla1[[#This Row],[ObjGasto]],3)</f>
        <v>315</v>
      </c>
      <c r="B347" s="24">
        <v>31500</v>
      </c>
      <c r="C347" s="26" t="s">
        <v>486</v>
      </c>
    </row>
    <row r="348" spans="1:3" s="7" customFormat="1" ht="15" thickBot="1" x14ac:dyDescent="0.35">
      <c r="A348" s="24" t="str">
        <f>LEFT(Tabla1[[#This Row],[ObjGasto]],3)</f>
        <v>315</v>
      </c>
      <c r="B348" s="24">
        <v>31501</v>
      </c>
      <c r="C348" s="27" t="s">
        <v>487</v>
      </c>
    </row>
    <row r="349" spans="1:3" s="7" customFormat="1" ht="15" thickBot="1" x14ac:dyDescent="0.35">
      <c r="A349" s="24" t="str">
        <f>LEFT(Tabla1[[#This Row],[ObjGasto]],3)</f>
        <v>316</v>
      </c>
      <c r="B349" s="24">
        <v>31600</v>
      </c>
      <c r="C349" s="26" t="s">
        <v>488</v>
      </c>
    </row>
    <row r="350" spans="1:3" s="7" customFormat="1" ht="15" thickBot="1" x14ac:dyDescent="0.35">
      <c r="A350" s="24" t="str">
        <f>LEFT(Tabla1[[#This Row],[ObjGasto]],3)</f>
        <v>316</v>
      </c>
      <c r="B350" s="24">
        <v>31601</v>
      </c>
      <c r="C350" s="27" t="s">
        <v>489</v>
      </c>
    </row>
    <row r="351" spans="1:3" s="7" customFormat="1" ht="15" thickBot="1" x14ac:dyDescent="0.35">
      <c r="A351" s="24" t="str">
        <f>LEFT(Tabla1[[#This Row],[ObjGasto]],3)</f>
        <v>316</v>
      </c>
      <c r="B351" s="24">
        <v>31602</v>
      </c>
      <c r="C351" s="26" t="s">
        <v>490</v>
      </c>
    </row>
    <row r="352" spans="1:3" s="7" customFormat="1" ht="15" thickBot="1" x14ac:dyDescent="0.35">
      <c r="A352" s="24" t="str">
        <f>LEFT(Tabla1[[#This Row],[ObjGasto]],3)</f>
        <v>317</v>
      </c>
      <c r="B352" s="24">
        <v>31700</v>
      </c>
      <c r="C352" s="27" t="s">
        <v>491</v>
      </c>
    </row>
    <row r="353" spans="1:3" s="7" customFormat="1" ht="15" thickBot="1" x14ac:dyDescent="0.35">
      <c r="A353" s="24" t="str">
        <f>LEFT(Tabla1[[#This Row],[ObjGasto]],3)</f>
        <v>317</v>
      </c>
      <c r="B353" s="24">
        <v>31701</v>
      </c>
      <c r="C353" s="26" t="s">
        <v>492</v>
      </c>
    </row>
    <row r="354" spans="1:3" s="7" customFormat="1" ht="15" thickBot="1" x14ac:dyDescent="0.35">
      <c r="A354" s="24" t="str">
        <f>LEFT(Tabla1[[#This Row],[ObjGasto]],3)</f>
        <v>318</v>
      </c>
      <c r="B354" s="24">
        <v>31800</v>
      </c>
      <c r="C354" s="27" t="s">
        <v>493</v>
      </c>
    </row>
    <row r="355" spans="1:3" s="7" customFormat="1" ht="15" thickBot="1" x14ac:dyDescent="0.35">
      <c r="A355" s="24" t="str">
        <f>LEFT(Tabla1[[#This Row],[ObjGasto]],3)</f>
        <v>318</v>
      </c>
      <c r="B355" s="24">
        <v>31801</v>
      </c>
      <c r="C355" s="26" t="s">
        <v>494</v>
      </c>
    </row>
    <row r="356" spans="1:3" s="7" customFormat="1" ht="15" thickBot="1" x14ac:dyDescent="0.35">
      <c r="A356" s="24" t="str">
        <f>LEFT(Tabla1[[#This Row],[ObjGasto]],3)</f>
        <v>318</v>
      </c>
      <c r="B356" s="24">
        <v>31802</v>
      </c>
      <c r="C356" s="27" t="s">
        <v>495</v>
      </c>
    </row>
    <row r="357" spans="1:3" s="7" customFormat="1" ht="15" thickBot="1" x14ac:dyDescent="0.35">
      <c r="A357" s="24" t="str">
        <f>LEFT(Tabla1[[#This Row],[ObjGasto]],3)</f>
        <v>318</v>
      </c>
      <c r="B357" s="28">
        <v>31803</v>
      </c>
      <c r="C357" s="26" t="s">
        <v>496</v>
      </c>
    </row>
    <row r="358" spans="1:3" s="7" customFormat="1" ht="15" thickBot="1" x14ac:dyDescent="0.35">
      <c r="A358" s="24" t="str">
        <f>LEFT(Tabla1[[#This Row],[ObjGasto]],3)</f>
        <v>319</v>
      </c>
      <c r="B358" s="24">
        <v>31900</v>
      </c>
      <c r="C358" s="27" t="s">
        <v>497</v>
      </c>
    </row>
    <row r="359" spans="1:3" s="7" customFormat="1" ht="15" thickBot="1" x14ac:dyDescent="0.35">
      <c r="A359" s="24" t="str">
        <f>LEFT(Tabla1[[#This Row],[ObjGasto]],3)</f>
        <v>319</v>
      </c>
      <c r="B359" s="24">
        <v>31901</v>
      </c>
      <c r="C359" s="26" t="s">
        <v>498</v>
      </c>
    </row>
    <row r="360" spans="1:3" s="7" customFormat="1" ht="15" thickBot="1" x14ac:dyDescent="0.35">
      <c r="A360" s="24" t="str">
        <f>LEFT(Tabla1[[#This Row],[ObjGasto]],3)</f>
        <v>319</v>
      </c>
      <c r="B360" s="24">
        <v>31902</v>
      </c>
      <c r="C360" s="27" t="s">
        <v>499</v>
      </c>
    </row>
    <row r="361" spans="1:3" s="7" customFormat="1" ht="15" thickBot="1" x14ac:dyDescent="0.35">
      <c r="A361" s="24" t="str">
        <f>LEFT(Tabla1[[#This Row],[ObjGasto]],3)</f>
        <v>319</v>
      </c>
      <c r="B361" s="24">
        <v>31903</v>
      </c>
      <c r="C361" s="26" t="s">
        <v>500</v>
      </c>
    </row>
    <row r="362" spans="1:3" s="7" customFormat="1" ht="15" thickBot="1" x14ac:dyDescent="0.35">
      <c r="A362" s="24" t="str">
        <f>LEFT(Tabla1[[#This Row],[ObjGasto]],3)</f>
        <v>320</v>
      </c>
      <c r="B362" s="24">
        <v>32000</v>
      </c>
      <c r="C362" s="27" t="s">
        <v>501</v>
      </c>
    </row>
    <row r="363" spans="1:3" s="7" customFormat="1" ht="15" thickBot="1" x14ac:dyDescent="0.35">
      <c r="A363" s="24" t="str">
        <f>LEFT(Tabla1[[#This Row],[ObjGasto]],3)</f>
        <v>321</v>
      </c>
      <c r="B363" s="24">
        <v>32100</v>
      </c>
      <c r="C363" s="26" t="s">
        <v>502</v>
      </c>
    </row>
    <row r="364" spans="1:3" s="7" customFormat="1" ht="15" thickBot="1" x14ac:dyDescent="0.35">
      <c r="A364" s="24" t="str">
        <f>LEFT(Tabla1[[#This Row],[ObjGasto]],3)</f>
        <v>321</v>
      </c>
      <c r="B364" s="24">
        <v>32101</v>
      </c>
      <c r="C364" s="27" t="s">
        <v>502</v>
      </c>
    </row>
    <row r="365" spans="1:3" s="7" customFormat="1" ht="15" thickBot="1" x14ac:dyDescent="0.35">
      <c r="A365" s="24" t="str">
        <f>LEFT(Tabla1[[#This Row],[ObjGasto]],3)</f>
        <v>322</v>
      </c>
      <c r="B365" s="24">
        <v>32200</v>
      </c>
      <c r="C365" s="26" t="s">
        <v>503</v>
      </c>
    </row>
    <row r="366" spans="1:3" s="7" customFormat="1" ht="15" thickBot="1" x14ac:dyDescent="0.35">
      <c r="A366" s="24" t="str">
        <f>LEFT(Tabla1[[#This Row],[ObjGasto]],3)</f>
        <v>322</v>
      </c>
      <c r="B366" s="24">
        <v>32201</v>
      </c>
      <c r="C366" s="27" t="s">
        <v>504</v>
      </c>
    </row>
    <row r="367" spans="1:3" s="7" customFormat="1" ht="15" thickBot="1" x14ac:dyDescent="0.35">
      <c r="A367" s="24" t="str">
        <f>LEFT(Tabla1[[#This Row],[ObjGasto]],3)</f>
        <v>323</v>
      </c>
      <c r="B367" s="24">
        <v>32300</v>
      </c>
      <c r="C367" s="26" t="s">
        <v>505</v>
      </c>
    </row>
    <row r="368" spans="1:3" s="7" customFormat="1" ht="15" thickBot="1" x14ac:dyDescent="0.35">
      <c r="A368" s="24" t="str">
        <f>LEFT(Tabla1[[#This Row],[ObjGasto]],3)</f>
        <v>323</v>
      </c>
      <c r="B368" s="24">
        <v>32301</v>
      </c>
      <c r="C368" s="27" t="s">
        <v>506</v>
      </c>
    </row>
    <row r="369" spans="1:3" s="7" customFormat="1" ht="15" thickBot="1" x14ac:dyDescent="0.35">
      <c r="A369" s="24" t="str">
        <f>LEFT(Tabla1[[#This Row],[ObjGasto]],3)</f>
        <v>323</v>
      </c>
      <c r="B369" s="24">
        <v>32302</v>
      </c>
      <c r="C369" s="26" t="s">
        <v>507</v>
      </c>
    </row>
    <row r="370" spans="1:3" s="7" customFormat="1" ht="15" thickBot="1" x14ac:dyDescent="0.35">
      <c r="A370" s="24" t="str">
        <f>LEFT(Tabla1[[#This Row],[ObjGasto]],3)</f>
        <v>324</v>
      </c>
      <c r="B370" s="24">
        <v>32400</v>
      </c>
      <c r="C370" s="27" t="s">
        <v>508</v>
      </c>
    </row>
    <row r="371" spans="1:3" s="7" customFormat="1" ht="15" thickBot="1" x14ac:dyDescent="0.35">
      <c r="A371" s="24" t="str">
        <f>LEFT(Tabla1[[#This Row],[ObjGasto]],3)</f>
        <v>324</v>
      </c>
      <c r="B371" s="24">
        <v>32401</v>
      </c>
      <c r="C371" s="26" t="s">
        <v>508</v>
      </c>
    </row>
    <row r="372" spans="1:3" s="7" customFormat="1" ht="15" thickBot="1" x14ac:dyDescent="0.35">
      <c r="A372" s="24" t="str">
        <f>LEFT(Tabla1[[#This Row],[ObjGasto]],3)</f>
        <v>325</v>
      </c>
      <c r="B372" s="24">
        <v>32500</v>
      </c>
      <c r="C372" s="27" t="s">
        <v>509</v>
      </c>
    </row>
    <row r="373" spans="1:3" s="7" customFormat="1" ht="27.6" thickBot="1" x14ac:dyDescent="0.35">
      <c r="A373" s="24" t="str">
        <f>LEFT(Tabla1[[#This Row],[ObjGasto]],3)</f>
        <v>325</v>
      </c>
      <c r="B373" s="24">
        <v>32501</v>
      </c>
      <c r="C373" s="26" t="s">
        <v>510</v>
      </c>
    </row>
    <row r="374" spans="1:3" s="7" customFormat="1" ht="27.6" thickBot="1" x14ac:dyDescent="0.35">
      <c r="A374" s="24" t="str">
        <f>LEFT(Tabla1[[#This Row],[ObjGasto]],3)</f>
        <v>325</v>
      </c>
      <c r="B374" s="24">
        <v>32502</v>
      </c>
      <c r="C374" s="27" t="s">
        <v>511</v>
      </c>
    </row>
    <row r="375" spans="1:3" s="7" customFormat="1" ht="27.6" thickBot="1" x14ac:dyDescent="0.35">
      <c r="A375" s="24" t="str">
        <f>LEFT(Tabla1[[#This Row],[ObjGasto]],3)</f>
        <v>325</v>
      </c>
      <c r="B375" s="24">
        <v>32503</v>
      </c>
      <c r="C375" s="26" t="s">
        <v>512</v>
      </c>
    </row>
    <row r="376" spans="1:3" s="7" customFormat="1" ht="15" thickBot="1" x14ac:dyDescent="0.35">
      <c r="A376" s="24" t="str">
        <f>LEFT(Tabla1[[#This Row],[ObjGasto]],3)</f>
        <v>325</v>
      </c>
      <c r="B376" s="24">
        <v>32504</v>
      </c>
      <c r="C376" s="27" t="s">
        <v>513</v>
      </c>
    </row>
    <row r="377" spans="1:3" s="7" customFormat="1" ht="27.6" thickBot="1" x14ac:dyDescent="0.35">
      <c r="A377" s="24" t="str">
        <f>LEFT(Tabla1[[#This Row],[ObjGasto]],3)</f>
        <v>325</v>
      </c>
      <c r="B377" s="24">
        <v>32505</v>
      </c>
      <c r="C377" s="26" t="s">
        <v>514</v>
      </c>
    </row>
    <row r="378" spans="1:3" s="7" customFormat="1" ht="15" thickBot="1" x14ac:dyDescent="0.35">
      <c r="A378" s="24" t="str">
        <f>LEFT(Tabla1[[#This Row],[ObjGasto]],3)</f>
        <v>326</v>
      </c>
      <c r="B378" s="24">
        <v>32600</v>
      </c>
      <c r="C378" s="27" t="s">
        <v>515</v>
      </c>
    </row>
    <row r="379" spans="1:3" s="7" customFormat="1" ht="15" thickBot="1" x14ac:dyDescent="0.35">
      <c r="A379" s="24" t="str">
        <f>LEFT(Tabla1[[#This Row],[ObjGasto]],3)</f>
        <v>326</v>
      </c>
      <c r="B379" s="24">
        <v>32601</v>
      </c>
      <c r="C379" s="26" t="s">
        <v>516</v>
      </c>
    </row>
    <row r="380" spans="1:3" s="7" customFormat="1" ht="15" thickBot="1" x14ac:dyDescent="0.35">
      <c r="A380" s="24" t="str">
        <f>LEFT(Tabla1[[#This Row],[ObjGasto]],3)</f>
        <v>326</v>
      </c>
      <c r="B380" s="28">
        <v>32602</v>
      </c>
      <c r="C380" s="27" t="s">
        <v>517</v>
      </c>
    </row>
    <row r="381" spans="1:3" s="7" customFormat="1" ht="15" thickBot="1" x14ac:dyDescent="0.35">
      <c r="A381" s="24" t="str">
        <f>LEFT(Tabla1[[#This Row],[ObjGasto]],3)</f>
        <v>327</v>
      </c>
      <c r="B381" s="24">
        <v>32700</v>
      </c>
      <c r="C381" s="26" t="s">
        <v>518</v>
      </c>
    </row>
    <row r="382" spans="1:3" s="7" customFormat="1" ht="15" thickBot="1" x14ac:dyDescent="0.35">
      <c r="A382" s="24" t="str">
        <f>LEFT(Tabla1[[#This Row],[ObjGasto]],3)</f>
        <v>327</v>
      </c>
      <c r="B382" s="24">
        <v>32701</v>
      </c>
      <c r="C382" s="27" t="s">
        <v>519</v>
      </c>
    </row>
    <row r="383" spans="1:3" s="7" customFormat="1" ht="15" thickBot="1" x14ac:dyDescent="0.35">
      <c r="A383" s="24" t="str">
        <f>LEFT(Tabla1[[#This Row],[ObjGasto]],3)</f>
        <v>328</v>
      </c>
      <c r="B383" s="24">
        <v>32800</v>
      </c>
      <c r="C383" s="26" t="s">
        <v>520</v>
      </c>
    </row>
    <row r="384" spans="1:3" s="7" customFormat="1" ht="15" thickBot="1" x14ac:dyDescent="0.35">
      <c r="A384" s="24" t="str">
        <f>LEFT(Tabla1[[#This Row],[ObjGasto]],3)</f>
        <v>328</v>
      </c>
      <c r="B384" s="24">
        <v>32801</v>
      </c>
      <c r="C384" s="27" t="s">
        <v>520</v>
      </c>
    </row>
    <row r="385" spans="1:3" s="7" customFormat="1" ht="15" thickBot="1" x14ac:dyDescent="0.35">
      <c r="A385" s="24" t="str">
        <f>LEFT(Tabla1[[#This Row],[ObjGasto]],3)</f>
        <v>329</v>
      </c>
      <c r="B385" s="24">
        <v>32900</v>
      </c>
      <c r="C385" s="26" t="s">
        <v>521</v>
      </c>
    </row>
    <row r="386" spans="1:3" s="7" customFormat="1" ht="15" thickBot="1" x14ac:dyDescent="0.35">
      <c r="A386" s="24" t="str">
        <f>LEFT(Tabla1[[#This Row],[ObjGasto]],3)</f>
        <v>329</v>
      </c>
      <c r="B386" s="24">
        <v>32901</v>
      </c>
      <c r="C386" s="27" t="s">
        <v>522</v>
      </c>
    </row>
    <row r="387" spans="1:3" s="7" customFormat="1" ht="15" thickBot="1" x14ac:dyDescent="0.35">
      <c r="A387" s="24" t="str">
        <f>LEFT(Tabla1[[#This Row],[ObjGasto]],3)</f>
        <v>329</v>
      </c>
      <c r="B387" s="24">
        <v>32902</v>
      </c>
      <c r="C387" s="26" t="s">
        <v>523</v>
      </c>
    </row>
    <row r="388" spans="1:3" s="7" customFormat="1" ht="15" thickBot="1" x14ac:dyDescent="0.35">
      <c r="A388" s="24" t="str">
        <f>LEFT(Tabla1[[#This Row],[ObjGasto]],3)</f>
        <v>329</v>
      </c>
      <c r="B388" s="28">
        <v>32903</v>
      </c>
      <c r="C388" s="27" t="s">
        <v>521</v>
      </c>
    </row>
    <row r="389" spans="1:3" s="7" customFormat="1" ht="15" thickBot="1" x14ac:dyDescent="0.35">
      <c r="A389" s="24" t="str">
        <f>LEFT(Tabla1[[#This Row],[ObjGasto]],3)</f>
        <v>329</v>
      </c>
      <c r="B389" s="28">
        <v>32904</v>
      </c>
      <c r="C389" s="26" t="s">
        <v>524</v>
      </c>
    </row>
    <row r="390" spans="1:3" s="7" customFormat="1" ht="15" thickBot="1" x14ac:dyDescent="0.35">
      <c r="A390" s="24" t="str">
        <f>LEFT(Tabla1[[#This Row],[ObjGasto]],3)</f>
        <v>330</v>
      </c>
      <c r="B390" s="24">
        <v>33000</v>
      </c>
      <c r="C390" s="27" t="s">
        <v>525</v>
      </c>
    </row>
    <row r="391" spans="1:3" s="7" customFormat="1" ht="15" thickBot="1" x14ac:dyDescent="0.35">
      <c r="A391" s="24" t="str">
        <f>LEFT(Tabla1[[#This Row],[ObjGasto]],3)</f>
        <v>331</v>
      </c>
      <c r="B391" s="24">
        <v>33100</v>
      </c>
      <c r="C391" s="26" t="s">
        <v>526</v>
      </c>
    </row>
    <row r="392" spans="1:3" s="7" customFormat="1" ht="15" thickBot="1" x14ac:dyDescent="0.35">
      <c r="A392" s="24" t="str">
        <f>LEFT(Tabla1[[#This Row],[ObjGasto]],3)</f>
        <v>331</v>
      </c>
      <c r="B392" s="24">
        <v>33101</v>
      </c>
      <c r="C392" s="27" t="s">
        <v>527</v>
      </c>
    </row>
    <row r="393" spans="1:3" s="7" customFormat="1" ht="15" thickBot="1" x14ac:dyDescent="0.35">
      <c r="A393" s="24" t="str">
        <f>LEFT(Tabla1[[#This Row],[ObjGasto]],3)</f>
        <v>331</v>
      </c>
      <c r="B393" s="24">
        <v>33102</v>
      </c>
      <c r="C393" s="26" t="s">
        <v>528</v>
      </c>
    </row>
    <row r="394" spans="1:3" s="7" customFormat="1" ht="15" thickBot="1" x14ac:dyDescent="0.35">
      <c r="A394" s="24" t="str">
        <f>LEFT(Tabla1[[#This Row],[ObjGasto]],3)</f>
        <v>331</v>
      </c>
      <c r="B394" s="24">
        <v>33103</v>
      </c>
      <c r="C394" s="27" t="s">
        <v>529</v>
      </c>
    </row>
    <row r="395" spans="1:3" s="7" customFormat="1" ht="15" thickBot="1" x14ac:dyDescent="0.35">
      <c r="A395" s="24" t="str">
        <f>LEFT(Tabla1[[#This Row],[ObjGasto]],3)</f>
        <v>331</v>
      </c>
      <c r="B395" s="24">
        <v>33104</v>
      </c>
      <c r="C395" s="26" t="s">
        <v>530</v>
      </c>
    </row>
    <row r="396" spans="1:3" s="7" customFormat="1" ht="15" thickBot="1" x14ac:dyDescent="0.35">
      <c r="A396" s="24" t="str">
        <f>LEFT(Tabla1[[#This Row],[ObjGasto]],3)</f>
        <v>331</v>
      </c>
      <c r="B396" s="24">
        <v>33105</v>
      </c>
      <c r="C396" s="27" t="s">
        <v>531</v>
      </c>
    </row>
    <row r="397" spans="1:3" s="7" customFormat="1" ht="15" thickBot="1" x14ac:dyDescent="0.35">
      <c r="A397" s="24" t="str">
        <f>LEFT(Tabla1[[#This Row],[ObjGasto]],3)</f>
        <v>331</v>
      </c>
      <c r="B397" s="28">
        <v>33106</v>
      </c>
      <c r="C397" s="26" t="s">
        <v>532</v>
      </c>
    </row>
    <row r="398" spans="1:3" s="7" customFormat="1" ht="15" thickBot="1" x14ac:dyDescent="0.35">
      <c r="A398" s="24" t="str">
        <f>LEFT(Tabla1[[#This Row],[ObjGasto]],3)</f>
        <v>331</v>
      </c>
      <c r="B398" s="28">
        <v>33107</v>
      </c>
      <c r="C398" s="27" t="s">
        <v>533</v>
      </c>
    </row>
    <row r="399" spans="1:3" s="7" customFormat="1" ht="15" thickBot="1" x14ac:dyDescent="0.35">
      <c r="A399" s="24" t="str">
        <f>LEFT(Tabla1[[#This Row],[ObjGasto]],3)</f>
        <v>331</v>
      </c>
      <c r="B399" s="28">
        <v>33108</v>
      </c>
      <c r="C399" s="26" t="s">
        <v>534</v>
      </c>
    </row>
    <row r="400" spans="1:3" s="7" customFormat="1" ht="15" thickBot="1" x14ac:dyDescent="0.35">
      <c r="A400" s="24" t="str">
        <f>LEFT(Tabla1[[#This Row],[ObjGasto]],3)</f>
        <v>331</v>
      </c>
      <c r="B400" s="28">
        <v>33109</v>
      </c>
      <c r="C400" s="27" t="s">
        <v>535</v>
      </c>
    </row>
    <row r="401" spans="1:3" s="7" customFormat="1" ht="15" thickBot="1" x14ac:dyDescent="0.35">
      <c r="A401" s="24" t="str">
        <f>LEFT(Tabla1[[#This Row],[ObjGasto]],3)</f>
        <v>332</v>
      </c>
      <c r="B401" s="24">
        <v>33200</v>
      </c>
      <c r="C401" s="26" t="s">
        <v>536</v>
      </c>
    </row>
    <row r="402" spans="1:3" s="7" customFormat="1" ht="15" thickBot="1" x14ac:dyDescent="0.35">
      <c r="A402" s="24" t="str">
        <f>LEFT(Tabla1[[#This Row],[ObjGasto]],3)</f>
        <v>332</v>
      </c>
      <c r="B402" s="24">
        <v>33201</v>
      </c>
      <c r="C402" s="27" t="s">
        <v>536</v>
      </c>
    </row>
    <row r="403" spans="1:3" s="7" customFormat="1" ht="15" thickBot="1" x14ac:dyDescent="0.35">
      <c r="A403" s="24" t="str">
        <f>LEFT(Tabla1[[#This Row],[ObjGasto]],3)</f>
        <v>332</v>
      </c>
      <c r="B403" s="24">
        <v>33202</v>
      </c>
      <c r="C403" s="26" t="s">
        <v>537</v>
      </c>
    </row>
    <row r="404" spans="1:3" s="7" customFormat="1" ht="15" thickBot="1" x14ac:dyDescent="0.35">
      <c r="A404" s="24" t="str">
        <f>LEFT(Tabla1[[#This Row],[ObjGasto]],3)</f>
        <v>332</v>
      </c>
      <c r="B404" s="28">
        <v>33203</v>
      </c>
      <c r="C404" s="27" t="s">
        <v>538</v>
      </c>
    </row>
    <row r="405" spans="1:3" s="7" customFormat="1" ht="15" thickBot="1" x14ac:dyDescent="0.35">
      <c r="A405" s="24" t="str">
        <f>LEFT(Tabla1[[#This Row],[ObjGasto]],3)</f>
        <v>333</v>
      </c>
      <c r="B405" s="24">
        <v>33300</v>
      </c>
      <c r="C405" s="26" t="s">
        <v>539</v>
      </c>
    </row>
    <row r="406" spans="1:3" s="7" customFormat="1" ht="15" thickBot="1" x14ac:dyDescent="0.35">
      <c r="A406" s="24" t="str">
        <f>LEFT(Tabla1[[#This Row],[ObjGasto]],3)</f>
        <v>333</v>
      </c>
      <c r="B406" s="24">
        <v>33301</v>
      </c>
      <c r="C406" s="27" t="s">
        <v>540</v>
      </c>
    </row>
    <row r="407" spans="1:3" s="7" customFormat="1" ht="15" thickBot="1" x14ac:dyDescent="0.35">
      <c r="A407" s="24" t="str">
        <f>LEFT(Tabla1[[#This Row],[ObjGasto]],3)</f>
        <v>333</v>
      </c>
      <c r="B407" s="24">
        <v>33302</v>
      </c>
      <c r="C407" s="26" t="s">
        <v>541</v>
      </c>
    </row>
    <row r="408" spans="1:3" s="7" customFormat="1" ht="15" thickBot="1" x14ac:dyDescent="0.35">
      <c r="A408" s="24" t="str">
        <f>LEFT(Tabla1[[#This Row],[ObjGasto]],3)</f>
        <v>333</v>
      </c>
      <c r="B408" s="24">
        <v>33303</v>
      </c>
      <c r="C408" s="27" t="s">
        <v>542</v>
      </c>
    </row>
    <row r="409" spans="1:3" s="7" customFormat="1" ht="15" thickBot="1" x14ac:dyDescent="0.35">
      <c r="A409" s="24" t="str">
        <f>LEFT(Tabla1[[#This Row],[ObjGasto]],3)</f>
        <v>334</v>
      </c>
      <c r="B409" s="24">
        <v>33400</v>
      </c>
      <c r="C409" s="26" t="s">
        <v>543</v>
      </c>
    </row>
    <row r="410" spans="1:3" s="7" customFormat="1" ht="15" thickBot="1" x14ac:dyDescent="0.35">
      <c r="A410" s="24" t="str">
        <f>LEFT(Tabla1[[#This Row],[ObjGasto]],3)</f>
        <v>334</v>
      </c>
      <c r="B410" s="24">
        <v>33401</v>
      </c>
      <c r="C410" s="27" t="s">
        <v>544</v>
      </c>
    </row>
    <row r="411" spans="1:3" s="7" customFormat="1" ht="15" thickBot="1" x14ac:dyDescent="0.35">
      <c r="A411" s="24" t="str">
        <f>LEFT(Tabla1[[#This Row],[ObjGasto]],3)</f>
        <v>334</v>
      </c>
      <c r="B411" s="28">
        <v>33402</v>
      </c>
      <c r="C411" s="26" t="s">
        <v>545</v>
      </c>
    </row>
    <row r="412" spans="1:3" s="7" customFormat="1" ht="15" thickBot="1" x14ac:dyDescent="0.35">
      <c r="A412" s="24" t="str">
        <f>LEFT(Tabla1[[#This Row],[ObjGasto]],3)</f>
        <v>335</v>
      </c>
      <c r="B412" s="24">
        <v>33500</v>
      </c>
      <c r="C412" s="27" t="s">
        <v>546</v>
      </c>
    </row>
    <row r="413" spans="1:3" s="7" customFormat="1" ht="15" thickBot="1" x14ac:dyDescent="0.35">
      <c r="A413" s="24" t="str">
        <f>LEFT(Tabla1[[#This Row],[ObjGasto]],3)</f>
        <v>335</v>
      </c>
      <c r="B413" s="24">
        <v>33501</v>
      </c>
      <c r="C413" s="26" t="s">
        <v>541</v>
      </c>
    </row>
    <row r="414" spans="1:3" s="7" customFormat="1" ht="15" thickBot="1" x14ac:dyDescent="0.35">
      <c r="A414" s="24" t="str">
        <f>LEFT(Tabla1[[#This Row],[ObjGasto]],3)</f>
        <v>335</v>
      </c>
      <c r="B414" s="24">
        <v>33502</v>
      </c>
      <c r="C414" s="27" t="s">
        <v>547</v>
      </c>
    </row>
    <row r="415" spans="1:3" s="7" customFormat="1" ht="15" thickBot="1" x14ac:dyDescent="0.35">
      <c r="A415" s="24" t="str">
        <f>LEFT(Tabla1[[#This Row],[ObjGasto]],3)</f>
        <v>335</v>
      </c>
      <c r="B415" s="24">
        <v>33503</v>
      </c>
      <c r="C415" s="26" t="s">
        <v>548</v>
      </c>
    </row>
    <row r="416" spans="1:3" s="7" customFormat="1" ht="15" thickBot="1" x14ac:dyDescent="0.35">
      <c r="A416" s="24" t="str">
        <f>LEFT(Tabla1[[#This Row],[ObjGasto]],3)</f>
        <v>335</v>
      </c>
      <c r="B416" s="28">
        <v>33504</v>
      </c>
      <c r="C416" s="27" t="s">
        <v>549</v>
      </c>
    </row>
    <row r="417" spans="1:3" s="7" customFormat="1" ht="15" thickBot="1" x14ac:dyDescent="0.35">
      <c r="A417" s="24" t="str">
        <f>LEFT(Tabla1[[#This Row],[ObjGasto]],3)</f>
        <v>336</v>
      </c>
      <c r="B417" s="24">
        <v>33600</v>
      </c>
      <c r="C417" s="26" t="s">
        <v>550</v>
      </c>
    </row>
    <row r="418" spans="1:3" s="7" customFormat="1" ht="15" thickBot="1" x14ac:dyDescent="0.35">
      <c r="A418" s="24" t="str">
        <f>LEFT(Tabla1[[#This Row],[ObjGasto]],3)</f>
        <v>336</v>
      </c>
      <c r="B418" s="24">
        <v>33601</v>
      </c>
      <c r="C418" s="27" t="s">
        <v>551</v>
      </c>
    </row>
    <row r="419" spans="1:3" s="7" customFormat="1" ht="15" thickBot="1" x14ac:dyDescent="0.35">
      <c r="A419" s="24" t="str">
        <f>LEFT(Tabla1[[#This Row],[ObjGasto]],3)</f>
        <v>336</v>
      </c>
      <c r="B419" s="24">
        <v>33602</v>
      </c>
      <c r="C419" s="26" t="s">
        <v>552</v>
      </c>
    </row>
    <row r="420" spans="1:3" s="7" customFormat="1" ht="27.6" thickBot="1" x14ac:dyDescent="0.35">
      <c r="A420" s="24" t="str">
        <f>LEFT(Tabla1[[#This Row],[ObjGasto]],3)</f>
        <v>336</v>
      </c>
      <c r="B420" s="24">
        <v>33603</v>
      </c>
      <c r="C420" s="27" t="s">
        <v>553</v>
      </c>
    </row>
    <row r="421" spans="1:3" s="7" customFormat="1" ht="27.6" thickBot="1" x14ac:dyDescent="0.35">
      <c r="A421" s="24" t="str">
        <f>LEFT(Tabla1[[#This Row],[ObjGasto]],3)</f>
        <v>336</v>
      </c>
      <c r="B421" s="24">
        <v>33604</v>
      </c>
      <c r="C421" s="26" t="s">
        <v>554</v>
      </c>
    </row>
    <row r="422" spans="1:3" s="7" customFormat="1" ht="15" thickBot="1" x14ac:dyDescent="0.35">
      <c r="A422" s="24" t="str">
        <f>LEFT(Tabla1[[#This Row],[ObjGasto]],3)</f>
        <v>336</v>
      </c>
      <c r="B422" s="24">
        <v>33605</v>
      </c>
      <c r="C422" s="27" t="s">
        <v>555</v>
      </c>
    </row>
    <row r="423" spans="1:3" s="7" customFormat="1" ht="15" thickBot="1" x14ac:dyDescent="0.35">
      <c r="A423" s="24" t="str">
        <f>LEFT(Tabla1[[#This Row],[ObjGasto]],3)</f>
        <v>337</v>
      </c>
      <c r="B423" s="24">
        <v>33700</v>
      </c>
      <c r="C423" s="26" t="s">
        <v>556</v>
      </c>
    </row>
    <row r="424" spans="1:3" s="7" customFormat="1" ht="15" thickBot="1" x14ac:dyDescent="0.35">
      <c r="A424" s="24" t="str">
        <f>LEFT(Tabla1[[#This Row],[ObjGasto]],3)</f>
        <v>337</v>
      </c>
      <c r="B424" s="24">
        <v>33701</v>
      </c>
      <c r="C424" s="27" t="s">
        <v>557</v>
      </c>
    </row>
    <row r="425" spans="1:3" s="7" customFormat="1" ht="15" thickBot="1" x14ac:dyDescent="0.35">
      <c r="A425" s="24" t="str">
        <f>LEFT(Tabla1[[#This Row],[ObjGasto]],3)</f>
        <v>337</v>
      </c>
      <c r="B425" s="24">
        <v>33702</v>
      </c>
      <c r="C425" s="26" t="s">
        <v>558</v>
      </c>
    </row>
    <row r="426" spans="1:3" s="7" customFormat="1" ht="15" thickBot="1" x14ac:dyDescent="0.35">
      <c r="A426" s="24" t="str">
        <f>LEFT(Tabla1[[#This Row],[ObjGasto]],3)</f>
        <v>338</v>
      </c>
      <c r="B426" s="24">
        <v>33800</v>
      </c>
      <c r="C426" s="27" t="s">
        <v>559</v>
      </c>
    </row>
    <row r="427" spans="1:3" s="7" customFormat="1" ht="15" thickBot="1" x14ac:dyDescent="0.35">
      <c r="A427" s="24" t="str">
        <f>LEFT(Tabla1[[#This Row],[ObjGasto]],3)</f>
        <v>338</v>
      </c>
      <c r="B427" s="24">
        <v>33801</v>
      </c>
      <c r="C427" s="26" t="s">
        <v>559</v>
      </c>
    </row>
    <row r="428" spans="1:3" s="7" customFormat="1" ht="15" thickBot="1" x14ac:dyDescent="0.35">
      <c r="A428" s="24" t="str">
        <f>LEFT(Tabla1[[#This Row],[ObjGasto]],3)</f>
        <v>339</v>
      </c>
      <c r="B428" s="24">
        <v>33900</v>
      </c>
      <c r="C428" s="27" t="s">
        <v>560</v>
      </c>
    </row>
    <row r="429" spans="1:3" s="7" customFormat="1" ht="15" thickBot="1" x14ac:dyDescent="0.35">
      <c r="A429" s="24" t="str">
        <f>LEFT(Tabla1[[#This Row],[ObjGasto]],3)</f>
        <v>339</v>
      </c>
      <c r="B429" s="24">
        <v>33901</v>
      </c>
      <c r="C429" s="26" t="s">
        <v>561</v>
      </c>
    </row>
    <row r="430" spans="1:3" s="7" customFormat="1" ht="15" thickBot="1" x14ac:dyDescent="0.35">
      <c r="A430" s="24" t="str">
        <f>LEFT(Tabla1[[#This Row],[ObjGasto]],3)</f>
        <v>339</v>
      </c>
      <c r="B430" s="24">
        <v>33902</v>
      </c>
      <c r="C430" s="27" t="s">
        <v>562</v>
      </c>
    </row>
    <row r="431" spans="1:3" s="7" customFormat="1" ht="15" thickBot="1" x14ac:dyDescent="0.35">
      <c r="A431" s="24" t="str">
        <f>LEFT(Tabla1[[#This Row],[ObjGasto]],3)</f>
        <v>339</v>
      </c>
      <c r="B431" s="24">
        <v>33903</v>
      </c>
      <c r="C431" s="26" t="s">
        <v>563</v>
      </c>
    </row>
    <row r="432" spans="1:3" s="7" customFormat="1" ht="15" thickBot="1" x14ac:dyDescent="0.35">
      <c r="A432" s="24" t="str">
        <f>LEFT(Tabla1[[#This Row],[ObjGasto]],3)</f>
        <v>339</v>
      </c>
      <c r="B432" s="28">
        <v>33904</v>
      </c>
      <c r="C432" s="27" t="s">
        <v>564</v>
      </c>
    </row>
    <row r="433" spans="1:3" s="7" customFormat="1" ht="15" thickBot="1" x14ac:dyDescent="0.35">
      <c r="A433" s="24" t="str">
        <f>LEFT(Tabla1[[#This Row],[ObjGasto]],3)</f>
        <v>340</v>
      </c>
      <c r="B433" s="24">
        <v>34000</v>
      </c>
      <c r="C433" s="26" t="s">
        <v>565</v>
      </c>
    </row>
    <row r="434" spans="1:3" s="7" customFormat="1" ht="15" thickBot="1" x14ac:dyDescent="0.35">
      <c r="A434" s="24" t="str">
        <f>LEFT(Tabla1[[#This Row],[ObjGasto]],3)</f>
        <v>341</v>
      </c>
      <c r="B434" s="24">
        <v>34100</v>
      </c>
      <c r="C434" s="27" t="s">
        <v>566</v>
      </c>
    </row>
    <row r="435" spans="1:3" s="7" customFormat="1" ht="15" thickBot="1" x14ac:dyDescent="0.35">
      <c r="A435" s="24" t="str">
        <f>LEFT(Tabla1[[#This Row],[ObjGasto]],3)</f>
        <v>341</v>
      </c>
      <c r="B435" s="24">
        <v>34101</v>
      </c>
      <c r="C435" s="26" t="s">
        <v>567</v>
      </c>
    </row>
    <row r="436" spans="1:3" s="7" customFormat="1" ht="15" thickBot="1" x14ac:dyDescent="0.35">
      <c r="A436" s="24" t="str">
        <f>LEFT(Tabla1[[#This Row],[ObjGasto]],3)</f>
        <v>341</v>
      </c>
      <c r="B436" s="28">
        <v>34102</v>
      </c>
      <c r="C436" s="27" t="s">
        <v>568</v>
      </c>
    </row>
    <row r="437" spans="1:3" s="7" customFormat="1" ht="15" thickBot="1" x14ac:dyDescent="0.35">
      <c r="A437" s="24" t="str">
        <f>LEFT(Tabla1[[#This Row],[ObjGasto]],3)</f>
        <v>342</v>
      </c>
      <c r="B437" s="24">
        <v>34200</v>
      </c>
      <c r="C437" s="26" t="s">
        <v>569</v>
      </c>
    </row>
    <row r="438" spans="1:3" s="7" customFormat="1" ht="15" thickBot="1" x14ac:dyDescent="0.35">
      <c r="A438" s="24" t="str">
        <f>LEFT(Tabla1[[#This Row],[ObjGasto]],3)</f>
        <v>342</v>
      </c>
      <c r="B438" s="24">
        <v>34201</v>
      </c>
      <c r="C438" s="27" t="s">
        <v>569</v>
      </c>
    </row>
    <row r="439" spans="1:3" s="7" customFormat="1" ht="15" thickBot="1" x14ac:dyDescent="0.35">
      <c r="A439" s="24" t="str">
        <f>LEFT(Tabla1[[#This Row],[ObjGasto]],3)</f>
        <v>343</v>
      </c>
      <c r="B439" s="24">
        <v>34300</v>
      </c>
      <c r="C439" s="26" t="s">
        <v>570</v>
      </c>
    </row>
    <row r="440" spans="1:3" s="7" customFormat="1" ht="15" thickBot="1" x14ac:dyDescent="0.35">
      <c r="A440" s="24" t="str">
        <f>LEFT(Tabla1[[#This Row],[ObjGasto]],3)</f>
        <v>343</v>
      </c>
      <c r="B440" s="24">
        <v>34301</v>
      </c>
      <c r="C440" s="27" t="s">
        <v>571</v>
      </c>
    </row>
    <row r="441" spans="1:3" s="7" customFormat="1" ht="15" thickBot="1" x14ac:dyDescent="0.35">
      <c r="A441" s="24" t="str">
        <f>LEFT(Tabla1[[#This Row],[ObjGasto]],3)</f>
        <v>343</v>
      </c>
      <c r="B441" s="28">
        <v>34302</v>
      </c>
      <c r="C441" s="26" t="s">
        <v>572</v>
      </c>
    </row>
    <row r="442" spans="1:3" s="7" customFormat="1" ht="15" thickBot="1" x14ac:dyDescent="0.35">
      <c r="A442" s="24" t="str">
        <f>LEFT(Tabla1[[#This Row],[ObjGasto]],3)</f>
        <v>344</v>
      </c>
      <c r="B442" s="24">
        <v>34400</v>
      </c>
      <c r="C442" s="27" t="s">
        <v>573</v>
      </c>
    </row>
    <row r="443" spans="1:3" s="7" customFormat="1" ht="15" thickBot="1" x14ac:dyDescent="0.35">
      <c r="A443" s="24" t="str">
        <f>LEFT(Tabla1[[#This Row],[ObjGasto]],3)</f>
        <v>344</v>
      </c>
      <c r="B443" s="24">
        <v>34401</v>
      </c>
      <c r="C443" s="26" t="s">
        <v>574</v>
      </c>
    </row>
    <row r="444" spans="1:3" s="7" customFormat="1" ht="15" thickBot="1" x14ac:dyDescent="0.35">
      <c r="A444" s="24" t="str">
        <f>LEFT(Tabla1[[#This Row],[ObjGasto]],3)</f>
        <v>345</v>
      </c>
      <c r="B444" s="24">
        <v>34500</v>
      </c>
      <c r="C444" s="27" t="s">
        <v>575</v>
      </c>
    </row>
    <row r="445" spans="1:3" s="7" customFormat="1" ht="15" thickBot="1" x14ac:dyDescent="0.35">
      <c r="A445" s="24" t="str">
        <f>LEFT(Tabla1[[#This Row],[ObjGasto]],3)</f>
        <v>345</v>
      </c>
      <c r="B445" s="24">
        <v>34501</v>
      </c>
      <c r="C445" s="26" t="s">
        <v>575</v>
      </c>
    </row>
    <row r="446" spans="1:3" s="7" customFormat="1" ht="15" thickBot="1" x14ac:dyDescent="0.35">
      <c r="A446" s="32" t="str">
        <f>LEFT(Tabla1[[#This Row],[ObjGasto]],3)</f>
        <v>345</v>
      </c>
      <c r="B446" s="33">
        <v>34502</v>
      </c>
      <c r="C446" s="34" t="s">
        <v>576</v>
      </c>
    </row>
    <row r="447" spans="1:3" s="7" customFormat="1" ht="15" thickBot="1" x14ac:dyDescent="0.35">
      <c r="A447" s="24" t="str">
        <f>LEFT(Tabla1[[#This Row],[ObjGasto]],3)</f>
        <v>346</v>
      </c>
      <c r="B447" s="24">
        <v>34600</v>
      </c>
      <c r="C447" s="26" t="s">
        <v>577</v>
      </c>
    </row>
    <row r="448" spans="1:3" s="7" customFormat="1" ht="15" thickBot="1" x14ac:dyDescent="0.35">
      <c r="A448" s="24" t="str">
        <f>LEFT(Tabla1[[#This Row],[ObjGasto]],3)</f>
        <v>346</v>
      </c>
      <c r="B448" s="24">
        <v>34601</v>
      </c>
      <c r="C448" s="27" t="s">
        <v>578</v>
      </c>
    </row>
    <row r="449" spans="1:3" s="7" customFormat="1" ht="15" thickBot="1" x14ac:dyDescent="0.35">
      <c r="A449" s="24" t="str">
        <f>LEFT(Tabla1[[#This Row],[ObjGasto]],3)</f>
        <v>347</v>
      </c>
      <c r="B449" s="24">
        <v>34700</v>
      </c>
      <c r="C449" s="26" t="s">
        <v>579</v>
      </c>
    </row>
    <row r="450" spans="1:3" s="7" customFormat="1" ht="15" thickBot="1" x14ac:dyDescent="0.35">
      <c r="A450" s="24" t="str">
        <f>LEFT(Tabla1[[#This Row],[ObjGasto]],3)</f>
        <v>347</v>
      </c>
      <c r="B450" s="24">
        <v>34701</v>
      </c>
      <c r="C450" s="27" t="s">
        <v>579</v>
      </c>
    </row>
    <row r="451" spans="1:3" s="7" customFormat="1" ht="15" thickBot="1" x14ac:dyDescent="0.35">
      <c r="A451" s="24" t="str">
        <f>LEFT(Tabla1[[#This Row],[ObjGasto]],3)</f>
        <v>348</v>
      </c>
      <c r="B451" s="24">
        <v>34800</v>
      </c>
      <c r="C451" s="26" t="s">
        <v>580</v>
      </c>
    </row>
    <row r="452" spans="1:3" s="7" customFormat="1" ht="15" thickBot="1" x14ac:dyDescent="0.35">
      <c r="A452" s="24" t="str">
        <f>LEFT(Tabla1[[#This Row],[ObjGasto]],3)</f>
        <v>348</v>
      </c>
      <c r="B452" s="24">
        <v>34801</v>
      </c>
      <c r="C452" s="27" t="s">
        <v>580</v>
      </c>
    </row>
    <row r="453" spans="1:3" s="7" customFormat="1" ht="15" thickBot="1" x14ac:dyDescent="0.35">
      <c r="A453" s="24" t="str">
        <f>LEFT(Tabla1[[#This Row],[ObjGasto]],3)</f>
        <v>349</v>
      </c>
      <c r="B453" s="24">
        <v>34900</v>
      </c>
      <c r="C453" s="26" t="s">
        <v>581</v>
      </c>
    </row>
    <row r="454" spans="1:3" s="7" customFormat="1" ht="15" thickBot="1" x14ac:dyDescent="0.35">
      <c r="A454" s="24" t="str">
        <f>LEFT(Tabla1[[#This Row],[ObjGasto]],3)</f>
        <v>349</v>
      </c>
      <c r="B454" s="24">
        <v>34901</v>
      </c>
      <c r="C454" s="27" t="s">
        <v>582</v>
      </c>
    </row>
    <row r="455" spans="1:3" s="7" customFormat="1" ht="15" thickBot="1" x14ac:dyDescent="0.35">
      <c r="A455" s="24" t="str">
        <f>LEFT(Tabla1[[#This Row],[ObjGasto]],3)</f>
        <v>350</v>
      </c>
      <c r="B455" s="24">
        <v>35000</v>
      </c>
      <c r="C455" s="26" t="s">
        <v>583</v>
      </c>
    </row>
    <row r="456" spans="1:3" s="7" customFormat="1" ht="15" thickBot="1" x14ac:dyDescent="0.35">
      <c r="A456" s="24" t="str">
        <f>LEFT(Tabla1[[#This Row],[ObjGasto]],3)</f>
        <v>351</v>
      </c>
      <c r="B456" s="24">
        <v>35100</v>
      </c>
      <c r="C456" s="27" t="s">
        <v>584</v>
      </c>
    </row>
    <row r="457" spans="1:3" s="7" customFormat="1" ht="15" thickBot="1" x14ac:dyDescent="0.35">
      <c r="A457" s="24" t="str">
        <f>LEFT(Tabla1[[#This Row],[ObjGasto]],3)</f>
        <v>351</v>
      </c>
      <c r="B457" s="24">
        <v>35101</v>
      </c>
      <c r="C457" s="26" t="s">
        <v>585</v>
      </c>
    </row>
    <row r="458" spans="1:3" s="7" customFormat="1" ht="15" thickBot="1" x14ac:dyDescent="0.35">
      <c r="A458" s="24" t="str">
        <f>LEFT(Tabla1[[#This Row],[ObjGasto]],3)</f>
        <v>351</v>
      </c>
      <c r="B458" s="28">
        <v>35102</v>
      </c>
      <c r="C458" s="27" t="s">
        <v>586</v>
      </c>
    </row>
    <row r="459" spans="1:3" s="7" customFormat="1" ht="15" thickBot="1" x14ac:dyDescent="0.35">
      <c r="A459" s="24" t="str">
        <f>LEFT(Tabla1[[#This Row],[ObjGasto]],3)</f>
        <v>352</v>
      </c>
      <c r="B459" s="24">
        <v>35200</v>
      </c>
      <c r="C459" s="26" t="s">
        <v>587</v>
      </c>
    </row>
    <row r="460" spans="1:3" s="7" customFormat="1" ht="15" thickBot="1" x14ac:dyDescent="0.35">
      <c r="A460" s="24" t="str">
        <f>LEFT(Tabla1[[#This Row],[ObjGasto]],3)</f>
        <v>352</v>
      </c>
      <c r="B460" s="24">
        <v>35201</v>
      </c>
      <c r="C460" s="27" t="s">
        <v>588</v>
      </c>
    </row>
    <row r="461" spans="1:3" s="7" customFormat="1" ht="15" thickBot="1" x14ac:dyDescent="0.35">
      <c r="A461" s="24" t="str">
        <f>LEFT(Tabla1[[#This Row],[ObjGasto]],3)</f>
        <v>353</v>
      </c>
      <c r="B461" s="24">
        <v>35300</v>
      </c>
      <c r="C461" s="26" t="s">
        <v>589</v>
      </c>
    </row>
    <row r="462" spans="1:3" s="7" customFormat="1" ht="15" thickBot="1" x14ac:dyDescent="0.35">
      <c r="A462" s="24" t="str">
        <f>LEFT(Tabla1[[#This Row],[ObjGasto]],3)</f>
        <v>353</v>
      </c>
      <c r="B462" s="24">
        <v>35301</v>
      </c>
      <c r="C462" s="27" t="s">
        <v>590</v>
      </c>
    </row>
    <row r="463" spans="1:3" s="7" customFormat="1" ht="15" thickBot="1" x14ac:dyDescent="0.35">
      <c r="A463" s="24" t="str">
        <f>LEFT(Tabla1[[#This Row],[ObjGasto]],3)</f>
        <v>354</v>
      </c>
      <c r="B463" s="24">
        <v>35400</v>
      </c>
      <c r="C463" s="26" t="s">
        <v>591</v>
      </c>
    </row>
    <row r="464" spans="1:3" s="7" customFormat="1" ht="15" thickBot="1" x14ac:dyDescent="0.35">
      <c r="A464" s="24" t="str">
        <f>LEFT(Tabla1[[#This Row],[ObjGasto]],3)</f>
        <v>354</v>
      </c>
      <c r="B464" s="24">
        <v>35401</v>
      </c>
      <c r="C464" s="27" t="s">
        <v>591</v>
      </c>
    </row>
    <row r="465" spans="1:3" s="7" customFormat="1" ht="15" thickBot="1" x14ac:dyDescent="0.35">
      <c r="A465" s="24" t="str">
        <f>LEFT(Tabla1[[#This Row],[ObjGasto]],3)</f>
        <v>355</v>
      </c>
      <c r="B465" s="24">
        <v>35500</v>
      </c>
      <c r="C465" s="26" t="s">
        <v>592</v>
      </c>
    </row>
    <row r="466" spans="1:3" s="7" customFormat="1" ht="15" thickBot="1" x14ac:dyDescent="0.35">
      <c r="A466" s="24" t="str">
        <f>LEFT(Tabla1[[#This Row],[ObjGasto]],3)</f>
        <v>355</v>
      </c>
      <c r="B466" s="24">
        <v>35501</v>
      </c>
      <c r="C466" s="27" t="s">
        <v>593</v>
      </c>
    </row>
    <row r="467" spans="1:3" s="7" customFormat="1" ht="15" thickBot="1" x14ac:dyDescent="0.35">
      <c r="A467" s="24" t="str">
        <f>LEFT(Tabla1[[#This Row],[ObjGasto]],3)</f>
        <v>356</v>
      </c>
      <c r="B467" s="24">
        <v>35600</v>
      </c>
      <c r="C467" s="26" t="s">
        <v>594</v>
      </c>
    </row>
    <row r="468" spans="1:3" s="7" customFormat="1" ht="15" thickBot="1" x14ac:dyDescent="0.35">
      <c r="A468" s="24" t="str">
        <f>LEFT(Tabla1[[#This Row],[ObjGasto]],3)</f>
        <v>356</v>
      </c>
      <c r="B468" s="24">
        <v>35601</v>
      </c>
      <c r="C468" s="27" t="s">
        <v>594</v>
      </c>
    </row>
    <row r="469" spans="1:3" s="7" customFormat="1" ht="15" thickBot="1" x14ac:dyDescent="0.35">
      <c r="A469" s="24" t="str">
        <f>LEFT(Tabla1[[#This Row],[ObjGasto]],3)</f>
        <v>357</v>
      </c>
      <c r="B469" s="24">
        <v>35700</v>
      </c>
      <c r="C469" s="26" t="s">
        <v>595</v>
      </c>
    </row>
    <row r="470" spans="1:3" s="7" customFormat="1" ht="15" thickBot="1" x14ac:dyDescent="0.35">
      <c r="A470" s="24" t="str">
        <f>LEFT(Tabla1[[#This Row],[ObjGasto]],3)</f>
        <v>357</v>
      </c>
      <c r="B470" s="24">
        <v>35701</v>
      </c>
      <c r="C470" s="27" t="s">
        <v>596</v>
      </c>
    </row>
    <row r="471" spans="1:3" s="7" customFormat="1" ht="15" thickBot="1" x14ac:dyDescent="0.35">
      <c r="A471" s="24" t="str">
        <f>LEFT(Tabla1[[#This Row],[ObjGasto]],3)</f>
        <v>357</v>
      </c>
      <c r="B471" s="24">
        <v>35702</v>
      </c>
      <c r="C471" s="26" t="s">
        <v>597</v>
      </c>
    </row>
    <row r="472" spans="1:3" s="7" customFormat="1" ht="15" thickBot="1" x14ac:dyDescent="0.35">
      <c r="A472" s="24" t="str">
        <f>LEFT(Tabla1[[#This Row],[ObjGasto]],3)</f>
        <v>357</v>
      </c>
      <c r="B472" s="28">
        <v>35703</v>
      </c>
      <c r="C472" s="27" t="s">
        <v>598</v>
      </c>
    </row>
    <row r="473" spans="1:3" s="7" customFormat="1" ht="15" thickBot="1" x14ac:dyDescent="0.35">
      <c r="A473" s="24" t="str">
        <f>LEFT(Tabla1[[#This Row],[ObjGasto]],3)</f>
        <v>357</v>
      </c>
      <c r="B473" s="28">
        <v>35704</v>
      </c>
      <c r="C473" s="26" t="s">
        <v>599</v>
      </c>
    </row>
    <row r="474" spans="1:3" s="7" customFormat="1" ht="15" thickBot="1" x14ac:dyDescent="0.35">
      <c r="A474" s="24" t="str">
        <f>LEFT(Tabla1[[#This Row],[ObjGasto]],3)</f>
        <v>357</v>
      </c>
      <c r="B474" s="28">
        <v>35705</v>
      </c>
      <c r="C474" s="27" t="s">
        <v>600</v>
      </c>
    </row>
    <row r="475" spans="1:3" s="7" customFormat="1" ht="15" thickBot="1" x14ac:dyDescent="0.35">
      <c r="A475" s="24" t="str">
        <f>LEFT(Tabla1[[#This Row],[ObjGasto]],3)</f>
        <v>358</v>
      </c>
      <c r="B475" s="24">
        <v>35800</v>
      </c>
      <c r="C475" s="26" t="s">
        <v>601</v>
      </c>
    </row>
    <row r="476" spans="1:3" s="7" customFormat="1" ht="15" thickBot="1" x14ac:dyDescent="0.35">
      <c r="A476" s="24" t="str">
        <f>LEFT(Tabla1[[#This Row],[ObjGasto]],3)</f>
        <v>358</v>
      </c>
      <c r="B476" s="24">
        <v>35801</v>
      </c>
      <c r="C476" s="27" t="s">
        <v>602</v>
      </c>
    </row>
    <row r="477" spans="1:3" s="7" customFormat="1" ht="15" thickBot="1" x14ac:dyDescent="0.35">
      <c r="A477" s="24" t="str">
        <f>LEFT(Tabla1[[#This Row],[ObjGasto]],3)</f>
        <v>358</v>
      </c>
      <c r="B477" s="28">
        <v>35802</v>
      </c>
      <c r="C477" s="26" t="s">
        <v>603</v>
      </c>
    </row>
    <row r="478" spans="1:3" s="7" customFormat="1" ht="15" thickBot="1" x14ac:dyDescent="0.35">
      <c r="A478" s="24" t="str">
        <f>LEFT(Tabla1[[#This Row],[ObjGasto]],3)</f>
        <v>358</v>
      </c>
      <c r="B478" s="28">
        <v>35803</v>
      </c>
      <c r="C478" s="27" t="s">
        <v>604</v>
      </c>
    </row>
    <row r="479" spans="1:3" s="7" customFormat="1" ht="15" thickBot="1" x14ac:dyDescent="0.35">
      <c r="A479" s="24" t="str">
        <f>LEFT(Tabla1[[#This Row],[ObjGasto]],3)</f>
        <v>359</v>
      </c>
      <c r="B479" s="24">
        <v>35900</v>
      </c>
      <c r="C479" s="26" t="s">
        <v>605</v>
      </c>
    </row>
    <row r="480" spans="1:3" s="7" customFormat="1" ht="15" thickBot="1" x14ac:dyDescent="0.35">
      <c r="A480" s="24" t="str">
        <f>LEFT(Tabla1[[#This Row],[ObjGasto]],3)</f>
        <v>359</v>
      </c>
      <c r="B480" s="24">
        <v>35901</v>
      </c>
      <c r="C480" s="27" t="s">
        <v>606</v>
      </c>
    </row>
    <row r="481" spans="1:3" s="7" customFormat="1" ht="15" thickBot="1" x14ac:dyDescent="0.35">
      <c r="A481" s="24" t="str">
        <f>LEFT(Tabla1[[#This Row],[ObjGasto]],3)</f>
        <v>360</v>
      </c>
      <c r="B481" s="24">
        <v>36000</v>
      </c>
      <c r="C481" s="26" t="s">
        <v>607</v>
      </c>
    </row>
    <row r="482" spans="1:3" s="7" customFormat="1" ht="15" thickBot="1" x14ac:dyDescent="0.35">
      <c r="A482" s="24" t="str">
        <f>LEFT(Tabla1[[#This Row],[ObjGasto]],3)</f>
        <v>361</v>
      </c>
      <c r="B482" s="24">
        <v>36100</v>
      </c>
      <c r="C482" s="27" t="s">
        <v>608</v>
      </c>
    </row>
    <row r="483" spans="1:3" s="7" customFormat="1" ht="15" thickBot="1" x14ac:dyDescent="0.35">
      <c r="A483" s="24" t="str">
        <f>LEFT(Tabla1[[#This Row],[ObjGasto]],3)</f>
        <v>361</v>
      </c>
      <c r="B483" s="24">
        <v>36101</v>
      </c>
      <c r="C483" s="26" t="s">
        <v>609</v>
      </c>
    </row>
    <row r="484" spans="1:3" s="7" customFormat="1" ht="15" thickBot="1" x14ac:dyDescent="0.35">
      <c r="A484" s="24" t="str">
        <f>LEFT(Tabla1[[#This Row],[ObjGasto]],3)</f>
        <v>361</v>
      </c>
      <c r="B484" s="28">
        <v>36102</v>
      </c>
      <c r="C484" s="27" t="s">
        <v>610</v>
      </c>
    </row>
    <row r="485" spans="1:3" s="7" customFormat="1" ht="15" thickBot="1" x14ac:dyDescent="0.35">
      <c r="A485" s="24" t="str">
        <f>LEFT(Tabla1[[#This Row],[ObjGasto]],3)</f>
        <v>362</v>
      </c>
      <c r="B485" s="24">
        <v>36200</v>
      </c>
      <c r="C485" s="26" t="s">
        <v>611</v>
      </c>
    </row>
    <row r="486" spans="1:3" s="7" customFormat="1" ht="15" thickBot="1" x14ac:dyDescent="0.35">
      <c r="A486" s="24" t="str">
        <f>LEFT(Tabla1[[#This Row],[ObjGasto]],3)</f>
        <v>362</v>
      </c>
      <c r="B486" s="24">
        <v>36201</v>
      </c>
      <c r="C486" s="27" t="s">
        <v>612</v>
      </c>
    </row>
    <row r="487" spans="1:3" s="7" customFormat="1" ht="15" thickBot="1" x14ac:dyDescent="0.35">
      <c r="A487" s="24" t="str">
        <f>LEFT(Tabla1[[#This Row],[ObjGasto]],3)</f>
        <v>363</v>
      </c>
      <c r="B487" s="24">
        <v>36300</v>
      </c>
      <c r="C487" s="26" t="s">
        <v>613</v>
      </c>
    </row>
    <row r="488" spans="1:3" s="7" customFormat="1" ht="15" thickBot="1" x14ac:dyDescent="0.35">
      <c r="A488" s="24" t="str">
        <f>LEFT(Tabla1[[#This Row],[ObjGasto]],3)</f>
        <v>363</v>
      </c>
      <c r="B488" s="24">
        <v>36301</v>
      </c>
      <c r="C488" s="27" t="s">
        <v>613</v>
      </c>
    </row>
    <row r="489" spans="1:3" s="7" customFormat="1" ht="15" thickBot="1" x14ac:dyDescent="0.35">
      <c r="A489" s="24" t="str">
        <f>LEFT(Tabla1[[#This Row],[ObjGasto]],3)</f>
        <v>364</v>
      </c>
      <c r="B489" s="24">
        <v>36400</v>
      </c>
      <c r="C489" s="26" t="s">
        <v>614</v>
      </c>
    </row>
    <row r="490" spans="1:3" s="7" customFormat="1" ht="15" thickBot="1" x14ac:dyDescent="0.35">
      <c r="A490" s="24" t="str">
        <f>LEFT(Tabla1[[#This Row],[ObjGasto]],3)</f>
        <v>364</v>
      </c>
      <c r="B490" s="24">
        <v>36401</v>
      </c>
      <c r="C490" s="27" t="s">
        <v>615</v>
      </c>
    </row>
    <row r="491" spans="1:3" s="7" customFormat="1" ht="15" thickBot="1" x14ac:dyDescent="0.35">
      <c r="A491" s="24" t="str">
        <f>LEFT(Tabla1[[#This Row],[ObjGasto]],3)</f>
        <v>365</v>
      </c>
      <c r="B491" s="24">
        <v>36500</v>
      </c>
      <c r="C491" s="26" t="s">
        <v>616</v>
      </c>
    </row>
    <row r="492" spans="1:3" s="7" customFormat="1" ht="15" thickBot="1" x14ac:dyDescent="0.35">
      <c r="A492" s="24" t="str">
        <f>LEFT(Tabla1[[#This Row],[ObjGasto]],3)</f>
        <v>365</v>
      </c>
      <c r="B492" s="24">
        <v>36501</v>
      </c>
      <c r="C492" s="27" t="s">
        <v>617</v>
      </c>
    </row>
    <row r="493" spans="1:3" s="7" customFormat="1" ht="15" thickBot="1" x14ac:dyDescent="0.35">
      <c r="A493" s="24" t="str">
        <f>LEFT(Tabla1[[#This Row],[ObjGasto]],3)</f>
        <v>366</v>
      </c>
      <c r="B493" s="24">
        <v>36600</v>
      </c>
      <c r="C493" s="26" t="s">
        <v>618</v>
      </c>
    </row>
    <row r="494" spans="1:3" s="7" customFormat="1" ht="15" thickBot="1" x14ac:dyDescent="0.35">
      <c r="A494" s="24" t="str">
        <f>LEFT(Tabla1[[#This Row],[ObjGasto]],3)</f>
        <v>366</v>
      </c>
      <c r="B494" s="24">
        <v>36601</v>
      </c>
      <c r="C494" s="27" t="s">
        <v>618</v>
      </c>
    </row>
    <row r="495" spans="1:3" s="7" customFormat="1" ht="15" thickBot="1" x14ac:dyDescent="0.35">
      <c r="A495" s="24" t="str">
        <f>LEFT(Tabla1[[#This Row],[ObjGasto]],3)</f>
        <v>369</v>
      </c>
      <c r="B495" s="24">
        <v>36900</v>
      </c>
      <c r="C495" s="26" t="s">
        <v>619</v>
      </c>
    </row>
    <row r="496" spans="1:3" s="7" customFormat="1" ht="15" thickBot="1" x14ac:dyDescent="0.35">
      <c r="A496" s="24" t="str">
        <f>LEFT(Tabla1[[#This Row],[ObjGasto]],3)</f>
        <v>369</v>
      </c>
      <c r="B496" s="24">
        <v>36901</v>
      </c>
      <c r="C496" s="27" t="s">
        <v>620</v>
      </c>
    </row>
    <row r="497" spans="1:3" s="7" customFormat="1" ht="15" thickBot="1" x14ac:dyDescent="0.35">
      <c r="A497" s="24" t="str">
        <f>LEFT(Tabla1[[#This Row],[ObjGasto]],3)</f>
        <v>369</v>
      </c>
      <c r="B497" s="28">
        <v>36902</v>
      </c>
      <c r="C497" s="26" t="s">
        <v>621</v>
      </c>
    </row>
    <row r="498" spans="1:3" s="7" customFormat="1" ht="15" thickBot="1" x14ac:dyDescent="0.35">
      <c r="A498" s="24" t="str">
        <f>LEFT(Tabla1[[#This Row],[ObjGasto]],3)</f>
        <v>370</v>
      </c>
      <c r="B498" s="24">
        <v>37000</v>
      </c>
      <c r="C498" s="27" t="s">
        <v>622</v>
      </c>
    </row>
    <row r="499" spans="1:3" s="7" customFormat="1" ht="15" thickBot="1" x14ac:dyDescent="0.35">
      <c r="A499" s="24" t="str">
        <f>LEFT(Tabla1[[#This Row],[ObjGasto]],3)</f>
        <v>371</v>
      </c>
      <c r="B499" s="24">
        <v>37100</v>
      </c>
      <c r="C499" s="26" t="s">
        <v>623</v>
      </c>
    </row>
    <row r="500" spans="1:3" s="7" customFormat="1" ht="15" thickBot="1" x14ac:dyDescent="0.35">
      <c r="A500" s="24" t="str">
        <f>LEFT(Tabla1[[#This Row],[ObjGasto]],3)</f>
        <v>371</v>
      </c>
      <c r="B500" s="24">
        <v>37101</v>
      </c>
      <c r="C500" s="27" t="s">
        <v>624</v>
      </c>
    </row>
    <row r="501" spans="1:3" s="7" customFormat="1" ht="15" thickBot="1" x14ac:dyDescent="0.35">
      <c r="A501" s="24" t="str">
        <f>LEFT(Tabla1[[#This Row],[ObjGasto]],3)</f>
        <v>371</v>
      </c>
      <c r="B501" s="24">
        <v>37102</v>
      </c>
      <c r="C501" s="26" t="s">
        <v>625</v>
      </c>
    </row>
    <row r="502" spans="1:3" s="7" customFormat="1" ht="15" thickBot="1" x14ac:dyDescent="0.35">
      <c r="A502" s="24" t="str">
        <f>LEFT(Tabla1[[#This Row],[ObjGasto]],3)</f>
        <v>371</v>
      </c>
      <c r="B502" s="24">
        <v>37103</v>
      </c>
      <c r="C502" s="27" t="s">
        <v>626</v>
      </c>
    </row>
    <row r="503" spans="1:3" s="7" customFormat="1" ht="27.6" thickBot="1" x14ac:dyDescent="0.35">
      <c r="A503" s="24" t="str">
        <f>LEFT(Tabla1[[#This Row],[ObjGasto]],3)</f>
        <v>371</v>
      </c>
      <c r="B503" s="24">
        <v>37104</v>
      </c>
      <c r="C503" s="26" t="s">
        <v>627</v>
      </c>
    </row>
    <row r="504" spans="1:3" s="7" customFormat="1" ht="15" thickBot="1" x14ac:dyDescent="0.35">
      <c r="A504" s="24" t="str">
        <f>LEFT(Tabla1[[#This Row],[ObjGasto]],3)</f>
        <v>371</v>
      </c>
      <c r="B504" s="24">
        <v>37105</v>
      </c>
      <c r="C504" s="27" t="s">
        <v>628</v>
      </c>
    </row>
    <row r="505" spans="1:3" s="7" customFormat="1" ht="15" thickBot="1" x14ac:dyDescent="0.35">
      <c r="A505" s="24" t="str">
        <f>LEFT(Tabla1[[#This Row],[ObjGasto]],3)</f>
        <v>371</v>
      </c>
      <c r="B505" s="24">
        <v>37106</v>
      </c>
      <c r="C505" s="26" t="s">
        <v>629</v>
      </c>
    </row>
    <row r="506" spans="1:3" s="7" customFormat="1" ht="15" thickBot="1" x14ac:dyDescent="0.35">
      <c r="A506" s="24" t="str">
        <f>LEFT(Tabla1[[#This Row],[ObjGasto]],3)</f>
        <v>372</v>
      </c>
      <c r="B506" s="24">
        <v>37200</v>
      </c>
      <c r="C506" s="27" t="s">
        <v>630</v>
      </c>
    </row>
    <row r="507" spans="1:3" s="7" customFormat="1" ht="15" thickBot="1" x14ac:dyDescent="0.35">
      <c r="A507" s="24" t="str">
        <f>LEFT(Tabla1[[#This Row],[ObjGasto]],3)</f>
        <v>372</v>
      </c>
      <c r="B507" s="24">
        <v>37201</v>
      </c>
      <c r="C507" s="26" t="s">
        <v>631</v>
      </c>
    </row>
    <row r="508" spans="1:3" s="7" customFormat="1" ht="15" thickBot="1" x14ac:dyDescent="0.35">
      <c r="A508" s="24" t="str">
        <f>LEFT(Tabla1[[#This Row],[ObjGasto]],3)</f>
        <v>372</v>
      </c>
      <c r="B508" s="24">
        <v>37202</v>
      </c>
      <c r="C508" s="27" t="s">
        <v>632</v>
      </c>
    </row>
    <row r="509" spans="1:3" s="7" customFormat="1" ht="15" thickBot="1" x14ac:dyDescent="0.35">
      <c r="A509" s="24" t="str">
        <f>LEFT(Tabla1[[#This Row],[ObjGasto]],3)</f>
        <v>372</v>
      </c>
      <c r="B509" s="24">
        <v>37203</v>
      </c>
      <c r="C509" s="26" t="s">
        <v>633</v>
      </c>
    </row>
    <row r="510" spans="1:3" s="7" customFormat="1" ht="15" thickBot="1" x14ac:dyDescent="0.35">
      <c r="A510" s="24" t="str">
        <f>LEFT(Tabla1[[#This Row],[ObjGasto]],3)</f>
        <v>372</v>
      </c>
      <c r="B510" s="24">
        <v>37204</v>
      </c>
      <c r="C510" s="27" t="s">
        <v>634</v>
      </c>
    </row>
    <row r="511" spans="1:3" s="7" customFormat="1" ht="15" thickBot="1" x14ac:dyDescent="0.35">
      <c r="A511" s="24" t="str">
        <f>LEFT(Tabla1[[#This Row],[ObjGasto]],3)</f>
        <v>372</v>
      </c>
      <c r="B511" s="24">
        <v>37205</v>
      </c>
      <c r="C511" s="26" t="s">
        <v>635</v>
      </c>
    </row>
    <row r="512" spans="1:3" s="7" customFormat="1" ht="27.6" thickBot="1" x14ac:dyDescent="0.35">
      <c r="A512" s="24" t="str">
        <f>LEFT(Tabla1[[#This Row],[ObjGasto]],3)</f>
        <v>372</v>
      </c>
      <c r="B512" s="24">
        <v>37206</v>
      </c>
      <c r="C512" s="27" t="s">
        <v>636</v>
      </c>
    </row>
    <row r="513" spans="1:3" s="7" customFormat="1" ht="15" thickBot="1" x14ac:dyDescent="0.35">
      <c r="A513" s="24" t="str">
        <f>LEFT(Tabla1[[#This Row],[ObjGasto]],3)</f>
        <v>373</v>
      </c>
      <c r="B513" s="24">
        <v>37300</v>
      </c>
      <c r="C513" s="26" t="s">
        <v>637</v>
      </c>
    </row>
    <row r="514" spans="1:3" s="7" customFormat="1" ht="15" thickBot="1" x14ac:dyDescent="0.35">
      <c r="A514" s="24" t="str">
        <f>LEFT(Tabla1[[#This Row],[ObjGasto]],3)</f>
        <v>373</v>
      </c>
      <c r="B514" s="24">
        <v>37301</v>
      </c>
      <c r="C514" s="27" t="s">
        <v>638</v>
      </c>
    </row>
    <row r="515" spans="1:3" s="7" customFormat="1" ht="15" thickBot="1" x14ac:dyDescent="0.35">
      <c r="A515" s="24" t="str">
        <f>LEFT(Tabla1[[#This Row],[ObjGasto]],3)</f>
        <v>374</v>
      </c>
      <c r="B515" s="24">
        <v>37400</v>
      </c>
      <c r="C515" s="26" t="s">
        <v>639</v>
      </c>
    </row>
    <row r="516" spans="1:3" s="7" customFormat="1" ht="15" thickBot="1" x14ac:dyDescent="0.35">
      <c r="A516" s="24" t="str">
        <f>LEFT(Tabla1[[#This Row],[ObjGasto]],3)</f>
        <v>374</v>
      </c>
      <c r="B516" s="24">
        <v>37401</v>
      </c>
      <c r="C516" s="27" t="s">
        <v>639</v>
      </c>
    </row>
    <row r="517" spans="1:3" s="7" customFormat="1" ht="15" thickBot="1" x14ac:dyDescent="0.35">
      <c r="A517" s="24" t="str">
        <f>LEFT(Tabla1[[#This Row],[ObjGasto]],3)</f>
        <v>375</v>
      </c>
      <c r="B517" s="24">
        <v>37500</v>
      </c>
      <c r="C517" s="26" t="s">
        <v>640</v>
      </c>
    </row>
    <row r="518" spans="1:3" s="7" customFormat="1" ht="15" thickBot="1" x14ac:dyDescent="0.35">
      <c r="A518" s="24" t="str">
        <f>LEFT(Tabla1[[#This Row],[ObjGasto]],3)</f>
        <v>375</v>
      </c>
      <c r="B518" s="24">
        <v>37501</v>
      </c>
      <c r="C518" s="27" t="s">
        <v>641</v>
      </c>
    </row>
    <row r="519" spans="1:3" s="7" customFormat="1" ht="15" thickBot="1" x14ac:dyDescent="0.35">
      <c r="A519" s="24" t="str">
        <f>LEFT(Tabla1[[#This Row],[ObjGasto]],3)</f>
        <v>375</v>
      </c>
      <c r="B519" s="24">
        <v>37502</v>
      </c>
      <c r="C519" s="26" t="s">
        <v>642</v>
      </c>
    </row>
    <row r="520" spans="1:3" s="7" customFormat="1" ht="15" thickBot="1" x14ac:dyDescent="0.35">
      <c r="A520" s="24" t="str">
        <f>LEFT(Tabla1[[#This Row],[ObjGasto]],3)</f>
        <v>375</v>
      </c>
      <c r="B520" s="24">
        <v>37503</v>
      </c>
      <c r="C520" s="27" t="s">
        <v>643</v>
      </c>
    </row>
    <row r="521" spans="1:3" s="7" customFormat="1" ht="15" thickBot="1" x14ac:dyDescent="0.35">
      <c r="A521" s="24" t="str">
        <f>LEFT(Tabla1[[#This Row],[ObjGasto]],3)</f>
        <v>375</v>
      </c>
      <c r="B521" s="24">
        <v>37504</v>
      </c>
      <c r="C521" s="26" t="s">
        <v>644</v>
      </c>
    </row>
    <row r="522" spans="1:3" s="7" customFormat="1" ht="15" thickBot="1" x14ac:dyDescent="0.35">
      <c r="A522" s="24" t="str">
        <f>LEFT(Tabla1[[#This Row],[ObjGasto]],3)</f>
        <v>376</v>
      </c>
      <c r="B522" s="24">
        <v>37600</v>
      </c>
      <c r="C522" s="27" t="s">
        <v>645</v>
      </c>
    </row>
    <row r="523" spans="1:3" s="7" customFormat="1" ht="15" thickBot="1" x14ac:dyDescent="0.35">
      <c r="A523" s="24" t="str">
        <f>LEFT(Tabla1[[#This Row],[ObjGasto]],3)</f>
        <v>376</v>
      </c>
      <c r="B523" s="24">
        <v>37601</v>
      </c>
      <c r="C523" s="26" t="s">
        <v>646</v>
      </c>
    </row>
    <row r="524" spans="1:3" s="7" customFormat="1" ht="15" thickBot="1" x14ac:dyDescent="0.35">
      <c r="A524" s="24" t="str">
        <f>LEFT(Tabla1[[#This Row],[ObjGasto]],3)</f>
        <v>376</v>
      </c>
      <c r="B524" s="24">
        <v>37602</v>
      </c>
      <c r="C524" s="27" t="s">
        <v>647</v>
      </c>
    </row>
    <row r="525" spans="1:3" s="7" customFormat="1" ht="15" thickBot="1" x14ac:dyDescent="0.35">
      <c r="A525" s="24" t="str">
        <f>LEFT(Tabla1[[#This Row],[ObjGasto]],3)</f>
        <v>377</v>
      </c>
      <c r="B525" s="24">
        <v>37700</v>
      </c>
      <c r="C525" s="26" t="s">
        <v>648</v>
      </c>
    </row>
    <row r="526" spans="1:3" s="7" customFormat="1" ht="15" thickBot="1" x14ac:dyDescent="0.35">
      <c r="A526" s="24" t="str">
        <f>LEFT(Tabla1[[#This Row],[ObjGasto]],3)</f>
        <v>377</v>
      </c>
      <c r="B526" s="24">
        <v>37701</v>
      </c>
      <c r="C526" s="27" t="s">
        <v>649</v>
      </c>
    </row>
    <row r="527" spans="1:3" s="7" customFormat="1" ht="15" thickBot="1" x14ac:dyDescent="0.35">
      <c r="A527" s="24" t="str">
        <f>LEFT(Tabla1[[#This Row],[ObjGasto]],3)</f>
        <v>378</v>
      </c>
      <c r="B527" s="24">
        <v>37800</v>
      </c>
      <c r="C527" s="26" t="s">
        <v>650</v>
      </c>
    </row>
    <row r="528" spans="1:3" s="7" customFormat="1" ht="27.6" thickBot="1" x14ac:dyDescent="0.35">
      <c r="A528" s="24" t="str">
        <f>LEFT(Tabla1[[#This Row],[ObjGasto]],3)</f>
        <v>378</v>
      </c>
      <c r="B528" s="24">
        <v>37801</v>
      </c>
      <c r="C528" s="27" t="s">
        <v>651</v>
      </c>
    </row>
    <row r="529" spans="1:3" s="7" customFormat="1" ht="27.6" thickBot="1" x14ac:dyDescent="0.35">
      <c r="A529" s="24" t="str">
        <f>LEFT(Tabla1[[#This Row],[ObjGasto]],3)</f>
        <v>378</v>
      </c>
      <c r="B529" s="24">
        <v>37802</v>
      </c>
      <c r="C529" s="26" t="s">
        <v>652</v>
      </c>
    </row>
    <row r="530" spans="1:3" s="7" customFormat="1" ht="15" thickBot="1" x14ac:dyDescent="0.35">
      <c r="A530" s="24" t="str">
        <f>LEFT(Tabla1[[#This Row],[ObjGasto]],3)</f>
        <v>379</v>
      </c>
      <c r="B530" s="24">
        <v>37900</v>
      </c>
      <c r="C530" s="27" t="s">
        <v>653</v>
      </c>
    </row>
    <row r="531" spans="1:3" s="7" customFormat="1" ht="15" thickBot="1" x14ac:dyDescent="0.35">
      <c r="A531" s="24" t="str">
        <f>LEFT(Tabla1[[#This Row],[ObjGasto]],3)</f>
        <v>379</v>
      </c>
      <c r="B531" s="24">
        <v>37901</v>
      </c>
      <c r="C531" s="26" t="s">
        <v>654</v>
      </c>
    </row>
    <row r="532" spans="1:3" s="7" customFormat="1" ht="15" thickBot="1" x14ac:dyDescent="0.35">
      <c r="A532" s="24" t="str">
        <f>LEFT(Tabla1[[#This Row],[ObjGasto]],3)</f>
        <v>379</v>
      </c>
      <c r="B532" s="28">
        <v>37902</v>
      </c>
      <c r="C532" s="27" t="s">
        <v>653</v>
      </c>
    </row>
    <row r="533" spans="1:3" s="7" customFormat="1" ht="15" thickBot="1" x14ac:dyDescent="0.35">
      <c r="A533" s="24" t="str">
        <f>LEFT(Tabla1[[#This Row],[ObjGasto]],3)</f>
        <v>380</v>
      </c>
      <c r="B533" s="24">
        <v>38000</v>
      </c>
      <c r="C533" s="26" t="s">
        <v>655</v>
      </c>
    </row>
    <row r="534" spans="1:3" s="7" customFormat="1" ht="15" thickBot="1" x14ac:dyDescent="0.35">
      <c r="A534" s="24" t="str">
        <f>LEFT(Tabla1[[#This Row],[ObjGasto]],3)</f>
        <v>381</v>
      </c>
      <c r="B534" s="24">
        <v>38100</v>
      </c>
      <c r="C534" s="27" t="s">
        <v>656</v>
      </c>
    </row>
    <row r="535" spans="1:3" s="7" customFormat="1" ht="15" thickBot="1" x14ac:dyDescent="0.35">
      <c r="A535" s="24" t="str">
        <f>LEFT(Tabla1[[#This Row],[ObjGasto]],3)</f>
        <v>381</v>
      </c>
      <c r="B535" s="24">
        <v>38101</v>
      </c>
      <c r="C535" s="26" t="s">
        <v>657</v>
      </c>
    </row>
    <row r="536" spans="1:3" s="7" customFormat="1" ht="15" thickBot="1" x14ac:dyDescent="0.35">
      <c r="A536" s="24" t="str">
        <f>LEFT(Tabla1[[#This Row],[ObjGasto]],3)</f>
        <v>381</v>
      </c>
      <c r="B536" s="24">
        <v>38102</v>
      </c>
      <c r="C536" s="27" t="s">
        <v>658</v>
      </c>
    </row>
    <row r="537" spans="1:3" s="7" customFormat="1" ht="15" thickBot="1" x14ac:dyDescent="0.35">
      <c r="A537" s="24" t="str">
        <f>LEFT(Tabla1[[#This Row],[ObjGasto]],3)</f>
        <v>381</v>
      </c>
      <c r="B537" s="24">
        <v>38103</v>
      </c>
      <c r="C537" s="26" t="s">
        <v>659</v>
      </c>
    </row>
    <row r="538" spans="1:3" s="7" customFormat="1" ht="15" thickBot="1" x14ac:dyDescent="0.35">
      <c r="A538" s="24" t="str">
        <f>LEFT(Tabla1[[#This Row],[ObjGasto]],3)</f>
        <v>381</v>
      </c>
      <c r="B538" s="28">
        <v>38104</v>
      </c>
      <c r="C538" s="27" t="s">
        <v>239</v>
      </c>
    </row>
    <row r="539" spans="1:3" s="7" customFormat="1" ht="15" thickBot="1" x14ac:dyDescent="0.35">
      <c r="A539" s="24" t="str">
        <f>LEFT(Tabla1[[#This Row],[ObjGasto]],3)</f>
        <v>381</v>
      </c>
      <c r="B539" s="28">
        <v>38105</v>
      </c>
      <c r="C539" s="26" t="s">
        <v>655</v>
      </c>
    </row>
    <row r="540" spans="1:3" s="7" customFormat="1" ht="15" thickBot="1" x14ac:dyDescent="0.35">
      <c r="A540" s="24" t="str">
        <f>LEFT(Tabla1[[#This Row],[ObjGasto]],3)</f>
        <v>382</v>
      </c>
      <c r="B540" s="24">
        <v>38200</v>
      </c>
      <c r="C540" s="27" t="s">
        <v>660</v>
      </c>
    </row>
    <row r="541" spans="1:3" s="7" customFormat="1" ht="15" thickBot="1" x14ac:dyDescent="0.35">
      <c r="A541" s="24" t="str">
        <f>LEFT(Tabla1[[#This Row],[ObjGasto]],3)</f>
        <v>382</v>
      </c>
      <c r="B541" s="24">
        <v>38201</v>
      </c>
      <c r="C541" s="26" t="s">
        <v>661</v>
      </c>
    </row>
    <row r="542" spans="1:3" s="7" customFormat="1" ht="15" thickBot="1" x14ac:dyDescent="0.35">
      <c r="A542" s="24" t="str">
        <f>LEFT(Tabla1[[#This Row],[ObjGasto]],3)</f>
        <v>382</v>
      </c>
      <c r="B542" s="28">
        <v>38202</v>
      </c>
      <c r="C542" s="27" t="s">
        <v>662</v>
      </c>
    </row>
    <row r="543" spans="1:3" s="7" customFormat="1" ht="15" thickBot="1" x14ac:dyDescent="0.35">
      <c r="A543" s="24" t="str">
        <f>LEFT(Tabla1[[#This Row],[ObjGasto]],3)</f>
        <v>382</v>
      </c>
      <c r="B543" s="28">
        <v>38203</v>
      </c>
      <c r="C543" s="26" t="s">
        <v>663</v>
      </c>
    </row>
    <row r="544" spans="1:3" s="7" customFormat="1" ht="15" thickBot="1" x14ac:dyDescent="0.35">
      <c r="A544" s="24" t="str">
        <f>LEFT(Tabla1[[#This Row],[ObjGasto]],3)</f>
        <v>382</v>
      </c>
      <c r="B544" s="28">
        <v>38204</v>
      </c>
      <c r="C544" s="27" t="s">
        <v>664</v>
      </c>
    </row>
    <row r="545" spans="1:3" s="7" customFormat="1" ht="15" thickBot="1" x14ac:dyDescent="0.35">
      <c r="A545" s="24" t="str">
        <f>LEFT(Tabla1[[#This Row],[ObjGasto]],3)</f>
        <v>382</v>
      </c>
      <c r="B545" s="28">
        <v>38205</v>
      </c>
      <c r="C545" s="26" t="s">
        <v>665</v>
      </c>
    </row>
    <row r="546" spans="1:3" s="7" customFormat="1" ht="15" thickBot="1" x14ac:dyDescent="0.35">
      <c r="A546" s="24" t="str">
        <f>LEFT(Tabla1[[#This Row],[ObjGasto]],3)</f>
        <v>383</v>
      </c>
      <c r="B546" s="24">
        <v>38300</v>
      </c>
      <c r="C546" s="27" t="s">
        <v>666</v>
      </c>
    </row>
    <row r="547" spans="1:3" s="7" customFormat="1" ht="15" thickBot="1" x14ac:dyDescent="0.35">
      <c r="A547" s="24" t="str">
        <f>LEFT(Tabla1[[#This Row],[ObjGasto]],3)</f>
        <v>383</v>
      </c>
      <c r="B547" s="24">
        <v>38301</v>
      </c>
      <c r="C547" s="26" t="s">
        <v>666</v>
      </c>
    </row>
    <row r="548" spans="1:3" s="7" customFormat="1" ht="15" thickBot="1" x14ac:dyDescent="0.35">
      <c r="A548" s="24" t="str">
        <f>LEFT(Tabla1[[#This Row],[ObjGasto]],3)</f>
        <v>384</v>
      </c>
      <c r="B548" s="24">
        <v>38400</v>
      </c>
      <c r="C548" s="27" t="s">
        <v>667</v>
      </c>
    </row>
    <row r="549" spans="1:3" s="7" customFormat="1" ht="15" thickBot="1" x14ac:dyDescent="0.35">
      <c r="A549" s="24" t="str">
        <f>LEFT(Tabla1[[#This Row],[ObjGasto]],3)</f>
        <v>384</v>
      </c>
      <c r="B549" s="24">
        <v>38401</v>
      </c>
      <c r="C549" s="26" t="s">
        <v>667</v>
      </c>
    </row>
    <row r="550" spans="1:3" s="7" customFormat="1" ht="15" thickBot="1" x14ac:dyDescent="0.35">
      <c r="A550" s="24" t="str">
        <f>LEFT(Tabla1[[#This Row],[ObjGasto]],3)</f>
        <v>385</v>
      </c>
      <c r="B550" s="24">
        <v>38500</v>
      </c>
      <c r="C550" s="27" t="s">
        <v>668</v>
      </c>
    </row>
    <row r="551" spans="1:3" s="7" customFormat="1" ht="15" thickBot="1" x14ac:dyDescent="0.35">
      <c r="A551" s="24" t="str">
        <f>LEFT(Tabla1[[#This Row],[ObjGasto]],3)</f>
        <v>385</v>
      </c>
      <c r="B551" s="24">
        <v>38501</v>
      </c>
      <c r="C551" s="26" t="s">
        <v>669</v>
      </c>
    </row>
    <row r="552" spans="1:3" s="7" customFormat="1" ht="15" thickBot="1" x14ac:dyDescent="0.35">
      <c r="A552" s="24" t="str">
        <f>LEFT(Tabla1[[#This Row],[ObjGasto]],3)</f>
        <v>385</v>
      </c>
      <c r="B552" s="28">
        <v>38502</v>
      </c>
      <c r="C552" s="27" t="s">
        <v>670</v>
      </c>
    </row>
    <row r="553" spans="1:3" s="7" customFormat="1" ht="15" thickBot="1" x14ac:dyDescent="0.35">
      <c r="A553" s="24" t="str">
        <f>LEFT(Tabla1[[#This Row],[ObjGasto]],3)</f>
        <v>390</v>
      </c>
      <c r="B553" s="24">
        <v>39000</v>
      </c>
      <c r="C553" s="26" t="s">
        <v>671</v>
      </c>
    </row>
    <row r="554" spans="1:3" s="7" customFormat="1" ht="15" thickBot="1" x14ac:dyDescent="0.35">
      <c r="A554" s="24" t="str">
        <f>LEFT(Tabla1[[#This Row],[ObjGasto]],3)</f>
        <v>391</v>
      </c>
      <c r="B554" s="24">
        <v>39100</v>
      </c>
      <c r="C554" s="27" t="s">
        <v>672</v>
      </c>
    </row>
    <row r="555" spans="1:3" s="7" customFormat="1" ht="15" thickBot="1" x14ac:dyDescent="0.35">
      <c r="A555" s="24" t="str">
        <f>LEFT(Tabla1[[#This Row],[ObjGasto]],3)</f>
        <v>391</v>
      </c>
      <c r="B555" s="24">
        <v>39101</v>
      </c>
      <c r="C555" s="26" t="s">
        <v>673</v>
      </c>
    </row>
    <row r="556" spans="1:3" s="7" customFormat="1" ht="15" thickBot="1" x14ac:dyDescent="0.35">
      <c r="A556" s="24" t="str">
        <f>LEFT(Tabla1[[#This Row],[ObjGasto]],3)</f>
        <v>392</v>
      </c>
      <c r="B556" s="24">
        <v>39200</v>
      </c>
      <c r="C556" s="27" t="s">
        <v>674</v>
      </c>
    </row>
    <row r="557" spans="1:3" s="7" customFormat="1" ht="15" thickBot="1" x14ac:dyDescent="0.35">
      <c r="A557" s="24" t="str">
        <f>LEFT(Tabla1[[#This Row],[ObjGasto]],3)</f>
        <v>392</v>
      </c>
      <c r="B557" s="24">
        <v>39201</v>
      </c>
      <c r="C557" s="26" t="s">
        <v>675</v>
      </c>
    </row>
    <row r="558" spans="1:3" ht="15" thickBot="1" x14ac:dyDescent="0.35">
      <c r="A558" s="35" t="str">
        <f>LEFT(Tabla1[[#This Row],[ObjGasto]],3)</f>
        <v>392</v>
      </c>
      <c r="B558" s="35">
        <v>39203</v>
      </c>
      <c r="C558" s="27" t="s">
        <v>676</v>
      </c>
    </row>
    <row r="559" spans="1:3" s="7" customFormat="1" ht="15" thickBot="1" x14ac:dyDescent="0.35">
      <c r="A559" s="24" t="str">
        <f>LEFT(Tabla1[[#This Row],[ObjGasto]],3)</f>
        <v>392</v>
      </c>
      <c r="B559" s="28">
        <v>39204</v>
      </c>
      <c r="C559" s="26" t="s">
        <v>677</v>
      </c>
    </row>
    <row r="560" spans="1:3" s="7" customFormat="1" ht="15" thickBot="1" x14ac:dyDescent="0.35">
      <c r="A560" s="24" t="str">
        <f>LEFT(Tabla1[[#This Row],[ObjGasto]],3)</f>
        <v>393</v>
      </c>
      <c r="B560" s="24">
        <v>39300</v>
      </c>
      <c r="C560" s="27" t="s">
        <v>678</v>
      </c>
    </row>
    <row r="561" spans="1:3" s="7" customFormat="1" ht="15" thickBot="1" x14ac:dyDescent="0.35">
      <c r="A561" s="24" t="str">
        <f>LEFT(Tabla1[[#This Row],[ObjGasto]],3)</f>
        <v>393</v>
      </c>
      <c r="B561" s="24">
        <v>39301</v>
      </c>
      <c r="C561" s="26" t="s">
        <v>679</v>
      </c>
    </row>
    <row r="562" spans="1:3" s="7" customFormat="1" ht="15" thickBot="1" x14ac:dyDescent="0.35">
      <c r="A562" s="24" t="str">
        <f>LEFT(Tabla1[[#This Row],[ObjGasto]],3)</f>
        <v>394</v>
      </c>
      <c r="B562" s="24">
        <v>39400</v>
      </c>
      <c r="C562" s="27" t="s">
        <v>680</v>
      </c>
    </row>
    <row r="563" spans="1:3" s="7" customFormat="1" ht="15" thickBot="1" x14ac:dyDescent="0.35">
      <c r="A563" s="24" t="str">
        <f>LEFT(Tabla1[[#This Row],[ObjGasto]],3)</f>
        <v>394</v>
      </c>
      <c r="B563" s="24">
        <v>39401</v>
      </c>
      <c r="C563" s="26" t="s">
        <v>681</v>
      </c>
    </row>
    <row r="564" spans="1:3" s="7" customFormat="1" ht="15" thickBot="1" x14ac:dyDescent="0.35">
      <c r="A564" s="24" t="str">
        <f>LEFT(Tabla1[[#This Row],[ObjGasto]],3)</f>
        <v>394</v>
      </c>
      <c r="B564" s="24">
        <v>39402</v>
      </c>
      <c r="C564" s="27" t="s">
        <v>682</v>
      </c>
    </row>
    <row r="565" spans="1:3" s="7" customFormat="1" ht="15" thickBot="1" x14ac:dyDescent="0.35">
      <c r="A565" s="24" t="str">
        <f>LEFT(Tabla1[[#This Row],[ObjGasto]],3)</f>
        <v>395</v>
      </c>
      <c r="B565" s="24">
        <v>39500</v>
      </c>
      <c r="C565" s="26" t="s">
        <v>683</v>
      </c>
    </row>
    <row r="566" spans="1:3" s="7" customFormat="1" ht="15" thickBot="1" x14ac:dyDescent="0.35">
      <c r="A566" s="24" t="str">
        <f>LEFT(Tabla1[[#This Row],[ObjGasto]],3)</f>
        <v>395</v>
      </c>
      <c r="B566" s="24">
        <v>39501</v>
      </c>
      <c r="C566" s="27" t="s">
        <v>684</v>
      </c>
    </row>
    <row r="567" spans="1:3" s="7" customFormat="1" ht="15" thickBot="1" x14ac:dyDescent="0.35">
      <c r="A567" s="24" t="str">
        <f>LEFT(Tabla1[[#This Row],[ObjGasto]],3)</f>
        <v>396</v>
      </c>
      <c r="B567" s="24">
        <v>39600</v>
      </c>
      <c r="C567" s="26" t="s">
        <v>685</v>
      </c>
    </row>
    <row r="568" spans="1:3" s="7" customFormat="1" ht="15" thickBot="1" x14ac:dyDescent="0.35">
      <c r="A568" s="24" t="str">
        <f>LEFT(Tabla1[[#This Row],[ObjGasto]],3)</f>
        <v>396</v>
      </c>
      <c r="B568" s="24">
        <v>39601</v>
      </c>
      <c r="C568" s="27" t="s">
        <v>686</v>
      </c>
    </row>
    <row r="569" spans="1:3" s="7" customFormat="1" ht="15" thickBot="1" x14ac:dyDescent="0.35">
      <c r="A569" s="24" t="str">
        <f>LEFT(Tabla1[[#This Row],[ObjGasto]],3)</f>
        <v>396</v>
      </c>
      <c r="B569" s="24">
        <v>39602</v>
      </c>
      <c r="C569" s="26" t="s">
        <v>685</v>
      </c>
    </row>
    <row r="570" spans="1:3" s="7" customFormat="1" ht="15" thickBot="1" x14ac:dyDescent="0.35">
      <c r="A570" s="24" t="str">
        <f>LEFT(Tabla1[[#This Row],[ObjGasto]],3)</f>
        <v>397</v>
      </c>
      <c r="B570" s="28">
        <v>39700</v>
      </c>
      <c r="C570" s="27" t="s">
        <v>687</v>
      </c>
    </row>
    <row r="571" spans="1:3" s="7" customFormat="1" ht="15" thickBot="1" x14ac:dyDescent="0.35">
      <c r="A571" s="24" t="str">
        <f>LEFT(Tabla1[[#This Row],[ObjGasto]],3)</f>
        <v>397</v>
      </c>
      <c r="B571" s="28">
        <v>39701</v>
      </c>
      <c r="C571" s="26" t="s">
        <v>688</v>
      </c>
    </row>
    <row r="572" spans="1:3" s="7" customFormat="1" ht="15" thickBot="1" x14ac:dyDescent="0.35">
      <c r="A572" s="24" t="str">
        <f>LEFT(Tabla1[[#This Row],[ObjGasto]],3)</f>
        <v>397</v>
      </c>
      <c r="B572" s="28">
        <v>39702</v>
      </c>
      <c r="C572" s="27" t="s">
        <v>689</v>
      </c>
    </row>
    <row r="573" spans="1:3" s="7" customFormat="1" ht="15" thickBot="1" x14ac:dyDescent="0.35">
      <c r="A573" s="24" t="str">
        <f>LEFT(Tabla1[[#This Row],[ObjGasto]],3)</f>
        <v>397</v>
      </c>
      <c r="B573" s="28">
        <v>39703</v>
      </c>
      <c r="C573" s="26" t="s">
        <v>690</v>
      </c>
    </row>
    <row r="574" spans="1:3" s="7" customFormat="1" ht="15" thickBot="1" x14ac:dyDescent="0.35">
      <c r="A574" s="24" t="str">
        <f>LEFT(Tabla1[[#This Row],[ObjGasto]],3)</f>
        <v>397</v>
      </c>
      <c r="B574" s="28">
        <v>39704</v>
      </c>
      <c r="C574" s="27" t="s">
        <v>691</v>
      </c>
    </row>
    <row r="575" spans="1:3" s="7" customFormat="1" ht="15" thickBot="1" x14ac:dyDescent="0.35">
      <c r="A575" s="24" t="str">
        <f>LEFT(Tabla1[[#This Row],[ObjGasto]],3)</f>
        <v>397</v>
      </c>
      <c r="B575" s="28">
        <v>39705</v>
      </c>
      <c r="C575" s="26" t="s">
        <v>692</v>
      </c>
    </row>
    <row r="576" spans="1:3" s="7" customFormat="1" ht="15" thickBot="1" x14ac:dyDescent="0.35">
      <c r="A576" s="24" t="str">
        <f>LEFT(Tabla1[[#This Row],[ObjGasto]],3)</f>
        <v>397</v>
      </c>
      <c r="B576" s="28">
        <v>39706</v>
      </c>
      <c r="C576" s="27" t="s">
        <v>693</v>
      </c>
    </row>
    <row r="577" spans="1:3" s="7" customFormat="1" ht="15" thickBot="1" x14ac:dyDescent="0.35">
      <c r="A577" s="24" t="str">
        <f>LEFT(Tabla1[[#This Row],[ObjGasto]],3)</f>
        <v>397</v>
      </c>
      <c r="B577" s="28">
        <v>39707</v>
      </c>
      <c r="C577" s="26" t="s">
        <v>694</v>
      </c>
    </row>
    <row r="578" spans="1:3" s="7" customFormat="1" ht="15" thickBot="1" x14ac:dyDescent="0.35">
      <c r="A578" s="24" t="str">
        <f>LEFT(Tabla1[[#This Row],[ObjGasto]],3)</f>
        <v>397</v>
      </c>
      <c r="B578" s="28">
        <v>39708</v>
      </c>
      <c r="C578" s="27" t="s">
        <v>695</v>
      </c>
    </row>
    <row r="579" spans="1:3" s="7" customFormat="1" ht="27.6" thickBot="1" x14ac:dyDescent="0.35">
      <c r="A579" s="24" t="str">
        <f>LEFT(Tabla1[[#This Row],[ObjGasto]],3)</f>
        <v>397</v>
      </c>
      <c r="B579" s="28">
        <v>39709</v>
      </c>
      <c r="C579" s="26" t="s">
        <v>696</v>
      </c>
    </row>
    <row r="580" spans="1:3" s="7" customFormat="1" ht="15" thickBot="1" x14ac:dyDescent="0.35">
      <c r="A580" s="24" t="str">
        <f>LEFT(Tabla1[[#This Row],[ObjGasto]],3)</f>
        <v>397</v>
      </c>
      <c r="B580" s="28">
        <v>39710</v>
      </c>
      <c r="C580" s="27" t="s">
        <v>697</v>
      </c>
    </row>
    <row r="581" spans="1:3" s="7" customFormat="1" ht="15" thickBot="1" x14ac:dyDescent="0.35">
      <c r="A581" s="24" t="str">
        <f>LEFT(Tabla1[[#This Row],[ObjGasto]],3)</f>
        <v>397</v>
      </c>
      <c r="B581" s="28">
        <v>39711</v>
      </c>
      <c r="C581" s="26" t="s">
        <v>698</v>
      </c>
    </row>
    <row r="582" spans="1:3" s="7" customFormat="1" ht="15" thickBot="1" x14ac:dyDescent="0.35">
      <c r="A582" s="24" t="str">
        <f>LEFT(Tabla1[[#This Row],[ObjGasto]],3)</f>
        <v>397</v>
      </c>
      <c r="B582" s="28">
        <v>39712</v>
      </c>
      <c r="C582" s="27" t="s">
        <v>699</v>
      </c>
    </row>
    <row r="583" spans="1:3" s="7" customFormat="1" ht="15" thickBot="1" x14ac:dyDescent="0.35">
      <c r="A583" s="24" t="str">
        <f>LEFT(Tabla1[[#This Row],[ObjGasto]],3)</f>
        <v>397</v>
      </c>
      <c r="B583" s="28">
        <v>39713</v>
      </c>
      <c r="C583" s="26" t="s">
        <v>700</v>
      </c>
    </row>
    <row r="584" spans="1:3" s="7" customFormat="1" ht="15" thickBot="1" x14ac:dyDescent="0.35">
      <c r="A584" s="24" t="str">
        <f>LEFT(Tabla1[[#This Row],[ObjGasto]],3)</f>
        <v>397</v>
      </c>
      <c r="B584" s="28">
        <v>39714</v>
      </c>
      <c r="C584" s="27" t="s">
        <v>701</v>
      </c>
    </row>
    <row r="585" spans="1:3" s="7" customFormat="1" ht="15" thickBot="1" x14ac:dyDescent="0.35">
      <c r="A585" s="24" t="str">
        <f>LEFT(Tabla1[[#This Row],[ObjGasto]],3)</f>
        <v>397</v>
      </c>
      <c r="B585" s="28">
        <v>39715</v>
      </c>
      <c r="C585" s="26" t="s">
        <v>702</v>
      </c>
    </row>
    <row r="586" spans="1:3" s="7" customFormat="1" ht="15" thickBot="1" x14ac:dyDescent="0.35">
      <c r="A586" s="24" t="str">
        <f>LEFT(Tabla1[[#This Row],[ObjGasto]],3)</f>
        <v>397</v>
      </c>
      <c r="B586" s="28">
        <v>39716</v>
      </c>
      <c r="C586" s="27" t="s">
        <v>703</v>
      </c>
    </row>
    <row r="587" spans="1:3" s="7" customFormat="1" ht="15" thickBot="1" x14ac:dyDescent="0.35">
      <c r="A587" s="24" t="str">
        <f>LEFT(Tabla1[[#This Row],[ObjGasto]],3)</f>
        <v>397</v>
      </c>
      <c r="B587" s="28">
        <v>39717</v>
      </c>
      <c r="C587" s="26" t="s">
        <v>704</v>
      </c>
    </row>
    <row r="588" spans="1:3" s="7" customFormat="1" ht="15" thickBot="1" x14ac:dyDescent="0.35">
      <c r="A588" s="24" t="str">
        <f>LEFT(Tabla1[[#This Row],[ObjGasto]],3)</f>
        <v>397</v>
      </c>
      <c r="B588" s="28">
        <v>39718</v>
      </c>
      <c r="C588" s="27" t="s">
        <v>705</v>
      </c>
    </row>
    <row r="589" spans="1:3" s="7" customFormat="1" ht="15" thickBot="1" x14ac:dyDescent="0.35">
      <c r="A589" s="24" t="str">
        <f>LEFT(Tabla1[[#This Row],[ObjGasto]],3)</f>
        <v>397</v>
      </c>
      <c r="B589" s="28">
        <v>39719</v>
      </c>
      <c r="C589" s="26" t="s">
        <v>706</v>
      </c>
    </row>
    <row r="590" spans="1:3" s="7" customFormat="1" ht="15" thickBot="1" x14ac:dyDescent="0.35">
      <c r="A590" s="24" t="str">
        <f>LEFT(Tabla1[[#This Row],[ObjGasto]],3)</f>
        <v>397</v>
      </c>
      <c r="B590" s="28">
        <v>39720</v>
      </c>
      <c r="C590" s="27" t="s">
        <v>707</v>
      </c>
    </row>
    <row r="591" spans="1:3" s="7" customFormat="1" ht="15" thickBot="1" x14ac:dyDescent="0.35">
      <c r="A591" s="24" t="str">
        <f>LEFT(Tabla1[[#This Row],[ObjGasto]],3)</f>
        <v>397</v>
      </c>
      <c r="B591" s="28">
        <v>39721</v>
      </c>
      <c r="C591" s="26" t="s">
        <v>708</v>
      </c>
    </row>
    <row r="592" spans="1:3" s="7" customFormat="1" ht="15" thickBot="1" x14ac:dyDescent="0.35">
      <c r="A592" s="24" t="str">
        <f>LEFT(Tabla1[[#This Row],[ObjGasto]],3)</f>
        <v>397</v>
      </c>
      <c r="B592" s="28">
        <v>39722</v>
      </c>
      <c r="C592" s="27" t="s">
        <v>709</v>
      </c>
    </row>
    <row r="593" spans="1:3" s="7" customFormat="1" ht="15" thickBot="1" x14ac:dyDescent="0.35">
      <c r="A593" s="24" t="str">
        <f>LEFT(Tabla1[[#This Row],[ObjGasto]],3)</f>
        <v>397</v>
      </c>
      <c r="B593" s="28">
        <v>39750</v>
      </c>
      <c r="C593" s="26" t="s">
        <v>710</v>
      </c>
    </row>
    <row r="594" spans="1:3" s="7" customFormat="1" ht="15" thickBot="1" x14ac:dyDescent="0.35">
      <c r="A594" s="24" t="str">
        <f>LEFT(Tabla1[[#This Row],[ObjGasto]],3)</f>
        <v>397</v>
      </c>
      <c r="B594" s="28">
        <v>39751</v>
      </c>
      <c r="C594" s="27" t="s">
        <v>711</v>
      </c>
    </row>
    <row r="595" spans="1:3" s="7" customFormat="1" ht="15" thickBot="1" x14ac:dyDescent="0.35">
      <c r="A595" s="24" t="str">
        <f>LEFT(Tabla1[[#This Row],[ObjGasto]],3)</f>
        <v>397</v>
      </c>
      <c r="B595" s="28">
        <v>39752</v>
      </c>
      <c r="C595" s="26" t="s">
        <v>712</v>
      </c>
    </row>
    <row r="596" spans="1:3" s="7" customFormat="1" ht="15" thickBot="1" x14ac:dyDescent="0.35">
      <c r="A596" s="24" t="str">
        <f>LEFT(Tabla1[[#This Row],[ObjGasto]],3)</f>
        <v>397</v>
      </c>
      <c r="B596" s="28">
        <v>39753</v>
      </c>
      <c r="C596" s="27" t="s">
        <v>713</v>
      </c>
    </row>
    <row r="597" spans="1:3" s="7" customFormat="1" ht="15" thickBot="1" x14ac:dyDescent="0.35">
      <c r="A597" s="24" t="str">
        <f>LEFT(Tabla1[[#This Row],[ObjGasto]],3)</f>
        <v>397</v>
      </c>
      <c r="B597" s="28">
        <v>39754</v>
      </c>
      <c r="C597" s="26" t="s">
        <v>714</v>
      </c>
    </row>
    <row r="598" spans="1:3" s="7" customFormat="1" ht="15" thickBot="1" x14ac:dyDescent="0.35">
      <c r="A598" s="24" t="str">
        <f>LEFT(Tabla1[[#This Row],[ObjGasto]],3)</f>
        <v>397</v>
      </c>
      <c r="B598" s="28">
        <v>39755</v>
      </c>
      <c r="C598" s="27" t="s">
        <v>715</v>
      </c>
    </row>
    <row r="599" spans="1:3" s="7" customFormat="1" ht="15" thickBot="1" x14ac:dyDescent="0.35">
      <c r="A599" s="24" t="str">
        <f>LEFT(Tabla1[[#This Row],[ObjGasto]],3)</f>
        <v>396</v>
      </c>
      <c r="B599" s="28">
        <v>39603</v>
      </c>
      <c r="C599" s="26" t="s">
        <v>716</v>
      </c>
    </row>
    <row r="600" spans="1:3" s="7" customFormat="1" ht="15" thickBot="1" x14ac:dyDescent="0.35">
      <c r="A600" s="24" t="str">
        <f>LEFT(Tabla1[[#This Row],[ObjGasto]],3)</f>
        <v>396</v>
      </c>
      <c r="B600" s="28">
        <v>39604</v>
      </c>
      <c r="C600" s="27" t="s">
        <v>717</v>
      </c>
    </row>
    <row r="601" spans="1:3" s="7" customFormat="1" ht="15" thickBot="1" x14ac:dyDescent="0.35">
      <c r="A601" s="24" t="str">
        <f>LEFT(Tabla1[[#This Row],[ObjGasto]],3)</f>
        <v>396</v>
      </c>
      <c r="B601" s="28">
        <v>39605</v>
      </c>
      <c r="C601" s="26" t="s">
        <v>718</v>
      </c>
    </row>
    <row r="602" spans="1:3" s="7" customFormat="1" ht="15" thickBot="1" x14ac:dyDescent="0.35">
      <c r="A602" s="24" t="str">
        <f>LEFT(Tabla1[[#This Row],[ObjGasto]],3)</f>
        <v>398</v>
      </c>
      <c r="B602" s="28">
        <v>39800</v>
      </c>
      <c r="C602" s="27" t="s">
        <v>363</v>
      </c>
    </row>
    <row r="603" spans="1:3" s="7" customFormat="1" ht="15" thickBot="1" x14ac:dyDescent="0.35">
      <c r="A603" s="24" t="str">
        <f>LEFT(Tabla1[[#This Row],[ObjGasto]],3)</f>
        <v>398</v>
      </c>
      <c r="B603" s="28">
        <v>39801</v>
      </c>
      <c r="C603" s="26" t="s">
        <v>365</v>
      </c>
    </row>
    <row r="604" spans="1:3" s="7" customFormat="1" ht="15" thickBot="1" x14ac:dyDescent="0.35">
      <c r="A604" s="24" t="str">
        <f>LEFT(Tabla1[[#This Row],[ObjGasto]],3)</f>
        <v>398</v>
      </c>
      <c r="B604" s="28">
        <v>39802</v>
      </c>
      <c r="C604" s="27" t="s">
        <v>366</v>
      </c>
    </row>
    <row r="605" spans="1:3" s="7" customFormat="1" ht="15" thickBot="1" x14ac:dyDescent="0.35">
      <c r="A605" s="24" t="str">
        <f>LEFT(Tabla1[[#This Row],[ObjGasto]],3)</f>
        <v>399</v>
      </c>
      <c r="B605" s="24">
        <v>39900</v>
      </c>
      <c r="C605" s="26" t="s">
        <v>671</v>
      </c>
    </row>
    <row r="606" spans="1:3" s="7" customFormat="1" ht="15" thickBot="1" x14ac:dyDescent="0.35">
      <c r="A606" s="24" t="str">
        <f>LEFT(Tabla1[[#This Row],[ObjGasto]],3)</f>
        <v>399</v>
      </c>
      <c r="B606" s="24">
        <v>39901</v>
      </c>
      <c r="C606" s="27" t="s">
        <v>719</v>
      </c>
    </row>
    <row r="607" spans="1:3" s="7" customFormat="1" ht="15" thickBot="1" x14ac:dyDescent="0.35">
      <c r="A607" s="24" t="str">
        <f>LEFT(Tabla1[[#This Row],[ObjGasto]],3)</f>
        <v>399</v>
      </c>
      <c r="B607" s="24">
        <v>39902</v>
      </c>
      <c r="C607" s="26" t="s">
        <v>720</v>
      </c>
    </row>
    <row r="608" spans="1:3" s="7" customFormat="1" ht="15" thickBot="1" x14ac:dyDescent="0.35">
      <c r="A608" s="24" t="str">
        <f>LEFT(Tabla1[[#This Row],[ObjGasto]],3)</f>
        <v>399</v>
      </c>
      <c r="B608" s="24">
        <v>39903</v>
      </c>
      <c r="C608" s="27" t="s">
        <v>721</v>
      </c>
    </row>
    <row r="609" spans="1:3" s="7" customFormat="1" ht="15" thickBot="1" x14ac:dyDescent="0.35">
      <c r="A609" s="24" t="str">
        <f>LEFT(Tabla1[[#This Row],[ObjGasto]],3)</f>
        <v>399</v>
      </c>
      <c r="B609" s="24">
        <v>39904</v>
      </c>
      <c r="C609" s="26" t="s">
        <v>722</v>
      </c>
    </row>
    <row r="610" spans="1:3" s="7" customFormat="1" ht="15" thickBot="1" x14ac:dyDescent="0.35">
      <c r="A610" s="24" t="str">
        <f>LEFT(Tabla1[[#This Row],[ObjGasto]],3)</f>
        <v>399</v>
      </c>
      <c r="B610" s="24">
        <v>39905</v>
      </c>
      <c r="C610" s="27" t="s">
        <v>723</v>
      </c>
    </row>
    <row r="611" spans="1:3" s="7" customFormat="1" ht="15" thickBot="1" x14ac:dyDescent="0.35">
      <c r="A611" s="24" t="str">
        <f>LEFT(Tabla1[[#This Row],[ObjGasto]],3)</f>
        <v>399</v>
      </c>
      <c r="B611" s="24">
        <v>39906</v>
      </c>
      <c r="C611" s="26" t="s">
        <v>724</v>
      </c>
    </row>
    <row r="612" spans="1:3" s="7" customFormat="1" ht="15" thickBot="1" x14ac:dyDescent="0.35">
      <c r="A612" s="24" t="str">
        <f>LEFT(Tabla1[[#This Row],[ObjGasto]],3)</f>
        <v>399</v>
      </c>
      <c r="B612" s="28">
        <v>39907</v>
      </c>
      <c r="C612" s="27" t="s">
        <v>725</v>
      </c>
    </row>
    <row r="613" spans="1:3" s="7" customFormat="1" ht="15" thickBot="1" x14ac:dyDescent="0.35">
      <c r="A613" s="24" t="str">
        <f>LEFT(Tabla1[[#This Row],[ObjGasto]],3)</f>
        <v>399</v>
      </c>
      <c r="B613" s="28">
        <v>39908</v>
      </c>
      <c r="C613" s="26" t="s">
        <v>726</v>
      </c>
    </row>
    <row r="614" spans="1:3" s="7" customFormat="1" ht="15" thickBot="1" x14ac:dyDescent="0.35">
      <c r="A614" s="24" t="str">
        <f>LEFT(Tabla1[[#This Row],[ObjGasto]],3)</f>
        <v>399</v>
      </c>
      <c r="B614" s="28">
        <v>39909</v>
      </c>
      <c r="C614" s="27" t="s">
        <v>727</v>
      </c>
    </row>
    <row r="615" spans="1:3" s="7" customFormat="1" ht="15" thickBot="1" x14ac:dyDescent="0.35">
      <c r="A615" s="24" t="str">
        <f>LEFT(Tabla1[[#This Row],[ObjGasto]],3)</f>
        <v>400</v>
      </c>
      <c r="B615" s="24">
        <v>40000</v>
      </c>
      <c r="C615" s="26" t="s">
        <v>728</v>
      </c>
    </row>
    <row r="616" spans="1:3" s="7" customFormat="1" ht="15" thickBot="1" x14ac:dyDescent="0.35">
      <c r="A616" s="24" t="str">
        <f>LEFT(Tabla1[[#This Row],[ObjGasto]],3)</f>
        <v>410</v>
      </c>
      <c r="B616" s="24">
        <v>41000</v>
      </c>
      <c r="C616" s="27" t="s">
        <v>729</v>
      </c>
    </row>
    <row r="617" spans="1:3" s="7" customFormat="1" ht="15" thickBot="1" x14ac:dyDescent="0.35">
      <c r="A617" s="24" t="str">
        <f>LEFT(Tabla1[[#This Row],[ObjGasto]],3)</f>
        <v>411</v>
      </c>
      <c r="B617" s="24">
        <v>41100</v>
      </c>
      <c r="C617" s="26" t="s">
        <v>730</v>
      </c>
    </row>
    <row r="618" spans="1:3" s="7" customFormat="1" ht="15" thickBot="1" x14ac:dyDescent="0.35">
      <c r="A618" s="24" t="str">
        <f>LEFT(Tabla1[[#This Row],[ObjGasto]],3)</f>
        <v>412</v>
      </c>
      <c r="B618" s="24">
        <v>41200</v>
      </c>
      <c r="C618" s="27" t="s">
        <v>731</v>
      </c>
    </row>
    <row r="619" spans="1:3" s="7" customFormat="1" ht="15" thickBot="1" x14ac:dyDescent="0.35">
      <c r="A619" s="24" t="str">
        <f>LEFT(Tabla1[[#This Row],[ObjGasto]],3)</f>
        <v>413</v>
      </c>
      <c r="B619" s="24">
        <v>41300</v>
      </c>
      <c r="C619" s="26" t="s">
        <v>732</v>
      </c>
    </row>
    <row r="620" spans="1:3" s="7" customFormat="1" ht="15" thickBot="1" x14ac:dyDescent="0.35">
      <c r="A620" s="24" t="str">
        <f>LEFT(Tabla1[[#This Row],[ObjGasto]],3)</f>
        <v>414</v>
      </c>
      <c r="B620" s="24">
        <v>41400</v>
      </c>
      <c r="C620" s="27" t="s">
        <v>733</v>
      </c>
    </row>
    <row r="621" spans="1:3" s="7" customFormat="1" ht="15" thickBot="1" x14ac:dyDescent="0.35">
      <c r="A621" s="24" t="str">
        <f>LEFT(Tabla1[[#This Row],[ObjGasto]],3)</f>
        <v>414</v>
      </c>
      <c r="B621" s="28">
        <v>41401</v>
      </c>
      <c r="C621" s="26" t="s">
        <v>733</v>
      </c>
    </row>
    <row r="622" spans="1:3" s="7" customFormat="1" ht="15" thickBot="1" x14ac:dyDescent="0.35">
      <c r="A622" s="24" t="str">
        <f>LEFT(Tabla1[[#This Row],[ObjGasto]],3)</f>
        <v>415</v>
      </c>
      <c r="B622" s="24">
        <v>41500</v>
      </c>
      <c r="C622" s="27" t="s">
        <v>734</v>
      </c>
    </row>
    <row r="623" spans="1:3" s="7" customFormat="1" ht="27.6" thickBot="1" x14ac:dyDescent="0.35">
      <c r="A623" s="24" t="str">
        <f>LEFT(Tabla1[[#This Row],[ObjGasto]],3)</f>
        <v>415</v>
      </c>
      <c r="B623" s="24">
        <v>41501</v>
      </c>
      <c r="C623" s="26" t="s">
        <v>735</v>
      </c>
    </row>
    <row r="624" spans="1:3" s="7" customFormat="1" ht="15" thickBot="1" x14ac:dyDescent="0.35">
      <c r="A624" s="24" t="str">
        <f>LEFT(Tabla1[[#This Row],[ObjGasto]],3)</f>
        <v>416</v>
      </c>
      <c r="B624" s="24">
        <v>41600</v>
      </c>
      <c r="C624" s="27" t="s">
        <v>736</v>
      </c>
    </row>
    <row r="625" spans="1:3" s="7" customFormat="1" ht="15" thickBot="1" x14ac:dyDescent="0.35">
      <c r="A625" s="24" t="str">
        <f>LEFT(Tabla1[[#This Row],[ObjGasto]],3)</f>
        <v>416</v>
      </c>
      <c r="B625" s="24">
        <v>41601</v>
      </c>
      <c r="C625" s="26" t="s">
        <v>737</v>
      </c>
    </row>
    <row r="626" spans="1:3" s="7" customFormat="1" ht="15" thickBot="1" x14ac:dyDescent="0.35">
      <c r="A626" s="24" t="str">
        <f>LEFT(Tabla1[[#This Row],[ObjGasto]],3)</f>
        <v>417</v>
      </c>
      <c r="B626" s="24">
        <v>41700</v>
      </c>
      <c r="C626" s="27" t="s">
        <v>738</v>
      </c>
    </row>
    <row r="627" spans="1:3" s="7" customFormat="1" ht="15" thickBot="1" x14ac:dyDescent="0.35">
      <c r="A627" s="24" t="str">
        <f>LEFT(Tabla1[[#This Row],[ObjGasto]],3)</f>
        <v>418</v>
      </c>
      <c r="B627" s="24">
        <v>41800</v>
      </c>
      <c r="C627" s="26" t="s">
        <v>739</v>
      </c>
    </row>
    <row r="628" spans="1:3" s="7" customFormat="1" ht="15" thickBot="1" x14ac:dyDescent="0.35">
      <c r="A628" s="24" t="str">
        <f>LEFT(Tabla1[[#This Row],[ObjGasto]],3)</f>
        <v>419</v>
      </c>
      <c r="B628" s="24">
        <v>41900</v>
      </c>
      <c r="C628" s="27" t="s">
        <v>740</v>
      </c>
    </row>
    <row r="629" spans="1:3" s="7" customFormat="1" ht="15" thickBot="1" x14ac:dyDescent="0.35">
      <c r="A629" s="24" t="str">
        <f>LEFT(Tabla1[[#This Row],[ObjGasto]],3)</f>
        <v>419</v>
      </c>
      <c r="B629" s="28">
        <v>41901</v>
      </c>
      <c r="C629" s="26" t="s">
        <v>740</v>
      </c>
    </row>
    <row r="630" spans="1:3" s="7" customFormat="1" ht="15" thickBot="1" x14ac:dyDescent="0.35">
      <c r="A630" s="24" t="str">
        <f>LEFT(Tabla1[[#This Row],[ObjGasto]],3)</f>
        <v>420</v>
      </c>
      <c r="B630" s="24">
        <v>42000</v>
      </c>
      <c r="C630" s="27" t="s">
        <v>741</v>
      </c>
    </row>
    <row r="631" spans="1:3" s="7" customFormat="1" ht="15" thickBot="1" x14ac:dyDescent="0.35">
      <c r="A631" s="24" t="str">
        <f>LEFT(Tabla1[[#This Row],[ObjGasto]],3)</f>
        <v>421</v>
      </c>
      <c r="B631" s="24">
        <v>42100</v>
      </c>
      <c r="C631" s="26" t="s">
        <v>742</v>
      </c>
    </row>
    <row r="632" spans="1:3" s="7" customFormat="1" ht="15" thickBot="1" x14ac:dyDescent="0.35">
      <c r="A632" s="24" t="str">
        <f>LEFT(Tabla1[[#This Row],[ObjGasto]],3)</f>
        <v>421</v>
      </c>
      <c r="B632" s="28">
        <v>42101</v>
      </c>
      <c r="C632" s="36" t="s">
        <v>743</v>
      </c>
    </row>
    <row r="633" spans="1:3" s="7" customFormat="1" ht="15" thickBot="1" x14ac:dyDescent="0.35">
      <c r="A633" s="24" t="str">
        <f>LEFT(Tabla1[[#This Row],[ObjGasto]],3)</f>
        <v>422</v>
      </c>
      <c r="B633" s="24">
        <v>42200</v>
      </c>
      <c r="C633" s="26" t="s">
        <v>744</v>
      </c>
    </row>
    <row r="634" spans="1:3" s="7" customFormat="1" ht="15" thickBot="1" x14ac:dyDescent="0.35">
      <c r="A634" s="24" t="str">
        <f>LEFT(Tabla1[[#This Row],[ObjGasto]],3)</f>
        <v>423</v>
      </c>
      <c r="B634" s="24">
        <v>42300</v>
      </c>
      <c r="C634" s="27" t="s">
        <v>745</v>
      </c>
    </row>
    <row r="635" spans="1:3" s="7" customFormat="1" ht="15" thickBot="1" x14ac:dyDescent="0.35">
      <c r="A635" s="24" t="str">
        <f>LEFT(Tabla1[[#This Row],[ObjGasto]],3)</f>
        <v>424</v>
      </c>
      <c r="B635" s="24">
        <v>42400</v>
      </c>
      <c r="C635" s="26" t="s">
        <v>746</v>
      </c>
    </row>
    <row r="636" spans="1:3" s="7" customFormat="1" ht="15" thickBot="1" x14ac:dyDescent="0.35">
      <c r="A636" s="24" t="str">
        <f>LEFT(Tabla1[[#This Row],[ObjGasto]],3)</f>
        <v>424</v>
      </c>
      <c r="B636" s="28">
        <v>42401</v>
      </c>
      <c r="C636" s="27" t="s">
        <v>747</v>
      </c>
    </row>
    <row r="637" spans="1:3" s="7" customFormat="1" ht="15" thickBot="1" x14ac:dyDescent="0.35">
      <c r="A637" s="24" t="str">
        <f>LEFT(Tabla1[[#This Row],[ObjGasto]],3)</f>
        <v>425</v>
      </c>
      <c r="B637" s="24">
        <v>42500</v>
      </c>
      <c r="C637" s="26" t="s">
        <v>748</v>
      </c>
    </row>
    <row r="638" spans="1:3" s="7" customFormat="1" ht="15" thickBot="1" x14ac:dyDescent="0.35">
      <c r="A638" s="24" t="str">
        <f>LEFT(Tabla1[[#This Row],[ObjGasto]],3)</f>
        <v>425</v>
      </c>
      <c r="B638" s="28">
        <v>42501</v>
      </c>
      <c r="C638" s="36" t="s">
        <v>748</v>
      </c>
    </row>
    <row r="639" spans="1:3" s="7" customFormat="1" ht="15" thickBot="1" x14ac:dyDescent="0.35">
      <c r="A639" s="24" t="str">
        <f>LEFT(Tabla1[[#This Row],[ObjGasto]],3)</f>
        <v>430</v>
      </c>
      <c r="B639" s="24">
        <v>43000</v>
      </c>
      <c r="C639" s="26" t="s">
        <v>749</v>
      </c>
    </row>
    <row r="640" spans="1:3" s="7" customFormat="1" ht="15" thickBot="1" x14ac:dyDescent="0.35">
      <c r="A640" s="24" t="str">
        <f>LEFT(Tabla1[[#This Row],[ObjGasto]],3)</f>
        <v>431</v>
      </c>
      <c r="B640" s="24">
        <v>43100</v>
      </c>
      <c r="C640" s="27" t="s">
        <v>750</v>
      </c>
    </row>
    <row r="641" spans="1:3" s="7" customFormat="1" ht="15" thickBot="1" x14ac:dyDescent="0.35">
      <c r="A641" s="24" t="str">
        <f>LEFT(Tabla1[[#This Row],[ObjGasto]],3)</f>
        <v>431</v>
      </c>
      <c r="B641" s="24">
        <v>43101</v>
      </c>
      <c r="C641" s="26" t="s">
        <v>750</v>
      </c>
    </row>
    <row r="642" spans="1:3" s="7" customFormat="1" ht="15" thickBot="1" x14ac:dyDescent="0.35">
      <c r="A642" s="24" t="str">
        <f>LEFT(Tabla1[[#This Row],[ObjGasto]],3)</f>
        <v>432</v>
      </c>
      <c r="B642" s="24">
        <v>43200</v>
      </c>
      <c r="C642" s="27" t="s">
        <v>751</v>
      </c>
    </row>
    <row r="643" spans="1:3" s="7" customFormat="1" ht="15" thickBot="1" x14ac:dyDescent="0.35">
      <c r="A643" s="24" t="str">
        <f>LEFT(Tabla1[[#This Row],[ObjGasto]],3)</f>
        <v>432</v>
      </c>
      <c r="B643" s="24">
        <v>43201</v>
      </c>
      <c r="C643" s="26" t="s">
        <v>751</v>
      </c>
    </row>
    <row r="644" spans="1:3" s="7" customFormat="1" ht="15" thickBot="1" x14ac:dyDescent="0.35">
      <c r="A644" s="24" t="str">
        <f>LEFT(Tabla1[[#This Row],[ObjGasto]],3)</f>
        <v>433</v>
      </c>
      <c r="B644" s="24">
        <v>43300</v>
      </c>
      <c r="C644" s="27" t="s">
        <v>752</v>
      </c>
    </row>
    <row r="645" spans="1:3" s="7" customFormat="1" ht="15" thickBot="1" x14ac:dyDescent="0.35">
      <c r="A645" s="24" t="str">
        <f>LEFT(Tabla1[[#This Row],[ObjGasto]],3)</f>
        <v>433</v>
      </c>
      <c r="B645" s="24">
        <v>43301</v>
      </c>
      <c r="C645" s="26" t="s">
        <v>752</v>
      </c>
    </row>
    <row r="646" spans="1:3" s="7" customFormat="1" ht="15" thickBot="1" x14ac:dyDescent="0.35">
      <c r="A646" s="24" t="str">
        <f>LEFT(Tabla1[[#This Row],[ObjGasto]],3)</f>
        <v>434</v>
      </c>
      <c r="B646" s="24">
        <v>43400</v>
      </c>
      <c r="C646" s="27" t="s">
        <v>753</v>
      </c>
    </row>
    <row r="647" spans="1:3" s="7" customFormat="1" ht="15" thickBot="1" x14ac:dyDescent="0.35">
      <c r="A647" s="24" t="str">
        <f>LEFT(Tabla1[[#This Row],[ObjGasto]],3)</f>
        <v>434</v>
      </c>
      <c r="B647" s="24">
        <v>43401</v>
      </c>
      <c r="C647" s="26" t="s">
        <v>753</v>
      </c>
    </row>
    <row r="648" spans="1:3" s="7" customFormat="1" ht="15" thickBot="1" x14ac:dyDescent="0.35">
      <c r="A648" s="24" t="str">
        <f>LEFT(Tabla1[[#This Row],[ObjGasto]],3)</f>
        <v>435</v>
      </c>
      <c r="B648" s="24">
        <v>43500</v>
      </c>
      <c r="C648" s="27" t="s">
        <v>754</v>
      </c>
    </row>
    <row r="649" spans="1:3" s="7" customFormat="1" ht="15" thickBot="1" x14ac:dyDescent="0.35">
      <c r="A649" s="24" t="str">
        <f>LEFT(Tabla1[[#This Row],[ObjGasto]],3)</f>
        <v>435</v>
      </c>
      <c r="B649" s="24">
        <v>43501</v>
      </c>
      <c r="C649" s="26" t="s">
        <v>754</v>
      </c>
    </row>
    <row r="650" spans="1:3" s="7" customFormat="1" ht="15" thickBot="1" x14ac:dyDescent="0.35">
      <c r="A650" s="24" t="str">
        <f>LEFT(Tabla1[[#This Row],[ObjGasto]],3)</f>
        <v>436</v>
      </c>
      <c r="B650" s="24">
        <v>43600</v>
      </c>
      <c r="C650" s="27" t="s">
        <v>755</v>
      </c>
    </row>
    <row r="651" spans="1:3" s="7" customFormat="1" ht="15" thickBot="1" x14ac:dyDescent="0.35">
      <c r="A651" s="24" t="str">
        <f>LEFT(Tabla1[[#This Row],[ObjGasto]],3)</f>
        <v>436</v>
      </c>
      <c r="B651" s="24">
        <v>43601</v>
      </c>
      <c r="C651" s="26" t="s">
        <v>756</v>
      </c>
    </row>
    <row r="652" spans="1:3" s="7" customFormat="1" ht="15" thickBot="1" x14ac:dyDescent="0.35">
      <c r="A652" s="24" t="str">
        <f>LEFT(Tabla1[[#This Row],[ObjGasto]],3)</f>
        <v>437</v>
      </c>
      <c r="B652" s="24">
        <v>43700</v>
      </c>
      <c r="C652" s="27" t="s">
        <v>757</v>
      </c>
    </row>
    <row r="653" spans="1:3" s="7" customFormat="1" ht="15" thickBot="1" x14ac:dyDescent="0.35">
      <c r="A653" s="24" t="str">
        <f>LEFT(Tabla1[[#This Row],[ObjGasto]],3)</f>
        <v>437</v>
      </c>
      <c r="B653" s="24">
        <v>43701</v>
      </c>
      <c r="C653" s="26" t="s">
        <v>758</v>
      </c>
    </row>
    <row r="654" spans="1:3" s="7" customFormat="1" ht="15" thickBot="1" x14ac:dyDescent="0.35">
      <c r="A654" s="24" t="str">
        <f>LEFT(Tabla1[[#This Row],[ObjGasto]],3)</f>
        <v>438</v>
      </c>
      <c r="B654" s="24">
        <v>43800</v>
      </c>
      <c r="C654" s="27" t="s">
        <v>759</v>
      </c>
    </row>
    <row r="655" spans="1:3" s="7" customFormat="1" ht="15" thickBot="1" x14ac:dyDescent="0.35">
      <c r="A655" s="24" t="str">
        <f>LEFT(Tabla1[[#This Row],[ObjGasto]],3)</f>
        <v>438</v>
      </c>
      <c r="B655" s="28">
        <v>43801</v>
      </c>
      <c r="C655" s="26" t="s">
        <v>760</v>
      </c>
    </row>
    <row r="656" spans="1:3" s="7" customFormat="1" ht="15" thickBot="1" x14ac:dyDescent="0.35">
      <c r="A656" s="24" t="str">
        <f>LEFT(Tabla1[[#This Row],[ObjGasto]],3)</f>
        <v>439</v>
      </c>
      <c r="B656" s="24">
        <v>43900</v>
      </c>
      <c r="C656" s="27" t="s">
        <v>761</v>
      </c>
    </row>
    <row r="657" spans="1:3" s="7" customFormat="1" ht="15" thickBot="1" x14ac:dyDescent="0.35">
      <c r="A657" s="24" t="str">
        <f>LEFT(Tabla1[[#This Row],[ObjGasto]],3)</f>
        <v>439</v>
      </c>
      <c r="B657" s="24">
        <v>43901</v>
      </c>
      <c r="C657" s="26" t="s">
        <v>762</v>
      </c>
    </row>
    <row r="658" spans="1:3" s="7" customFormat="1" ht="15" thickBot="1" x14ac:dyDescent="0.35">
      <c r="A658" s="24" t="str">
        <f>LEFT(Tabla1[[#This Row],[ObjGasto]],3)</f>
        <v>439</v>
      </c>
      <c r="B658" s="24">
        <v>43902</v>
      </c>
      <c r="C658" s="27" t="s">
        <v>763</v>
      </c>
    </row>
    <row r="659" spans="1:3" s="7" customFormat="1" ht="15" thickBot="1" x14ac:dyDescent="0.35">
      <c r="A659" s="24" t="str">
        <f>LEFT(Tabla1[[#This Row],[ObjGasto]],3)</f>
        <v>439</v>
      </c>
      <c r="B659" s="28">
        <v>43903</v>
      </c>
      <c r="C659" s="26" t="s">
        <v>764</v>
      </c>
    </row>
    <row r="660" spans="1:3" s="7" customFormat="1" ht="15" thickBot="1" x14ac:dyDescent="0.35">
      <c r="A660" s="24" t="str">
        <f>LEFT(Tabla1[[#This Row],[ObjGasto]],3)</f>
        <v>439</v>
      </c>
      <c r="B660" s="28">
        <v>43904</v>
      </c>
      <c r="C660" s="27" t="s">
        <v>765</v>
      </c>
    </row>
    <row r="661" spans="1:3" s="7" customFormat="1" ht="15" thickBot="1" x14ac:dyDescent="0.35">
      <c r="A661" s="24" t="str">
        <f>LEFT(Tabla1[[#This Row],[ObjGasto]],3)</f>
        <v>440</v>
      </c>
      <c r="B661" s="24">
        <v>44000</v>
      </c>
      <c r="C661" s="26" t="s">
        <v>766</v>
      </c>
    </row>
    <row r="662" spans="1:3" s="7" customFormat="1" ht="15" thickBot="1" x14ac:dyDescent="0.35">
      <c r="A662" s="24" t="str">
        <f>LEFT(Tabla1[[#This Row],[ObjGasto]],3)</f>
        <v>441</v>
      </c>
      <c r="B662" s="24">
        <v>44100</v>
      </c>
      <c r="C662" s="27" t="s">
        <v>767</v>
      </c>
    </row>
    <row r="663" spans="1:3" s="7" customFormat="1" ht="15" thickBot="1" x14ac:dyDescent="0.35">
      <c r="A663" s="24" t="str">
        <f>LEFT(Tabla1[[#This Row],[ObjGasto]],3)</f>
        <v>441</v>
      </c>
      <c r="B663" s="24">
        <v>44101</v>
      </c>
      <c r="C663" s="26" t="s">
        <v>768</v>
      </c>
    </row>
    <row r="664" spans="1:3" s="7" customFormat="1" ht="15" thickBot="1" x14ac:dyDescent="0.35">
      <c r="A664" s="24" t="str">
        <f>LEFT(Tabla1[[#This Row],[ObjGasto]],3)</f>
        <v>441</v>
      </c>
      <c r="B664" s="24">
        <v>44102</v>
      </c>
      <c r="C664" s="27" t="s">
        <v>769</v>
      </c>
    </row>
    <row r="665" spans="1:3" s="7" customFormat="1" ht="15" thickBot="1" x14ac:dyDescent="0.35">
      <c r="A665" s="24" t="str">
        <f>LEFT(Tabla1[[#This Row],[ObjGasto]],3)</f>
        <v>441</v>
      </c>
      <c r="B665" s="24">
        <v>44103</v>
      </c>
      <c r="C665" s="26" t="s">
        <v>770</v>
      </c>
    </row>
    <row r="666" spans="1:3" s="7" customFormat="1" ht="15" thickBot="1" x14ac:dyDescent="0.35">
      <c r="A666" s="24" t="str">
        <f>LEFT(Tabla1[[#This Row],[ObjGasto]],3)</f>
        <v>441</v>
      </c>
      <c r="B666" s="24">
        <v>44104</v>
      </c>
      <c r="C666" s="27" t="s">
        <v>771</v>
      </c>
    </row>
    <row r="667" spans="1:3" s="7" customFormat="1" ht="15" thickBot="1" x14ac:dyDescent="0.35">
      <c r="A667" s="24" t="str">
        <f>LEFT(Tabla1[[#This Row],[ObjGasto]],3)</f>
        <v>441</v>
      </c>
      <c r="B667" s="24">
        <v>44105</v>
      </c>
      <c r="C667" s="26" t="s">
        <v>772</v>
      </c>
    </row>
    <row r="668" spans="1:3" s="7" customFormat="1" ht="15" thickBot="1" x14ac:dyDescent="0.35">
      <c r="A668" s="24" t="str">
        <f>LEFT(Tabla1[[#This Row],[ObjGasto]],3)</f>
        <v>441</v>
      </c>
      <c r="B668" s="24">
        <v>44106</v>
      </c>
      <c r="C668" s="27" t="s">
        <v>773</v>
      </c>
    </row>
    <row r="669" spans="1:3" s="7" customFormat="1" ht="15" thickBot="1" x14ac:dyDescent="0.35">
      <c r="A669" s="24" t="str">
        <f>LEFT(Tabla1[[#This Row],[ObjGasto]],3)</f>
        <v>441</v>
      </c>
      <c r="B669" s="28">
        <v>44107</v>
      </c>
      <c r="C669" s="26" t="s">
        <v>774</v>
      </c>
    </row>
    <row r="670" spans="1:3" s="7" customFormat="1" ht="15" thickBot="1" x14ac:dyDescent="0.35">
      <c r="A670" s="24" t="str">
        <f>LEFT(Tabla1[[#This Row],[ObjGasto]],3)</f>
        <v>441</v>
      </c>
      <c r="B670" s="28">
        <v>44108</v>
      </c>
      <c r="C670" s="27" t="s">
        <v>775</v>
      </c>
    </row>
    <row r="671" spans="1:3" s="7" customFormat="1" ht="15" thickBot="1" x14ac:dyDescent="0.35">
      <c r="A671" s="24" t="str">
        <f>LEFT(Tabla1[[#This Row],[ObjGasto]],3)</f>
        <v>441</v>
      </c>
      <c r="B671" s="28">
        <v>44109</v>
      </c>
      <c r="C671" s="31" t="s">
        <v>776</v>
      </c>
    </row>
    <row r="672" spans="1:3" s="7" customFormat="1" ht="15" thickBot="1" x14ac:dyDescent="0.35">
      <c r="A672" s="24" t="str">
        <f>LEFT(Tabla1[[#This Row],[ObjGasto]],3)</f>
        <v>441</v>
      </c>
      <c r="B672" s="28">
        <v>44110</v>
      </c>
      <c r="C672" s="36" t="s">
        <v>777</v>
      </c>
    </row>
    <row r="673" spans="1:3" s="7" customFormat="1" ht="15" thickBot="1" x14ac:dyDescent="0.35">
      <c r="A673" s="24" t="str">
        <f>LEFT(Tabla1[[#This Row],[ObjGasto]],3)</f>
        <v>441</v>
      </c>
      <c r="B673" s="28">
        <v>44111</v>
      </c>
      <c r="C673" s="31" t="s">
        <v>778</v>
      </c>
    </row>
    <row r="674" spans="1:3" s="7" customFormat="1" ht="15" thickBot="1" x14ac:dyDescent="0.35">
      <c r="A674" s="24" t="str">
        <f>LEFT(Tabla1[[#This Row],[ObjGasto]],3)</f>
        <v>441</v>
      </c>
      <c r="B674" s="28">
        <v>44112</v>
      </c>
      <c r="C674" s="36" t="s">
        <v>779</v>
      </c>
    </row>
    <row r="675" spans="1:3" s="7" customFormat="1" ht="15" thickBot="1" x14ac:dyDescent="0.35">
      <c r="A675" s="24" t="str">
        <f>LEFT(Tabla1[[#This Row],[ObjGasto]],3)</f>
        <v>441</v>
      </c>
      <c r="B675" s="28">
        <v>44113</v>
      </c>
      <c r="C675" s="31" t="s">
        <v>780</v>
      </c>
    </row>
    <row r="676" spans="1:3" s="7" customFormat="1" ht="15" thickBot="1" x14ac:dyDescent="0.35">
      <c r="A676" s="24" t="str">
        <f>LEFT(Tabla1[[#This Row],[ObjGasto]],3)</f>
        <v>441</v>
      </c>
      <c r="B676" s="28">
        <v>44114</v>
      </c>
      <c r="C676" s="36" t="s">
        <v>781</v>
      </c>
    </row>
    <row r="677" spans="1:3" s="7" customFormat="1" ht="15" thickBot="1" x14ac:dyDescent="0.35">
      <c r="A677" s="24" t="str">
        <f>LEFT(Tabla1[[#This Row],[ObjGasto]],3)</f>
        <v>441</v>
      </c>
      <c r="B677" s="28">
        <v>44115</v>
      </c>
      <c r="C677" s="31" t="s">
        <v>782</v>
      </c>
    </row>
    <row r="678" spans="1:3" s="7" customFormat="1" ht="15" thickBot="1" x14ac:dyDescent="0.35">
      <c r="A678" s="24" t="str">
        <f>LEFT(Tabla1[[#This Row],[ObjGasto]],3)</f>
        <v>442</v>
      </c>
      <c r="B678" s="24">
        <v>44200</v>
      </c>
      <c r="C678" s="27" t="s">
        <v>783</v>
      </c>
    </row>
    <row r="679" spans="1:3" s="7" customFormat="1" ht="15" thickBot="1" x14ac:dyDescent="0.35">
      <c r="A679" s="24" t="str">
        <f>LEFT(Tabla1[[#This Row],[ObjGasto]],3)</f>
        <v>442</v>
      </c>
      <c r="B679" s="28">
        <v>44201</v>
      </c>
      <c r="C679" s="26" t="s">
        <v>784</v>
      </c>
    </row>
    <row r="680" spans="1:3" s="7" customFormat="1" ht="15" thickBot="1" x14ac:dyDescent="0.35">
      <c r="A680" s="24" t="str">
        <f>LEFT(Tabla1[[#This Row],[ObjGasto]],3)</f>
        <v>442</v>
      </c>
      <c r="B680" s="28">
        <v>44202</v>
      </c>
      <c r="C680" s="27" t="s">
        <v>785</v>
      </c>
    </row>
    <row r="681" spans="1:3" s="7" customFormat="1" ht="15" thickBot="1" x14ac:dyDescent="0.35">
      <c r="A681" s="24" t="str">
        <f>LEFT(Tabla1[[#This Row],[ObjGasto]],3)</f>
        <v>443</v>
      </c>
      <c r="B681" s="24">
        <v>44300</v>
      </c>
      <c r="C681" s="26" t="s">
        <v>786</v>
      </c>
    </row>
    <row r="682" spans="1:3" s="7" customFormat="1" ht="15" thickBot="1" x14ac:dyDescent="0.35">
      <c r="A682" s="24" t="str">
        <f>LEFT(Tabla1[[#This Row],[ObjGasto]],3)</f>
        <v>443</v>
      </c>
      <c r="B682" s="28">
        <v>44301</v>
      </c>
      <c r="C682" s="27" t="s">
        <v>787</v>
      </c>
    </row>
    <row r="683" spans="1:3" s="7" customFormat="1" ht="15" thickBot="1" x14ac:dyDescent="0.35">
      <c r="A683" s="24" t="str">
        <f>LEFT(Tabla1[[#This Row],[ObjGasto]],3)</f>
        <v>444</v>
      </c>
      <c r="B683" s="24">
        <v>44400</v>
      </c>
      <c r="C683" s="26" t="s">
        <v>788</v>
      </c>
    </row>
    <row r="684" spans="1:3" s="7" customFormat="1" ht="15" thickBot="1" x14ac:dyDescent="0.35">
      <c r="A684" s="24" t="str">
        <f>LEFT(Tabla1[[#This Row],[ObjGasto]],3)</f>
        <v>444</v>
      </c>
      <c r="B684" s="24">
        <v>44401</v>
      </c>
      <c r="C684" s="27" t="s">
        <v>789</v>
      </c>
    </row>
    <row r="685" spans="1:3" s="7" customFormat="1" ht="15" thickBot="1" x14ac:dyDescent="0.35">
      <c r="A685" s="24" t="str">
        <f>LEFT(Tabla1[[#This Row],[ObjGasto]],3)</f>
        <v>444</v>
      </c>
      <c r="B685" s="24">
        <v>44402</v>
      </c>
      <c r="C685" s="26" t="s">
        <v>790</v>
      </c>
    </row>
    <row r="686" spans="1:3" s="7" customFormat="1" ht="15" thickBot="1" x14ac:dyDescent="0.35">
      <c r="A686" s="24" t="str">
        <f>LEFT(Tabla1[[#This Row],[ObjGasto]],3)</f>
        <v>445</v>
      </c>
      <c r="B686" s="24">
        <v>44500</v>
      </c>
      <c r="C686" s="27" t="s">
        <v>791</v>
      </c>
    </row>
    <row r="687" spans="1:3" s="7" customFormat="1" ht="15" thickBot="1" x14ac:dyDescent="0.35">
      <c r="A687" s="24" t="str">
        <f>LEFT(Tabla1[[#This Row],[ObjGasto]],3)</f>
        <v>445</v>
      </c>
      <c r="B687" s="28">
        <v>44501</v>
      </c>
      <c r="C687" s="26" t="s">
        <v>792</v>
      </c>
    </row>
    <row r="688" spans="1:3" s="7" customFormat="1" ht="15" thickBot="1" x14ac:dyDescent="0.35">
      <c r="A688" s="24" t="str">
        <f>LEFT(Tabla1[[#This Row],[ObjGasto]],3)</f>
        <v>445</v>
      </c>
      <c r="B688" s="28">
        <v>44502</v>
      </c>
      <c r="C688" s="27" t="s">
        <v>793</v>
      </c>
    </row>
    <row r="689" spans="1:3" s="7" customFormat="1" ht="15" thickBot="1" x14ac:dyDescent="0.35">
      <c r="A689" s="24" t="str">
        <f>LEFT(Tabla1[[#This Row],[ObjGasto]],3)</f>
        <v>445</v>
      </c>
      <c r="B689" s="28">
        <v>44503</v>
      </c>
      <c r="C689" s="26" t="s">
        <v>794</v>
      </c>
    </row>
    <row r="690" spans="1:3" s="7" customFormat="1" ht="15" thickBot="1" x14ac:dyDescent="0.35">
      <c r="A690" s="24" t="str">
        <f>LEFT(Tabla1[[#This Row],[ObjGasto]],3)</f>
        <v>446</v>
      </c>
      <c r="B690" s="24">
        <v>44600</v>
      </c>
      <c r="C690" s="27" t="s">
        <v>795</v>
      </c>
    </row>
    <row r="691" spans="1:3" s="7" customFormat="1" ht="15" thickBot="1" x14ac:dyDescent="0.35">
      <c r="A691" s="24" t="str">
        <f>LEFT(Tabla1[[#This Row],[ObjGasto]],3)</f>
        <v>447</v>
      </c>
      <c r="B691" s="24">
        <v>44700</v>
      </c>
      <c r="C691" s="26" t="s">
        <v>796</v>
      </c>
    </row>
    <row r="692" spans="1:3" s="7" customFormat="1" ht="15" thickBot="1" x14ac:dyDescent="0.35">
      <c r="A692" s="24" t="str">
        <f>LEFT(Tabla1[[#This Row],[ObjGasto]],3)</f>
        <v>448</v>
      </c>
      <c r="B692" s="24">
        <v>44800</v>
      </c>
      <c r="C692" s="27" t="s">
        <v>797</v>
      </c>
    </row>
    <row r="693" spans="1:3" s="7" customFormat="1" ht="15" thickBot="1" x14ac:dyDescent="0.35">
      <c r="A693" s="24" t="str">
        <f>LEFT(Tabla1[[#This Row],[ObjGasto]],3)</f>
        <v>448</v>
      </c>
      <c r="B693" s="24">
        <v>44801</v>
      </c>
      <c r="C693" s="26" t="s">
        <v>798</v>
      </c>
    </row>
    <row r="694" spans="1:3" s="7" customFormat="1" ht="15" thickBot="1" x14ac:dyDescent="0.35">
      <c r="A694" s="24" t="str">
        <f>LEFT(Tabla1[[#This Row],[ObjGasto]],3)</f>
        <v>448</v>
      </c>
      <c r="B694" s="28">
        <v>44802</v>
      </c>
      <c r="C694" s="27" t="s">
        <v>797</v>
      </c>
    </row>
    <row r="695" spans="1:3" s="7" customFormat="1" ht="15" thickBot="1" x14ac:dyDescent="0.35">
      <c r="A695" s="24" t="str">
        <f>LEFT(Tabla1[[#This Row],[ObjGasto]],3)</f>
        <v>450</v>
      </c>
      <c r="B695" s="24">
        <v>45000</v>
      </c>
      <c r="C695" s="26" t="s">
        <v>799</v>
      </c>
    </row>
    <row r="696" spans="1:3" s="7" customFormat="1" ht="15" thickBot="1" x14ac:dyDescent="0.35">
      <c r="A696" s="24" t="str">
        <f>LEFT(Tabla1[[#This Row],[ObjGasto]],3)</f>
        <v>451</v>
      </c>
      <c r="B696" s="24">
        <v>45100</v>
      </c>
      <c r="C696" s="27" t="s">
        <v>800</v>
      </c>
    </row>
    <row r="697" spans="1:3" s="7" customFormat="1" ht="15" thickBot="1" x14ac:dyDescent="0.35">
      <c r="A697" s="24" t="str">
        <f>LEFT(Tabla1[[#This Row],[ObjGasto]],3)</f>
        <v>451</v>
      </c>
      <c r="B697" s="28">
        <v>45101</v>
      </c>
      <c r="C697" s="26" t="s">
        <v>801</v>
      </c>
    </row>
    <row r="698" spans="1:3" s="7" customFormat="1" ht="15" thickBot="1" x14ac:dyDescent="0.35">
      <c r="A698" s="24" t="str">
        <f>LEFT(Tabla1[[#This Row],[ObjGasto]],3)</f>
        <v>451</v>
      </c>
      <c r="B698" s="28">
        <v>45102</v>
      </c>
      <c r="C698" s="27" t="s">
        <v>802</v>
      </c>
    </row>
    <row r="699" spans="1:3" s="7" customFormat="1" ht="15" thickBot="1" x14ac:dyDescent="0.35">
      <c r="A699" s="24" t="str">
        <f>LEFT(Tabla1[[#This Row],[ObjGasto]],3)</f>
        <v>451</v>
      </c>
      <c r="B699" s="28">
        <v>45103</v>
      </c>
      <c r="C699" s="26" t="s">
        <v>803</v>
      </c>
    </row>
    <row r="700" spans="1:3" s="7" customFormat="1" ht="15" thickBot="1" x14ac:dyDescent="0.35">
      <c r="A700" s="24" t="str">
        <f>LEFT(Tabla1[[#This Row],[ObjGasto]],3)</f>
        <v>451</v>
      </c>
      <c r="B700" s="28">
        <v>45104</v>
      </c>
      <c r="C700" s="27" t="s">
        <v>804</v>
      </c>
    </row>
    <row r="701" spans="1:3" s="7" customFormat="1" ht="15" thickBot="1" x14ac:dyDescent="0.35">
      <c r="A701" s="24" t="str">
        <f>LEFT(Tabla1[[#This Row],[ObjGasto]],3)</f>
        <v>451</v>
      </c>
      <c r="B701" s="28">
        <v>45105</v>
      </c>
      <c r="C701" s="26" t="s">
        <v>805</v>
      </c>
    </row>
    <row r="702" spans="1:3" s="7" customFormat="1" ht="15" thickBot="1" x14ac:dyDescent="0.35">
      <c r="A702" s="24" t="str">
        <f>LEFT(Tabla1[[#This Row],[ObjGasto]],3)</f>
        <v>451</v>
      </c>
      <c r="B702" s="28">
        <v>45106</v>
      </c>
      <c r="C702" s="27" t="s">
        <v>806</v>
      </c>
    </row>
    <row r="703" spans="1:3" s="7" customFormat="1" ht="15" thickBot="1" x14ac:dyDescent="0.35">
      <c r="A703" s="24" t="str">
        <f>LEFT(Tabla1[[#This Row],[ObjGasto]],3)</f>
        <v>452</v>
      </c>
      <c r="B703" s="24">
        <v>45200</v>
      </c>
      <c r="C703" s="26" t="s">
        <v>807</v>
      </c>
    </row>
    <row r="704" spans="1:3" s="7" customFormat="1" ht="15" thickBot="1" x14ac:dyDescent="0.35">
      <c r="A704" s="24" t="str">
        <f>LEFT(Tabla1[[#This Row],[ObjGasto]],3)</f>
        <v>452</v>
      </c>
      <c r="B704" s="24">
        <v>45201</v>
      </c>
      <c r="C704" s="27" t="s">
        <v>808</v>
      </c>
    </row>
    <row r="705" spans="1:3" s="7" customFormat="1" ht="15" thickBot="1" x14ac:dyDescent="0.35">
      <c r="A705" s="24" t="str">
        <f>LEFT(Tabla1[[#This Row],[ObjGasto]],3)</f>
        <v>452</v>
      </c>
      <c r="B705" s="24">
        <v>45202</v>
      </c>
      <c r="C705" s="26" t="s">
        <v>809</v>
      </c>
    </row>
    <row r="706" spans="1:3" s="7" customFormat="1" ht="15" thickBot="1" x14ac:dyDescent="0.35">
      <c r="A706" s="24" t="str">
        <f>LEFT(Tabla1[[#This Row],[ObjGasto]],3)</f>
        <v>452</v>
      </c>
      <c r="B706" s="24">
        <v>45203</v>
      </c>
      <c r="C706" s="27" t="s">
        <v>810</v>
      </c>
    </row>
    <row r="707" spans="1:3" s="7" customFormat="1" ht="15" thickBot="1" x14ac:dyDescent="0.35">
      <c r="A707" s="24" t="str">
        <f>LEFT(Tabla1[[#This Row],[ObjGasto]],3)</f>
        <v>452</v>
      </c>
      <c r="B707" s="28">
        <v>45204</v>
      </c>
      <c r="C707" s="26" t="s">
        <v>811</v>
      </c>
    </row>
    <row r="708" spans="1:3" s="7" customFormat="1" ht="15" thickBot="1" x14ac:dyDescent="0.35">
      <c r="A708" s="24" t="str">
        <f>LEFT(Tabla1[[#This Row],[ObjGasto]],3)</f>
        <v>452</v>
      </c>
      <c r="B708" s="28">
        <v>45205</v>
      </c>
      <c r="C708" s="27" t="s">
        <v>812</v>
      </c>
    </row>
    <row r="709" spans="1:3" s="7" customFormat="1" ht="15" thickBot="1" x14ac:dyDescent="0.35">
      <c r="A709" s="24" t="str">
        <f>LEFT(Tabla1[[#This Row],[ObjGasto]],3)</f>
        <v>452</v>
      </c>
      <c r="B709" s="28">
        <v>45206</v>
      </c>
      <c r="C709" s="26" t="s">
        <v>813</v>
      </c>
    </row>
    <row r="710" spans="1:3" s="7" customFormat="1" ht="15" thickBot="1" x14ac:dyDescent="0.35">
      <c r="A710" s="24" t="str">
        <f>LEFT(Tabla1[[#This Row],[ObjGasto]],3)</f>
        <v>453</v>
      </c>
      <c r="B710" s="28">
        <v>45300</v>
      </c>
      <c r="C710" s="27" t="s">
        <v>814</v>
      </c>
    </row>
    <row r="711" spans="1:3" s="7" customFormat="1" ht="15" thickBot="1" x14ac:dyDescent="0.35">
      <c r="A711" s="24" t="str">
        <f>LEFT(Tabla1[[#This Row],[ObjGasto]],3)</f>
        <v>453</v>
      </c>
      <c r="B711" s="28">
        <v>45301</v>
      </c>
      <c r="C711" s="26" t="s">
        <v>815</v>
      </c>
    </row>
    <row r="712" spans="1:3" s="7" customFormat="1" ht="15" thickBot="1" x14ac:dyDescent="0.35">
      <c r="A712" s="24" t="str">
        <f>LEFT(Tabla1[[#This Row],[ObjGasto]],3)</f>
        <v>459</v>
      </c>
      <c r="B712" s="24">
        <v>45900</v>
      </c>
      <c r="C712" s="27" t="s">
        <v>816</v>
      </c>
    </row>
    <row r="713" spans="1:3" s="7" customFormat="1" ht="15" thickBot="1" x14ac:dyDescent="0.35">
      <c r="A713" s="24" t="str">
        <f>LEFT(Tabla1[[#This Row],[ObjGasto]],3)</f>
        <v>459</v>
      </c>
      <c r="B713" s="24">
        <v>45901</v>
      </c>
      <c r="C713" s="26" t="s">
        <v>817</v>
      </c>
    </row>
    <row r="714" spans="1:3" s="7" customFormat="1" ht="15" thickBot="1" x14ac:dyDescent="0.35">
      <c r="A714" s="24" t="str">
        <f>LEFT(Tabla1[[#This Row],[ObjGasto]],3)</f>
        <v>459</v>
      </c>
      <c r="B714" s="24">
        <v>45902</v>
      </c>
      <c r="C714" s="27" t="s">
        <v>818</v>
      </c>
    </row>
    <row r="715" spans="1:3" s="7" customFormat="1" ht="15" thickBot="1" x14ac:dyDescent="0.35">
      <c r="A715" s="24" t="str">
        <f>LEFT(Tabla1[[#This Row],[ObjGasto]],3)</f>
        <v>459</v>
      </c>
      <c r="B715" s="24">
        <v>45903</v>
      </c>
      <c r="C715" s="26" t="s">
        <v>819</v>
      </c>
    </row>
    <row r="716" spans="1:3" s="7" customFormat="1" ht="15" thickBot="1" x14ac:dyDescent="0.35">
      <c r="A716" s="24" t="str">
        <f>LEFT(Tabla1[[#This Row],[ObjGasto]],3)</f>
        <v>459</v>
      </c>
      <c r="B716" s="24">
        <v>45904</v>
      </c>
      <c r="C716" s="27" t="s">
        <v>820</v>
      </c>
    </row>
    <row r="717" spans="1:3" s="7" customFormat="1" ht="15" thickBot="1" x14ac:dyDescent="0.35">
      <c r="A717" s="24" t="str">
        <f>LEFT(Tabla1[[#This Row],[ObjGasto]],3)</f>
        <v>459</v>
      </c>
      <c r="B717" s="28">
        <v>45905</v>
      </c>
      <c r="C717" s="26" t="s">
        <v>821</v>
      </c>
    </row>
    <row r="718" spans="1:3" s="7" customFormat="1" ht="15" thickBot="1" x14ac:dyDescent="0.35">
      <c r="A718" s="24" t="str">
        <f>LEFT(Tabla1[[#This Row],[ObjGasto]],3)</f>
        <v>459</v>
      </c>
      <c r="B718" s="28">
        <v>45906</v>
      </c>
      <c r="C718" s="27" t="s">
        <v>822</v>
      </c>
    </row>
    <row r="719" spans="1:3" s="7" customFormat="1" ht="15" thickBot="1" x14ac:dyDescent="0.35">
      <c r="A719" s="24" t="str">
        <f>LEFT(Tabla1[[#This Row],[ObjGasto]],3)</f>
        <v>459</v>
      </c>
      <c r="B719" s="28">
        <v>45907</v>
      </c>
      <c r="C719" s="26" t="s">
        <v>823</v>
      </c>
    </row>
    <row r="720" spans="1:3" s="7" customFormat="1" ht="15" thickBot="1" x14ac:dyDescent="0.35">
      <c r="A720" s="24" t="str">
        <f>LEFT(Tabla1[[#This Row],[ObjGasto]],3)</f>
        <v>459</v>
      </c>
      <c r="B720" s="28">
        <v>45908</v>
      </c>
      <c r="C720" s="27" t="s">
        <v>824</v>
      </c>
    </row>
    <row r="721" spans="1:3" s="7" customFormat="1" ht="15" thickBot="1" x14ac:dyDescent="0.35">
      <c r="A721" s="24" t="str">
        <f>LEFT(Tabla1[[#This Row],[ObjGasto]],3)</f>
        <v>459</v>
      </c>
      <c r="B721" s="28">
        <v>45951</v>
      </c>
      <c r="C721" s="26" t="s">
        <v>825</v>
      </c>
    </row>
    <row r="722" spans="1:3" s="7" customFormat="1" ht="15" thickBot="1" x14ac:dyDescent="0.35">
      <c r="A722" s="24" t="str">
        <f>LEFT(Tabla1[[#This Row],[ObjGasto]],3)</f>
        <v>459</v>
      </c>
      <c r="B722" s="28">
        <v>45952</v>
      </c>
      <c r="C722" s="27" t="s">
        <v>826</v>
      </c>
    </row>
    <row r="723" spans="1:3" s="7" customFormat="1" ht="15" thickBot="1" x14ac:dyDescent="0.35">
      <c r="A723" s="24" t="str">
        <f>LEFT(Tabla1[[#This Row],[ObjGasto]],3)</f>
        <v>459</v>
      </c>
      <c r="B723" s="28">
        <v>45953</v>
      </c>
      <c r="C723" s="26" t="s">
        <v>827</v>
      </c>
    </row>
    <row r="724" spans="1:3" s="7" customFormat="1" ht="15" thickBot="1" x14ac:dyDescent="0.35">
      <c r="A724" s="24" t="str">
        <f>LEFT(Tabla1[[#This Row],[ObjGasto]],3)</f>
        <v>459</v>
      </c>
      <c r="B724" s="28">
        <v>45954</v>
      </c>
      <c r="C724" s="27" t="s">
        <v>828</v>
      </c>
    </row>
    <row r="725" spans="1:3" s="7" customFormat="1" ht="15" thickBot="1" x14ac:dyDescent="0.35">
      <c r="A725" s="24" t="str">
        <f>LEFT(Tabla1[[#This Row],[ObjGasto]],3)</f>
        <v>459</v>
      </c>
      <c r="B725" s="28">
        <v>45955</v>
      </c>
      <c r="C725" s="26" t="s">
        <v>829</v>
      </c>
    </row>
    <row r="726" spans="1:3" s="7" customFormat="1" ht="15" thickBot="1" x14ac:dyDescent="0.35">
      <c r="A726" s="24" t="str">
        <f>LEFT(Tabla1[[#This Row],[ObjGasto]],3)</f>
        <v>459</v>
      </c>
      <c r="B726" s="28">
        <v>45956</v>
      </c>
      <c r="C726" s="27" t="s">
        <v>830</v>
      </c>
    </row>
    <row r="727" spans="1:3" s="7" customFormat="1" ht="15" thickBot="1" x14ac:dyDescent="0.35">
      <c r="A727" s="24" t="str">
        <f>LEFT(Tabla1[[#This Row],[ObjGasto]],3)</f>
        <v>459</v>
      </c>
      <c r="B727" s="28">
        <v>45957</v>
      </c>
      <c r="C727" s="26" t="s">
        <v>831</v>
      </c>
    </row>
    <row r="728" spans="1:3" s="7" customFormat="1" ht="15" thickBot="1" x14ac:dyDescent="0.35">
      <c r="A728" s="24" t="str">
        <f>LEFT(Tabla1[[#This Row],[ObjGasto]],3)</f>
        <v>460</v>
      </c>
      <c r="B728" s="24">
        <v>46000</v>
      </c>
      <c r="C728" s="27" t="s">
        <v>832</v>
      </c>
    </row>
    <row r="729" spans="1:3" s="7" customFormat="1" ht="15" thickBot="1" x14ac:dyDescent="0.35">
      <c r="A729" s="24" t="str">
        <f>LEFT(Tabla1[[#This Row],[ObjGasto]],3)</f>
        <v>461</v>
      </c>
      <c r="B729" s="24">
        <v>46100</v>
      </c>
      <c r="C729" s="26" t="s">
        <v>833</v>
      </c>
    </row>
    <row r="730" spans="1:3" s="7" customFormat="1" ht="15" thickBot="1" x14ac:dyDescent="0.35">
      <c r="A730" s="24" t="str">
        <f>LEFT(Tabla1[[#This Row],[ObjGasto]],3)</f>
        <v>461</v>
      </c>
      <c r="B730" s="24">
        <v>46101</v>
      </c>
      <c r="C730" s="27" t="s">
        <v>834</v>
      </c>
    </row>
    <row r="731" spans="1:3" s="7" customFormat="1" ht="15" thickBot="1" x14ac:dyDescent="0.35">
      <c r="A731" s="24" t="str">
        <f>LEFT(Tabla1[[#This Row],[ObjGasto]],3)</f>
        <v>461</v>
      </c>
      <c r="B731" s="24">
        <v>46102</v>
      </c>
      <c r="C731" s="26" t="s">
        <v>835</v>
      </c>
    </row>
    <row r="732" spans="1:3" s="7" customFormat="1" ht="15" thickBot="1" x14ac:dyDescent="0.35">
      <c r="A732" s="24" t="str">
        <f>LEFT(Tabla1[[#This Row],[ObjGasto]],3)</f>
        <v>462</v>
      </c>
      <c r="B732" s="24">
        <v>46200</v>
      </c>
      <c r="C732" s="27" t="s">
        <v>836</v>
      </c>
    </row>
    <row r="733" spans="1:3" s="7" customFormat="1" ht="15" thickBot="1" x14ac:dyDescent="0.35">
      <c r="A733" s="24" t="str">
        <f>LEFT(Tabla1[[#This Row],[ObjGasto]],3)</f>
        <v>463</v>
      </c>
      <c r="B733" s="24">
        <v>46300</v>
      </c>
      <c r="C733" s="26" t="s">
        <v>837</v>
      </c>
    </row>
    <row r="734" spans="1:3" s="7" customFormat="1" ht="15" thickBot="1" x14ac:dyDescent="0.35">
      <c r="A734" s="24" t="str">
        <f>LEFT(Tabla1[[#This Row],[ObjGasto]],3)</f>
        <v>464</v>
      </c>
      <c r="B734" s="24">
        <v>46400</v>
      </c>
      <c r="C734" s="27" t="s">
        <v>838</v>
      </c>
    </row>
    <row r="735" spans="1:3" s="7" customFormat="1" ht="15" thickBot="1" x14ac:dyDescent="0.35">
      <c r="A735" s="24" t="str">
        <f>LEFT(Tabla1[[#This Row],[ObjGasto]],3)</f>
        <v>465</v>
      </c>
      <c r="B735" s="24">
        <v>46500</v>
      </c>
      <c r="C735" s="26" t="s">
        <v>839</v>
      </c>
    </row>
    <row r="736" spans="1:3" s="7" customFormat="1" ht="15" thickBot="1" x14ac:dyDescent="0.35">
      <c r="A736" s="24" t="str">
        <f>LEFT(Tabla1[[#This Row],[ObjGasto]],3)</f>
        <v>466</v>
      </c>
      <c r="B736" s="24">
        <v>46600</v>
      </c>
      <c r="C736" s="27" t="s">
        <v>840</v>
      </c>
    </row>
    <row r="737" spans="1:3" s="7" customFormat="1" ht="15" thickBot="1" x14ac:dyDescent="0.35">
      <c r="A737" s="24" t="str">
        <f>LEFT(Tabla1[[#This Row],[ObjGasto]],3)</f>
        <v>470</v>
      </c>
      <c r="B737" s="24">
        <v>47000</v>
      </c>
      <c r="C737" s="26" t="s">
        <v>841</v>
      </c>
    </row>
    <row r="738" spans="1:3" s="7" customFormat="1" ht="15" thickBot="1" x14ac:dyDescent="0.35">
      <c r="A738" s="24" t="str">
        <f>LEFT(Tabla1[[#This Row],[ObjGasto]],3)</f>
        <v>471</v>
      </c>
      <c r="B738" s="24">
        <v>47100</v>
      </c>
      <c r="C738" s="27" t="s">
        <v>842</v>
      </c>
    </row>
    <row r="739" spans="1:3" s="7" customFormat="1" ht="27.6" thickBot="1" x14ac:dyDescent="0.35">
      <c r="A739" s="24" t="str">
        <f>LEFT(Tabla1[[#This Row],[ObjGasto]],3)</f>
        <v>471</v>
      </c>
      <c r="B739" s="24">
        <v>47101</v>
      </c>
      <c r="C739" s="26" t="s">
        <v>843</v>
      </c>
    </row>
    <row r="740" spans="1:3" s="7" customFormat="1" ht="15" thickBot="1" x14ac:dyDescent="0.35">
      <c r="A740" s="24" t="str">
        <f>LEFT(Tabla1[[#This Row],[ObjGasto]],3)</f>
        <v>471</v>
      </c>
      <c r="B740" s="24">
        <v>47102</v>
      </c>
      <c r="C740" s="27" t="s">
        <v>844</v>
      </c>
    </row>
    <row r="741" spans="1:3" s="7" customFormat="1" ht="15" thickBot="1" x14ac:dyDescent="0.35">
      <c r="A741" s="24" t="str">
        <f>LEFT(Tabla1[[#This Row],[ObjGasto]],3)</f>
        <v>480</v>
      </c>
      <c r="B741" s="24">
        <v>48000</v>
      </c>
      <c r="C741" s="26" t="s">
        <v>845</v>
      </c>
    </row>
    <row r="742" spans="1:3" s="7" customFormat="1" ht="15" thickBot="1" x14ac:dyDescent="0.35">
      <c r="A742" s="24" t="str">
        <f>LEFT(Tabla1[[#This Row],[ObjGasto]],3)</f>
        <v>481</v>
      </c>
      <c r="B742" s="28">
        <v>48100</v>
      </c>
      <c r="C742" s="27" t="s">
        <v>846</v>
      </c>
    </row>
    <row r="743" spans="1:3" s="7" customFormat="1" ht="15" thickBot="1" x14ac:dyDescent="0.35">
      <c r="A743" s="24" t="str">
        <f>LEFT(Tabla1[[#This Row],[ObjGasto]],3)</f>
        <v>481</v>
      </c>
      <c r="B743" s="24">
        <v>48101</v>
      </c>
      <c r="C743" s="26" t="s">
        <v>846</v>
      </c>
    </row>
    <row r="744" spans="1:3" s="7" customFormat="1" ht="15" thickBot="1" x14ac:dyDescent="0.35">
      <c r="A744" s="24" t="str">
        <f>LEFT(Tabla1[[#This Row],[ObjGasto]],3)</f>
        <v>482</v>
      </c>
      <c r="B744" s="24">
        <v>48200</v>
      </c>
      <c r="C744" s="27" t="s">
        <v>847</v>
      </c>
    </row>
    <row r="745" spans="1:3" s="7" customFormat="1" ht="15" thickBot="1" x14ac:dyDescent="0.35">
      <c r="A745" s="24" t="str">
        <f>LEFT(Tabla1[[#This Row],[ObjGasto]],3)</f>
        <v>482</v>
      </c>
      <c r="B745" s="24">
        <v>48201</v>
      </c>
      <c r="C745" s="26" t="s">
        <v>847</v>
      </c>
    </row>
    <row r="746" spans="1:3" s="7" customFormat="1" ht="15" thickBot="1" x14ac:dyDescent="0.35">
      <c r="A746" s="24" t="str">
        <f>LEFT(Tabla1[[#This Row],[ObjGasto]],3)</f>
        <v>483</v>
      </c>
      <c r="B746" s="24">
        <v>48300</v>
      </c>
      <c r="C746" s="27" t="s">
        <v>848</v>
      </c>
    </row>
    <row r="747" spans="1:3" s="7" customFormat="1" ht="15" thickBot="1" x14ac:dyDescent="0.35">
      <c r="A747" s="24" t="str">
        <f>LEFT(Tabla1[[#This Row],[ObjGasto]],3)</f>
        <v>483</v>
      </c>
      <c r="B747" s="24">
        <v>48301</v>
      </c>
      <c r="C747" s="26" t="s">
        <v>848</v>
      </c>
    </row>
    <row r="748" spans="1:3" s="7" customFormat="1" ht="15" thickBot="1" x14ac:dyDescent="0.35">
      <c r="A748" s="24" t="str">
        <f>LEFT(Tabla1[[#This Row],[ObjGasto]],3)</f>
        <v>484</v>
      </c>
      <c r="B748" s="24">
        <v>48400</v>
      </c>
      <c r="C748" s="27" t="s">
        <v>849</v>
      </c>
    </row>
    <row r="749" spans="1:3" s="7" customFormat="1" ht="15" thickBot="1" x14ac:dyDescent="0.35">
      <c r="A749" s="24" t="str">
        <f>LEFT(Tabla1[[#This Row],[ObjGasto]],3)</f>
        <v>484</v>
      </c>
      <c r="B749" s="24">
        <v>48401</v>
      </c>
      <c r="C749" s="26" t="s">
        <v>849</v>
      </c>
    </row>
    <row r="750" spans="1:3" s="7" customFormat="1" ht="15" thickBot="1" x14ac:dyDescent="0.35">
      <c r="A750" s="24" t="str">
        <f>LEFT(Tabla1[[#This Row],[ObjGasto]],3)</f>
        <v>485</v>
      </c>
      <c r="B750" s="24">
        <v>48500</v>
      </c>
      <c r="C750" s="27" t="s">
        <v>850</v>
      </c>
    </row>
    <row r="751" spans="1:3" s="7" customFormat="1" ht="15" thickBot="1" x14ac:dyDescent="0.35">
      <c r="A751" s="24" t="str">
        <f>LEFT(Tabla1[[#This Row],[ObjGasto]],3)</f>
        <v>485</v>
      </c>
      <c r="B751" s="24">
        <v>48501</v>
      </c>
      <c r="C751" s="26" t="s">
        <v>850</v>
      </c>
    </row>
    <row r="752" spans="1:3" s="7" customFormat="1" ht="15" thickBot="1" x14ac:dyDescent="0.35">
      <c r="A752" s="24" t="str">
        <f>LEFT(Tabla1[[#This Row],[ObjGasto]],3)</f>
        <v>490</v>
      </c>
      <c r="B752" s="24">
        <v>49000</v>
      </c>
      <c r="C752" s="27" t="s">
        <v>851</v>
      </c>
    </row>
    <row r="753" spans="1:3" s="7" customFormat="1" ht="15" thickBot="1" x14ac:dyDescent="0.35">
      <c r="A753" s="24" t="str">
        <f>LEFT(Tabla1[[#This Row],[ObjGasto]],3)</f>
        <v>491</v>
      </c>
      <c r="B753" s="24">
        <v>49100</v>
      </c>
      <c r="C753" s="26" t="s">
        <v>852</v>
      </c>
    </row>
    <row r="754" spans="1:3" s="7" customFormat="1" ht="15" thickBot="1" x14ac:dyDescent="0.35">
      <c r="A754" s="24" t="str">
        <f>LEFT(Tabla1[[#This Row],[ObjGasto]],3)</f>
        <v>492</v>
      </c>
      <c r="B754" s="24">
        <v>49200</v>
      </c>
      <c r="C754" s="27" t="s">
        <v>853</v>
      </c>
    </row>
    <row r="755" spans="1:3" s="7" customFormat="1" ht="15" thickBot="1" x14ac:dyDescent="0.35">
      <c r="A755" s="24" t="str">
        <f>LEFT(Tabla1[[#This Row],[ObjGasto]],3)</f>
        <v>492</v>
      </c>
      <c r="B755" s="24">
        <v>49201</v>
      </c>
      <c r="C755" s="26" t="s">
        <v>854</v>
      </c>
    </row>
    <row r="756" spans="1:3" s="7" customFormat="1" ht="15" thickBot="1" x14ac:dyDescent="0.35">
      <c r="A756" s="24" t="str">
        <f>LEFT(Tabla1[[#This Row],[ObjGasto]],3)</f>
        <v>493</v>
      </c>
      <c r="B756" s="24">
        <v>49300</v>
      </c>
      <c r="C756" s="27" t="s">
        <v>855</v>
      </c>
    </row>
    <row r="757" spans="1:3" s="7" customFormat="1" ht="15" thickBot="1" x14ac:dyDescent="0.35">
      <c r="A757" s="24" t="str">
        <f>LEFT(Tabla1[[#This Row],[ObjGasto]],3)</f>
        <v>493</v>
      </c>
      <c r="B757" s="28">
        <v>49301</v>
      </c>
      <c r="C757" s="26" t="s">
        <v>855</v>
      </c>
    </row>
    <row r="758" spans="1:3" s="7" customFormat="1" ht="15" thickBot="1" x14ac:dyDescent="0.35">
      <c r="A758" s="24" t="str">
        <f>LEFT(Tabla1[[#This Row],[ObjGasto]],3)</f>
        <v>500</v>
      </c>
      <c r="B758" s="24">
        <v>50000</v>
      </c>
      <c r="C758" s="27" t="s">
        <v>856</v>
      </c>
    </row>
    <row r="759" spans="1:3" s="7" customFormat="1" ht="15" thickBot="1" x14ac:dyDescent="0.35">
      <c r="A759" s="24" t="str">
        <f>LEFT(Tabla1[[#This Row],[ObjGasto]],3)</f>
        <v>510</v>
      </c>
      <c r="B759" s="24">
        <v>51000</v>
      </c>
      <c r="C759" s="26" t="s">
        <v>857</v>
      </c>
    </row>
    <row r="760" spans="1:3" s="7" customFormat="1" ht="15" thickBot="1" x14ac:dyDescent="0.35">
      <c r="A760" s="24" t="str">
        <f>LEFT(Tabla1[[#This Row],[ObjGasto]],3)</f>
        <v>511</v>
      </c>
      <c r="B760" s="24">
        <v>51100</v>
      </c>
      <c r="C760" s="27" t="s">
        <v>858</v>
      </c>
    </row>
    <row r="761" spans="1:3" s="7" customFormat="1" ht="15" thickBot="1" x14ac:dyDescent="0.35">
      <c r="A761" s="24" t="str">
        <f>LEFT(Tabla1[[#This Row],[ObjGasto]],3)</f>
        <v>511</v>
      </c>
      <c r="B761" s="24">
        <v>51101</v>
      </c>
      <c r="C761" s="26" t="s">
        <v>859</v>
      </c>
    </row>
    <row r="762" spans="1:3" s="7" customFormat="1" ht="15" thickBot="1" x14ac:dyDescent="0.35">
      <c r="A762" s="24" t="str">
        <f>LEFT(Tabla1[[#This Row],[ObjGasto]],3)</f>
        <v>512</v>
      </c>
      <c r="B762" s="24">
        <v>51200</v>
      </c>
      <c r="C762" s="27" t="s">
        <v>860</v>
      </c>
    </row>
    <row r="763" spans="1:3" s="7" customFormat="1" ht="15" thickBot="1" x14ac:dyDescent="0.35">
      <c r="A763" s="24" t="str">
        <f>LEFT(Tabla1[[#This Row],[ObjGasto]],3)</f>
        <v>512</v>
      </c>
      <c r="B763" s="28">
        <v>51201</v>
      </c>
      <c r="C763" s="26" t="s">
        <v>860</v>
      </c>
    </row>
    <row r="764" spans="1:3" s="7" customFormat="1" ht="15" thickBot="1" x14ac:dyDescent="0.35">
      <c r="A764" s="24" t="str">
        <f>LEFT(Tabla1[[#This Row],[ObjGasto]],3)</f>
        <v>513</v>
      </c>
      <c r="B764" s="24">
        <v>51300</v>
      </c>
      <c r="C764" s="27" t="s">
        <v>861</v>
      </c>
    </row>
    <row r="765" spans="1:3" s="7" customFormat="1" ht="15" thickBot="1" x14ac:dyDescent="0.35">
      <c r="A765" s="24" t="str">
        <f>LEFT(Tabla1[[#This Row],[ObjGasto]],3)</f>
        <v>513</v>
      </c>
      <c r="B765" s="24">
        <v>51301</v>
      </c>
      <c r="C765" s="26" t="s">
        <v>862</v>
      </c>
    </row>
    <row r="766" spans="1:3" s="7" customFormat="1" ht="15" thickBot="1" x14ac:dyDescent="0.35">
      <c r="A766" s="24" t="str">
        <f>LEFT(Tabla1[[#This Row],[ObjGasto]],3)</f>
        <v>514</v>
      </c>
      <c r="B766" s="24">
        <v>51400</v>
      </c>
      <c r="C766" s="27" t="s">
        <v>863</v>
      </c>
    </row>
    <row r="767" spans="1:3" s="7" customFormat="1" ht="15" thickBot="1" x14ac:dyDescent="0.35">
      <c r="A767" s="24" t="str">
        <f>LEFT(Tabla1[[#This Row],[ObjGasto]],3)</f>
        <v>515</v>
      </c>
      <c r="B767" s="24">
        <v>51500</v>
      </c>
      <c r="C767" s="26" t="s">
        <v>864</v>
      </c>
    </row>
    <row r="768" spans="1:3" s="7" customFormat="1" ht="15" thickBot="1" x14ac:dyDescent="0.35">
      <c r="A768" s="24" t="str">
        <f>LEFT(Tabla1[[#This Row],[ObjGasto]],3)</f>
        <v>515</v>
      </c>
      <c r="B768" s="24">
        <v>51501</v>
      </c>
      <c r="C768" s="27" t="s">
        <v>865</v>
      </c>
    </row>
    <row r="769" spans="1:3" s="7" customFormat="1" ht="15" thickBot="1" x14ac:dyDescent="0.35">
      <c r="A769" s="24" t="str">
        <f>LEFT(Tabla1[[#This Row],[ObjGasto]],3)</f>
        <v>519</v>
      </c>
      <c r="B769" s="24">
        <v>51900</v>
      </c>
      <c r="C769" s="26" t="s">
        <v>866</v>
      </c>
    </row>
    <row r="770" spans="1:3" s="7" customFormat="1" ht="15" thickBot="1" x14ac:dyDescent="0.35">
      <c r="A770" s="24" t="str">
        <f>LEFT(Tabla1[[#This Row],[ObjGasto]],3)</f>
        <v>519</v>
      </c>
      <c r="B770" s="24">
        <v>51901</v>
      </c>
      <c r="C770" s="27" t="s">
        <v>867</v>
      </c>
    </row>
    <row r="771" spans="1:3" s="7" customFormat="1" ht="15" thickBot="1" x14ac:dyDescent="0.35">
      <c r="A771" s="24" t="str">
        <f>LEFT(Tabla1[[#This Row],[ObjGasto]],3)</f>
        <v>519</v>
      </c>
      <c r="B771" s="24">
        <v>51902</v>
      </c>
      <c r="C771" s="26" t="s">
        <v>868</v>
      </c>
    </row>
    <row r="772" spans="1:3" s="7" customFormat="1" ht="15" thickBot="1" x14ac:dyDescent="0.35">
      <c r="A772" s="24" t="str">
        <f>LEFT(Tabla1[[#This Row],[ObjGasto]],3)</f>
        <v>520</v>
      </c>
      <c r="B772" s="24">
        <v>52000</v>
      </c>
      <c r="C772" s="27" t="s">
        <v>869</v>
      </c>
    </row>
    <row r="773" spans="1:3" s="7" customFormat="1" ht="15" thickBot="1" x14ac:dyDescent="0.35">
      <c r="A773" s="24" t="str">
        <f>LEFT(Tabla1[[#This Row],[ObjGasto]],3)</f>
        <v>521</v>
      </c>
      <c r="B773" s="24">
        <v>52100</v>
      </c>
      <c r="C773" s="26" t="s">
        <v>870</v>
      </c>
    </row>
    <row r="774" spans="1:3" s="7" customFormat="1" ht="15" thickBot="1" x14ac:dyDescent="0.35">
      <c r="A774" s="24" t="str">
        <f>LEFT(Tabla1[[#This Row],[ObjGasto]],3)</f>
        <v>521</v>
      </c>
      <c r="B774" s="24">
        <v>52101</v>
      </c>
      <c r="C774" s="27" t="s">
        <v>870</v>
      </c>
    </row>
    <row r="775" spans="1:3" s="7" customFormat="1" ht="15" thickBot="1" x14ac:dyDescent="0.35">
      <c r="A775" s="24" t="str">
        <f>LEFT(Tabla1[[#This Row],[ObjGasto]],3)</f>
        <v>522</v>
      </c>
      <c r="B775" s="24">
        <v>52200</v>
      </c>
      <c r="C775" s="26" t="s">
        <v>871</v>
      </c>
    </row>
    <row r="776" spans="1:3" s="7" customFormat="1" ht="15" thickBot="1" x14ac:dyDescent="0.35">
      <c r="A776" s="24" t="str">
        <f>LEFT(Tabla1[[#This Row],[ObjGasto]],3)</f>
        <v>522</v>
      </c>
      <c r="B776" s="24">
        <v>52201</v>
      </c>
      <c r="C776" s="27" t="s">
        <v>871</v>
      </c>
    </row>
    <row r="777" spans="1:3" s="7" customFormat="1" ht="15" thickBot="1" x14ac:dyDescent="0.35">
      <c r="A777" s="24" t="str">
        <f>LEFT(Tabla1[[#This Row],[ObjGasto]],3)</f>
        <v>523</v>
      </c>
      <c r="B777" s="24">
        <v>52300</v>
      </c>
      <c r="C777" s="26" t="s">
        <v>872</v>
      </c>
    </row>
    <row r="778" spans="1:3" s="7" customFormat="1" ht="15" thickBot="1" x14ac:dyDescent="0.35">
      <c r="A778" s="24" t="str">
        <f>LEFT(Tabla1[[#This Row],[ObjGasto]],3)</f>
        <v>523</v>
      </c>
      <c r="B778" s="24">
        <v>52301</v>
      </c>
      <c r="C778" s="27" t="s">
        <v>872</v>
      </c>
    </row>
    <row r="779" spans="1:3" s="7" customFormat="1" ht="15" thickBot="1" x14ac:dyDescent="0.35">
      <c r="A779" s="24" t="str">
        <f>LEFT(Tabla1[[#This Row],[ObjGasto]],3)</f>
        <v>529</v>
      </c>
      <c r="B779" s="24">
        <v>52900</v>
      </c>
      <c r="C779" s="26" t="s">
        <v>873</v>
      </c>
    </row>
    <row r="780" spans="1:3" s="7" customFormat="1" ht="15" thickBot="1" x14ac:dyDescent="0.35">
      <c r="A780" s="24" t="str">
        <f>LEFT(Tabla1[[#This Row],[ObjGasto]],3)</f>
        <v>529</v>
      </c>
      <c r="B780" s="24">
        <v>52901</v>
      </c>
      <c r="C780" s="27" t="s">
        <v>874</v>
      </c>
    </row>
    <row r="781" spans="1:3" s="7" customFormat="1" ht="15" thickBot="1" x14ac:dyDescent="0.35">
      <c r="A781" s="24" t="str">
        <f>LEFT(Tabla1[[#This Row],[ObjGasto]],3)</f>
        <v>530</v>
      </c>
      <c r="B781" s="24">
        <v>53000</v>
      </c>
      <c r="C781" s="26" t="s">
        <v>875</v>
      </c>
    </row>
    <row r="782" spans="1:3" s="7" customFormat="1" ht="15" thickBot="1" x14ac:dyDescent="0.35">
      <c r="A782" s="24" t="str">
        <f>LEFT(Tabla1[[#This Row],[ObjGasto]],3)</f>
        <v>531</v>
      </c>
      <c r="B782" s="24">
        <v>53100</v>
      </c>
      <c r="C782" s="27" t="s">
        <v>876</v>
      </c>
    </row>
    <row r="783" spans="1:3" s="7" customFormat="1" ht="15" thickBot="1" x14ac:dyDescent="0.35">
      <c r="A783" s="24" t="str">
        <f>LEFT(Tabla1[[#This Row],[ObjGasto]],3)</f>
        <v>531</v>
      </c>
      <c r="B783" s="24">
        <v>53101</v>
      </c>
      <c r="C783" s="26" t="s">
        <v>876</v>
      </c>
    </row>
    <row r="784" spans="1:3" s="7" customFormat="1" ht="15" thickBot="1" x14ac:dyDescent="0.35">
      <c r="A784" s="24" t="str">
        <f>LEFT(Tabla1[[#This Row],[ObjGasto]],3)</f>
        <v>532</v>
      </c>
      <c r="B784" s="24">
        <v>53200</v>
      </c>
      <c r="C784" s="27" t="s">
        <v>877</v>
      </c>
    </row>
    <row r="785" spans="1:3" s="7" customFormat="1" ht="15" thickBot="1" x14ac:dyDescent="0.35">
      <c r="A785" s="24" t="str">
        <f>LEFT(Tabla1[[#This Row],[ObjGasto]],3)</f>
        <v>532</v>
      </c>
      <c r="B785" s="24">
        <v>53201</v>
      </c>
      <c r="C785" s="26" t="s">
        <v>878</v>
      </c>
    </row>
    <row r="786" spans="1:3" s="7" customFormat="1" ht="15" thickBot="1" x14ac:dyDescent="0.35">
      <c r="A786" s="24" t="str">
        <f>LEFT(Tabla1[[#This Row],[ObjGasto]],3)</f>
        <v>540</v>
      </c>
      <c r="B786" s="24">
        <v>54000</v>
      </c>
      <c r="C786" s="27" t="s">
        <v>879</v>
      </c>
    </row>
    <row r="787" spans="1:3" s="7" customFormat="1" ht="15" thickBot="1" x14ac:dyDescent="0.35">
      <c r="A787" s="24" t="str">
        <f>LEFT(Tabla1[[#This Row],[ObjGasto]],3)</f>
        <v>541</v>
      </c>
      <c r="B787" s="24">
        <v>54100</v>
      </c>
      <c r="C787" s="26" t="s">
        <v>880</v>
      </c>
    </row>
    <row r="788" spans="1:3" s="7" customFormat="1" ht="15" thickBot="1" x14ac:dyDescent="0.35">
      <c r="A788" s="24" t="str">
        <f>LEFT(Tabla1[[#This Row],[ObjGasto]],3)</f>
        <v>541</v>
      </c>
      <c r="B788" s="24">
        <v>54101</v>
      </c>
      <c r="C788" s="27" t="s">
        <v>881</v>
      </c>
    </row>
    <row r="789" spans="1:3" s="7" customFormat="1" ht="15" thickBot="1" x14ac:dyDescent="0.35">
      <c r="A789" s="24" t="str">
        <f>LEFT(Tabla1[[#This Row],[ObjGasto]],3)</f>
        <v>541</v>
      </c>
      <c r="B789" s="24">
        <v>54102</v>
      </c>
      <c r="C789" s="26" t="s">
        <v>882</v>
      </c>
    </row>
    <row r="790" spans="1:3" s="7" customFormat="1" ht="15" thickBot="1" x14ac:dyDescent="0.35">
      <c r="A790" s="24" t="str">
        <f>LEFT(Tabla1[[#This Row],[ObjGasto]],3)</f>
        <v>541</v>
      </c>
      <c r="B790" s="24">
        <v>54103</v>
      </c>
      <c r="C790" s="27" t="s">
        <v>883</v>
      </c>
    </row>
    <row r="791" spans="1:3" s="7" customFormat="1" ht="15" thickBot="1" x14ac:dyDescent="0.35">
      <c r="A791" s="24" t="str">
        <f>LEFT(Tabla1[[#This Row],[ObjGasto]],3)</f>
        <v>541</v>
      </c>
      <c r="B791" s="24">
        <v>54104</v>
      </c>
      <c r="C791" s="26" t="s">
        <v>884</v>
      </c>
    </row>
    <row r="792" spans="1:3" s="7" customFormat="1" ht="15" thickBot="1" x14ac:dyDescent="0.35">
      <c r="A792" s="24" t="str">
        <f>LEFT(Tabla1[[#This Row],[ObjGasto]],3)</f>
        <v>541</v>
      </c>
      <c r="B792" s="24">
        <v>54105</v>
      </c>
      <c r="C792" s="27" t="s">
        <v>885</v>
      </c>
    </row>
    <row r="793" spans="1:3" s="7" customFormat="1" ht="15" thickBot="1" x14ac:dyDescent="0.35">
      <c r="A793" s="24" t="str">
        <f>LEFT(Tabla1[[#This Row],[ObjGasto]],3)</f>
        <v>542</v>
      </c>
      <c r="B793" s="24">
        <v>54200</v>
      </c>
      <c r="C793" s="26" t="s">
        <v>886</v>
      </c>
    </row>
    <row r="794" spans="1:3" s="7" customFormat="1" ht="15" thickBot="1" x14ac:dyDescent="0.35">
      <c r="A794" s="24" t="str">
        <f>LEFT(Tabla1[[#This Row],[ObjGasto]],3)</f>
        <v>542</v>
      </c>
      <c r="B794" s="24">
        <v>54201</v>
      </c>
      <c r="C794" s="27" t="s">
        <v>887</v>
      </c>
    </row>
    <row r="795" spans="1:3" s="7" customFormat="1" ht="15" thickBot="1" x14ac:dyDescent="0.35">
      <c r="A795" s="24" t="str">
        <f>LEFT(Tabla1[[#This Row],[ObjGasto]],3)</f>
        <v>543</v>
      </c>
      <c r="B795" s="24">
        <v>54300</v>
      </c>
      <c r="C795" s="26" t="s">
        <v>888</v>
      </c>
    </row>
    <row r="796" spans="1:3" s="7" customFormat="1" ht="15" thickBot="1" x14ac:dyDescent="0.35">
      <c r="A796" s="24" t="str">
        <f>LEFT(Tabla1[[#This Row],[ObjGasto]],3)</f>
        <v>543</v>
      </c>
      <c r="B796" s="24">
        <v>54301</v>
      </c>
      <c r="C796" s="27" t="s">
        <v>889</v>
      </c>
    </row>
    <row r="797" spans="1:3" s="7" customFormat="1" ht="15" thickBot="1" x14ac:dyDescent="0.35">
      <c r="A797" s="24" t="str">
        <f>LEFT(Tabla1[[#This Row],[ObjGasto]],3)</f>
        <v>543</v>
      </c>
      <c r="B797" s="24">
        <v>54302</v>
      </c>
      <c r="C797" s="26" t="s">
        <v>890</v>
      </c>
    </row>
    <row r="798" spans="1:3" s="7" customFormat="1" ht="27.6" thickBot="1" x14ac:dyDescent="0.35">
      <c r="A798" s="24" t="str">
        <f>LEFT(Tabla1[[#This Row],[ObjGasto]],3)</f>
        <v>543</v>
      </c>
      <c r="B798" s="24">
        <v>54303</v>
      </c>
      <c r="C798" s="27" t="s">
        <v>891</v>
      </c>
    </row>
    <row r="799" spans="1:3" s="7" customFormat="1" ht="15" thickBot="1" x14ac:dyDescent="0.35">
      <c r="A799" s="24" t="str">
        <f>LEFT(Tabla1[[#This Row],[ObjGasto]],3)</f>
        <v>544</v>
      </c>
      <c r="B799" s="24">
        <v>54400</v>
      </c>
      <c r="C799" s="26" t="s">
        <v>892</v>
      </c>
    </row>
    <row r="800" spans="1:3" s="7" customFormat="1" ht="15" thickBot="1" x14ac:dyDescent="0.35">
      <c r="A800" s="24" t="str">
        <f>LEFT(Tabla1[[#This Row],[ObjGasto]],3)</f>
        <v>544</v>
      </c>
      <c r="B800" s="24">
        <v>54401</v>
      </c>
      <c r="C800" s="27" t="s">
        <v>892</v>
      </c>
    </row>
    <row r="801" spans="1:3" s="7" customFormat="1" ht="15" thickBot="1" x14ac:dyDescent="0.35">
      <c r="A801" s="24" t="str">
        <f>LEFT(Tabla1[[#This Row],[ObjGasto]],3)</f>
        <v>545</v>
      </c>
      <c r="B801" s="24">
        <v>54500</v>
      </c>
      <c r="C801" s="26" t="s">
        <v>893</v>
      </c>
    </row>
    <row r="802" spans="1:3" s="7" customFormat="1" ht="15" thickBot="1" x14ac:dyDescent="0.35">
      <c r="A802" s="24" t="str">
        <f>LEFT(Tabla1[[#This Row],[ObjGasto]],3)</f>
        <v>545</v>
      </c>
      <c r="B802" s="24">
        <v>54501</v>
      </c>
      <c r="C802" s="27" t="s">
        <v>894</v>
      </c>
    </row>
    <row r="803" spans="1:3" s="7" customFormat="1" ht="15" thickBot="1" x14ac:dyDescent="0.35">
      <c r="A803" s="24" t="str">
        <f>LEFT(Tabla1[[#This Row],[ObjGasto]],3)</f>
        <v>545</v>
      </c>
      <c r="B803" s="24">
        <v>54502</v>
      </c>
      <c r="C803" s="26" t="s">
        <v>895</v>
      </c>
    </row>
    <row r="804" spans="1:3" s="7" customFormat="1" ht="15" thickBot="1" x14ac:dyDescent="0.35">
      <c r="A804" s="24" t="str">
        <f>LEFT(Tabla1[[#This Row],[ObjGasto]],3)</f>
        <v>545</v>
      </c>
      <c r="B804" s="24">
        <v>54503</v>
      </c>
      <c r="C804" s="27" t="s">
        <v>896</v>
      </c>
    </row>
    <row r="805" spans="1:3" s="7" customFormat="1" ht="15" thickBot="1" x14ac:dyDescent="0.35">
      <c r="A805" s="24" t="str">
        <f>LEFT(Tabla1[[#This Row],[ObjGasto]],3)</f>
        <v>549</v>
      </c>
      <c r="B805" s="24">
        <v>54900</v>
      </c>
      <c r="C805" s="26" t="s">
        <v>897</v>
      </c>
    </row>
    <row r="806" spans="1:3" s="7" customFormat="1" ht="15" thickBot="1" x14ac:dyDescent="0.35">
      <c r="A806" s="24" t="str">
        <f>LEFT(Tabla1[[#This Row],[ObjGasto]],3)</f>
        <v>549</v>
      </c>
      <c r="B806" s="24">
        <v>54901</v>
      </c>
      <c r="C806" s="27" t="s">
        <v>897</v>
      </c>
    </row>
    <row r="807" spans="1:3" s="7" customFormat="1" ht="15" thickBot="1" x14ac:dyDescent="0.35">
      <c r="A807" s="24" t="str">
        <f>LEFT(Tabla1[[#This Row],[ObjGasto]],3)</f>
        <v>550</v>
      </c>
      <c r="B807" s="24">
        <v>55000</v>
      </c>
      <c r="C807" s="26" t="s">
        <v>898</v>
      </c>
    </row>
    <row r="808" spans="1:3" s="7" customFormat="1" ht="15" thickBot="1" x14ac:dyDescent="0.35">
      <c r="A808" s="24" t="str">
        <f>LEFT(Tabla1[[#This Row],[ObjGasto]],3)</f>
        <v>551</v>
      </c>
      <c r="B808" s="24">
        <v>55100</v>
      </c>
      <c r="C808" s="27" t="s">
        <v>898</v>
      </c>
    </row>
    <row r="809" spans="1:3" s="7" customFormat="1" ht="15" thickBot="1" x14ac:dyDescent="0.35">
      <c r="A809" s="24" t="str">
        <f>LEFT(Tabla1[[#This Row],[ObjGasto]],3)</f>
        <v>551</v>
      </c>
      <c r="B809" s="24">
        <v>55101</v>
      </c>
      <c r="C809" s="26" t="s">
        <v>899</v>
      </c>
    </row>
    <row r="810" spans="1:3" s="7" customFormat="1" ht="15" thickBot="1" x14ac:dyDescent="0.35">
      <c r="A810" s="24" t="str">
        <f>LEFT(Tabla1[[#This Row],[ObjGasto]],3)</f>
        <v>551</v>
      </c>
      <c r="B810" s="24">
        <v>55102</v>
      </c>
      <c r="C810" s="27" t="s">
        <v>900</v>
      </c>
    </row>
    <row r="811" spans="1:3" s="7" customFormat="1" ht="15" thickBot="1" x14ac:dyDescent="0.35">
      <c r="A811" s="24" t="str">
        <f>LEFT(Tabla1[[#This Row],[ObjGasto]],3)</f>
        <v>560</v>
      </c>
      <c r="B811" s="24">
        <v>56000</v>
      </c>
      <c r="C811" s="26" t="s">
        <v>901</v>
      </c>
    </row>
    <row r="812" spans="1:3" s="7" customFormat="1" ht="15" thickBot="1" x14ac:dyDescent="0.35">
      <c r="A812" s="24" t="str">
        <f>LEFT(Tabla1[[#This Row],[ObjGasto]],3)</f>
        <v>561</v>
      </c>
      <c r="B812" s="24">
        <v>56100</v>
      </c>
      <c r="C812" s="27" t="s">
        <v>902</v>
      </c>
    </row>
    <row r="813" spans="1:3" s="7" customFormat="1" ht="15" thickBot="1" x14ac:dyDescent="0.35">
      <c r="A813" s="24" t="str">
        <f>LEFT(Tabla1[[#This Row],[ObjGasto]],3)</f>
        <v>561</v>
      </c>
      <c r="B813" s="24">
        <v>56101</v>
      </c>
      <c r="C813" s="26" t="s">
        <v>902</v>
      </c>
    </row>
    <row r="814" spans="1:3" s="7" customFormat="1" ht="15" thickBot="1" x14ac:dyDescent="0.35">
      <c r="A814" s="24" t="str">
        <f>LEFT(Tabla1[[#This Row],[ObjGasto]],3)</f>
        <v>562</v>
      </c>
      <c r="B814" s="24">
        <v>56200</v>
      </c>
      <c r="C814" s="27" t="s">
        <v>903</v>
      </c>
    </row>
    <row r="815" spans="1:3" s="7" customFormat="1" ht="15" thickBot="1" x14ac:dyDescent="0.35">
      <c r="A815" s="24" t="str">
        <f>LEFT(Tabla1[[#This Row],[ObjGasto]],3)</f>
        <v>562</v>
      </c>
      <c r="B815" s="24">
        <v>56201</v>
      </c>
      <c r="C815" s="26" t="s">
        <v>903</v>
      </c>
    </row>
    <row r="816" spans="1:3" s="7" customFormat="1" ht="15" thickBot="1" x14ac:dyDescent="0.35">
      <c r="A816" s="24" t="str">
        <f>LEFT(Tabla1[[#This Row],[ObjGasto]],3)</f>
        <v>563</v>
      </c>
      <c r="B816" s="24">
        <v>56300</v>
      </c>
      <c r="C816" s="27" t="s">
        <v>904</v>
      </c>
    </row>
    <row r="817" spans="1:3" s="7" customFormat="1" ht="15" thickBot="1" x14ac:dyDescent="0.35">
      <c r="A817" s="24" t="str">
        <f>LEFT(Tabla1[[#This Row],[ObjGasto]],3)</f>
        <v>563</v>
      </c>
      <c r="B817" s="24">
        <v>56301</v>
      </c>
      <c r="C817" s="26" t="s">
        <v>905</v>
      </c>
    </row>
    <row r="818" spans="1:3" s="7" customFormat="1" ht="15" thickBot="1" x14ac:dyDescent="0.35">
      <c r="A818" s="24" t="str">
        <f>LEFT(Tabla1[[#This Row],[ObjGasto]],3)</f>
        <v>564</v>
      </c>
      <c r="B818" s="24">
        <v>56400</v>
      </c>
      <c r="C818" s="27" t="s">
        <v>906</v>
      </c>
    </row>
    <row r="819" spans="1:3" s="7" customFormat="1" ht="15" thickBot="1" x14ac:dyDescent="0.35">
      <c r="A819" s="24" t="str">
        <f>LEFT(Tabla1[[#This Row],[ObjGasto]],3)</f>
        <v>564</v>
      </c>
      <c r="B819" s="28">
        <v>56401</v>
      </c>
      <c r="C819" s="26" t="s">
        <v>906</v>
      </c>
    </row>
    <row r="820" spans="1:3" s="7" customFormat="1" ht="15" thickBot="1" x14ac:dyDescent="0.35">
      <c r="A820" s="24" t="str">
        <f>LEFT(Tabla1[[#This Row],[ObjGasto]],3)</f>
        <v>565</v>
      </c>
      <c r="B820" s="24">
        <v>56500</v>
      </c>
      <c r="C820" s="27" t="s">
        <v>907</v>
      </c>
    </row>
    <row r="821" spans="1:3" s="7" customFormat="1" ht="15" thickBot="1" x14ac:dyDescent="0.35">
      <c r="A821" s="24" t="str">
        <f>LEFT(Tabla1[[#This Row],[ObjGasto]],3)</f>
        <v>565</v>
      </c>
      <c r="B821" s="24">
        <v>56501</v>
      </c>
      <c r="C821" s="26" t="s">
        <v>908</v>
      </c>
    </row>
    <row r="822" spans="1:3" s="7" customFormat="1" ht="15" thickBot="1" x14ac:dyDescent="0.35">
      <c r="A822" s="24" t="str">
        <f>LEFT(Tabla1[[#This Row],[ObjGasto]],3)</f>
        <v>566</v>
      </c>
      <c r="B822" s="24">
        <v>56600</v>
      </c>
      <c r="C822" s="27" t="s">
        <v>909</v>
      </c>
    </row>
    <row r="823" spans="1:3" s="7" customFormat="1" ht="15" thickBot="1" x14ac:dyDescent="0.35">
      <c r="A823" s="24" t="str">
        <f>LEFT(Tabla1[[#This Row],[ObjGasto]],3)</f>
        <v>566</v>
      </c>
      <c r="B823" s="24">
        <v>56601</v>
      </c>
      <c r="C823" s="26" t="s">
        <v>910</v>
      </c>
    </row>
    <row r="824" spans="1:3" s="7" customFormat="1" ht="15" thickBot="1" x14ac:dyDescent="0.35">
      <c r="A824" s="24" t="str">
        <f>LEFT(Tabla1[[#This Row],[ObjGasto]],3)</f>
        <v>567</v>
      </c>
      <c r="B824" s="24">
        <v>56700</v>
      </c>
      <c r="C824" s="27" t="s">
        <v>911</v>
      </c>
    </row>
    <row r="825" spans="1:3" s="7" customFormat="1" ht="15" thickBot="1" x14ac:dyDescent="0.35">
      <c r="A825" s="24" t="str">
        <f>LEFT(Tabla1[[#This Row],[ObjGasto]],3)</f>
        <v>567</v>
      </c>
      <c r="B825" s="24">
        <v>56701</v>
      </c>
      <c r="C825" s="26" t="s">
        <v>911</v>
      </c>
    </row>
    <row r="826" spans="1:3" s="7" customFormat="1" ht="15" thickBot="1" x14ac:dyDescent="0.35">
      <c r="A826" s="24" t="str">
        <f>LEFT(Tabla1[[#This Row],[ObjGasto]],3)</f>
        <v>569</v>
      </c>
      <c r="B826" s="24">
        <v>56900</v>
      </c>
      <c r="C826" s="27" t="s">
        <v>912</v>
      </c>
    </row>
    <row r="827" spans="1:3" s="7" customFormat="1" ht="15" thickBot="1" x14ac:dyDescent="0.35">
      <c r="A827" s="24" t="str">
        <f>LEFT(Tabla1[[#This Row],[ObjGasto]],3)</f>
        <v>569</v>
      </c>
      <c r="B827" s="24">
        <v>56901</v>
      </c>
      <c r="C827" s="26" t="s">
        <v>913</v>
      </c>
    </row>
    <row r="828" spans="1:3" s="7" customFormat="1" ht="15" thickBot="1" x14ac:dyDescent="0.35">
      <c r="A828" s="24" t="str">
        <f>LEFT(Tabla1[[#This Row],[ObjGasto]],3)</f>
        <v>569</v>
      </c>
      <c r="B828" s="24">
        <v>56902</v>
      </c>
      <c r="C828" s="27" t="s">
        <v>914</v>
      </c>
    </row>
    <row r="829" spans="1:3" s="7" customFormat="1" ht="15" thickBot="1" x14ac:dyDescent="0.35">
      <c r="A829" s="24" t="str">
        <f>LEFT(Tabla1[[#This Row],[ObjGasto]],3)</f>
        <v>569</v>
      </c>
      <c r="B829" s="24">
        <v>56903</v>
      </c>
      <c r="C829" s="26" t="s">
        <v>915</v>
      </c>
    </row>
    <row r="830" spans="1:3" s="7" customFormat="1" ht="15" thickBot="1" x14ac:dyDescent="0.35">
      <c r="A830" s="24" t="str">
        <f>LEFT(Tabla1[[#This Row],[ObjGasto]],3)</f>
        <v>569</v>
      </c>
      <c r="B830" s="28">
        <v>56904</v>
      </c>
      <c r="C830" s="27" t="s">
        <v>916</v>
      </c>
    </row>
    <row r="831" spans="1:3" s="7" customFormat="1" ht="15" thickBot="1" x14ac:dyDescent="0.35">
      <c r="A831" s="24" t="str">
        <f>LEFT(Tabla1[[#This Row],[ObjGasto]],3)</f>
        <v>570</v>
      </c>
      <c r="B831" s="24">
        <v>57000</v>
      </c>
      <c r="C831" s="26" t="s">
        <v>917</v>
      </c>
    </row>
    <row r="832" spans="1:3" s="7" customFormat="1" ht="15" thickBot="1" x14ac:dyDescent="0.35">
      <c r="A832" s="24" t="str">
        <f>LEFT(Tabla1[[#This Row],[ObjGasto]],3)</f>
        <v>571</v>
      </c>
      <c r="B832" s="24">
        <v>57100</v>
      </c>
      <c r="C832" s="27" t="s">
        <v>918</v>
      </c>
    </row>
    <row r="833" spans="1:3" s="7" customFormat="1" ht="15" thickBot="1" x14ac:dyDescent="0.35">
      <c r="A833" s="24" t="str">
        <f>LEFT(Tabla1[[#This Row],[ObjGasto]],3)</f>
        <v>571</v>
      </c>
      <c r="B833" s="28">
        <v>57101</v>
      </c>
      <c r="C833" s="26" t="s">
        <v>918</v>
      </c>
    </row>
    <row r="834" spans="1:3" s="7" customFormat="1" ht="15" thickBot="1" x14ac:dyDescent="0.35">
      <c r="A834" s="24" t="str">
        <f>LEFT(Tabla1[[#This Row],[ObjGasto]],3)</f>
        <v>572</v>
      </c>
      <c r="B834" s="24">
        <v>57200</v>
      </c>
      <c r="C834" s="27" t="s">
        <v>919</v>
      </c>
    </row>
    <row r="835" spans="1:3" s="7" customFormat="1" ht="15" thickBot="1" x14ac:dyDescent="0.35">
      <c r="A835" s="24" t="str">
        <f>LEFT(Tabla1[[#This Row],[ObjGasto]],3)</f>
        <v>573</v>
      </c>
      <c r="B835" s="24">
        <v>57300</v>
      </c>
      <c r="C835" s="26" t="s">
        <v>920</v>
      </c>
    </row>
    <row r="836" spans="1:3" s="7" customFormat="1" ht="15" thickBot="1" x14ac:dyDescent="0.35">
      <c r="A836" s="24" t="str">
        <f>LEFT(Tabla1[[#This Row],[ObjGasto]],3)</f>
        <v>574</v>
      </c>
      <c r="B836" s="24">
        <v>57400</v>
      </c>
      <c r="C836" s="27" t="s">
        <v>921</v>
      </c>
    </row>
    <row r="837" spans="1:3" s="7" customFormat="1" ht="15" thickBot="1" x14ac:dyDescent="0.35">
      <c r="A837" s="24" t="str">
        <f>LEFT(Tabla1[[#This Row],[ObjGasto]],3)</f>
        <v>575</v>
      </c>
      <c r="B837" s="24">
        <v>57500</v>
      </c>
      <c r="C837" s="26" t="s">
        <v>922</v>
      </c>
    </row>
    <row r="838" spans="1:3" s="7" customFormat="1" ht="15" thickBot="1" x14ac:dyDescent="0.35">
      <c r="A838" s="24" t="str">
        <f>LEFT(Tabla1[[#This Row],[ObjGasto]],3)</f>
        <v>576</v>
      </c>
      <c r="B838" s="24">
        <v>57600</v>
      </c>
      <c r="C838" s="27" t="s">
        <v>923</v>
      </c>
    </row>
    <row r="839" spans="1:3" s="7" customFormat="1" ht="15" thickBot="1" x14ac:dyDescent="0.35">
      <c r="A839" s="24" t="str">
        <f>LEFT(Tabla1[[#This Row],[ObjGasto]],3)</f>
        <v>576</v>
      </c>
      <c r="B839" s="24">
        <v>57601</v>
      </c>
      <c r="C839" s="26" t="s">
        <v>924</v>
      </c>
    </row>
    <row r="840" spans="1:3" s="7" customFormat="1" ht="15" thickBot="1" x14ac:dyDescent="0.35">
      <c r="A840" s="24" t="str">
        <f>LEFT(Tabla1[[#This Row],[ObjGasto]],3)</f>
        <v>577</v>
      </c>
      <c r="B840" s="24">
        <v>57700</v>
      </c>
      <c r="C840" s="27" t="s">
        <v>925</v>
      </c>
    </row>
    <row r="841" spans="1:3" s="7" customFormat="1" ht="15" thickBot="1" x14ac:dyDescent="0.35">
      <c r="A841" s="24" t="str">
        <f>LEFT(Tabla1[[#This Row],[ObjGasto]],3)</f>
        <v>578</v>
      </c>
      <c r="B841" s="24">
        <v>57800</v>
      </c>
      <c r="C841" s="26" t="s">
        <v>926</v>
      </c>
    </row>
    <row r="842" spans="1:3" s="7" customFormat="1" ht="15" thickBot="1" x14ac:dyDescent="0.35">
      <c r="A842" s="24" t="str">
        <f>LEFT(Tabla1[[#This Row],[ObjGasto]],3)</f>
        <v>578</v>
      </c>
      <c r="B842" s="28">
        <v>57801</v>
      </c>
      <c r="C842" s="27" t="s">
        <v>927</v>
      </c>
    </row>
    <row r="843" spans="1:3" s="7" customFormat="1" ht="15" thickBot="1" x14ac:dyDescent="0.35">
      <c r="A843" s="24" t="str">
        <f>LEFT(Tabla1[[#This Row],[ObjGasto]],3)</f>
        <v>579</v>
      </c>
      <c r="B843" s="24">
        <v>57900</v>
      </c>
      <c r="C843" s="26" t="s">
        <v>928</v>
      </c>
    </row>
    <row r="844" spans="1:3" s="7" customFormat="1" ht="15" thickBot="1" x14ac:dyDescent="0.35">
      <c r="A844" s="24" t="str">
        <f>LEFT(Tabla1[[#This Row],[ObjGasto]],3)</f>
        <v>580</v>
      </c>
      <c r="B844" s="24">
        <v>58000</v>
      </c>
      <c r="C844" s="27" t="s">
        <v>929</v>
      </c>
    </row>
    <row r="845" spans="1:3" s="7" customFormat="1" ht="15" thickBot="1" x14ac:dyDescent="0.35">
      <c r="A845" s="24" t="str">
        <f>LEFT(Tabla1[[#This Row],[ObjGasto]],3)</f>
        <v>581</v>
      </c>
      <c r="B845" s="28">
        <v>58100</v>
      </c>
      <c r="C845" s="26" t="s">
        <v>930</v>
      </c>
    </row>
    <row r="846" spans="1:3" s="7" customFormat="1" ht="15" thickBot="1" x14ac:dyDescent="0.35">
      <c r="A846" s="24" t="str">
        <f>LEFT(Tabla1[[#This Row],[ObjGasto]],3)</f>
        <v>581</v>
      </c>
      <c r="B846" s="28">
        <v>58101</v>
      </c>
      <c r="C846" s="27" t="s">
        <v>931</v>
      </c>
    </row>
    <row r="847" spans="1:3" s="7" customFormat="1" ht="15" thickBot="1" x14ac:dyDescent="0.35">
      <c r="A847" s="24" t="str">
        <f>LEFT(Tabla1[[#This Row],[ObjGasto]],3)</f>
        <v>581</v>
      </c>
      <c r="B847" s="28">
        <v>58102</v>
      </c>
      <c r="C847" s="26" t="s">
        <v>932</v>
      </c>
    </row>
    <row r="848" spans="1:3" s="7" customFormat="1" ht="15" thickBot="1" x14ac:dyDescent="0.35">
      <c r="A848" s="24" t="str">
        <f>LEFT(Tabla1[[#This Row],[ObjGasto]],3)</f>
        <v>581</v>
      </c>
      <c r="B848" s="28">
        <v>58103</v>
      </c>
      <c r="C848" s="27" t="s">
        <v>933</v>
      </c>
    </row>
    <row r="849" spans="1:3" s="7" customFormat="1" ht="15" thickBot="1" x14ac:dyDescent="0.35">
      <c r="A849" s="24" t="str">
        <f>LEFT(Tabla1[[#This Row],[ObjGasto]],3)</f>
        <v>581</v>
      </c>
      <c r="B849" s="28">
        <v>58104</v>
      </c>
      <c r="C849" s="26" t="s">
        <v>934</v>
      </c>
    </row>
    <row r="850" spans="1:3" s="7" customFormat="1" ht="15" thickBot="1" x14ac:dyDescent="0.35">
      <c r="A850" s="24" t="str">
        <f>LEFT(Tabla1[[#This Row],[ObjGasto]],3)</f>
        <v>581</v>
      </c>
      <c r="B850" s="28">
        <v>58105</v>
      </c>
      <c r="C850" s="27" t="s">
        <v>935</v>
      </c>
    </row>
    <row r="851" spans="1:3" s="7" customFormat="1" ht="15" thickBot="1" x14ac:dyDescent="0.35">
      <c r="A851" s="24" t="str">
        <f>LEFT(Tabla1[[#This Row],[ObjGasto]],3)</f>
        <v>581</v>
      </c>
      <c r="B851" s="28">
        <v>58106</v>
      </c>
      <c r="C851" s="26" t="s">
        <v>936</v>
      </c>
    </row>
    <row r="852" spans="1:3" s="7" customFormat="1" ht="15" thickBot="1" x14ac:dyDescent="0.35">
      <c r="A852" s="24" t="str">
        <f>LEFT(Tabla1[[#This Row],[ObjGasto]],3)</f>
        <v>581</v>
      </c>
      <c r="B852" s="28">
        <v>58150</v>
      </c>
      <c r="C852" s="27" t="s">
        <v>937</v>
      </c>
    </row>
    <row r="853" spans="1:3" s="7" customFormat="1" ht="15" thickBot="1" x14ac:dyDescent="0.35">
      <c r="A853" s="24" t="str">
        <f>LEFT(Tabla1[[#This Row],[ObjGasto]],3)</f>
        <v>581</v>
      </c>
      <c r="B853" s="28">
        <v>58151</v>
      </c>
      <c r="C853" s="26" t="s">
        <v>938</v>
      </c>
    </row>
    <row r="854" spans="1:3" s="7" customFormat="1" ht="15" thickBot="1" x14ac:dyDescent="0.35">
      <c r="A854" s="24" t="str">
        <f>LEFT(Tabla1[[#This Row],[ObjGasto]],3)</f>
        <v>581</v>
      </c>
      <c r="B854" s="28">
        <v>58152</v>
      </c>
      <c r="C854" s="27" t="s">
        <v>939</v>
      </c>
    </row>
    <row r="855" spans="1:3" s="7" customFormat="1" ht="15" thickBot="1" x14ac:dyDescent="0.35">
      <c r="A855" s="24" t="str">
        <f>LEFT(Tabla1[[#This Row],[ObjGasto]],3)</f>
        <v>581</v>
      </c>
      <c r="B855" s="28">
        <v>58153</v>
      </c>
      <c r="C855" s="26" t="s">
        <v>940</v>
      </c>
    </row>
    <row r="856" spans="1:3" s="7" customFormat="1" ht="15" thickBot="1" x14ac:dyDescent="0.35">
      <c r="A856" s="24" t="str">
        <f>LEFT(Tabla1[[#This Row],[ObjGasto]],3)</f>
        <v>581</v>
      </c>
      <c r="B856" s="28">
        <v>58154</v>
      </c>
      <c r="C856" s="27" t="s">
        <v>941</v>
      </c>
    </row>
    <row r="857" spans="1:3" s="7" customFormat="1" ht="15" thickBot="1" x14ac:dyDescent="0.35">
      <c r="A857" s="24" t="str">
        <f>LEFT(Tabla1[[#This Row],[ObjGasto]],3)</f>
        <v>581</v>
      </c>
      <c r="B857" s="28">
        <v>58155</v>
      </c>
      <c r="C857" s="26" t="s">
        <v>942</v>
      </c>
    </row>
    <row r="858" spans="1:3" s="7" customFormat="1" ht="15" thickBot="1" x14ac:dyDescent="0.35">
      <c r="A858" s="24" t="str">
        <f>LEFT(Tabla1[[#This Row],[ObjGasto]],3)</f>
        <v>582</v>
      </c>
      <c r="B858" s="24">
        <v>58200</v>
      </c>
      <c r="C858" s="27" t="s">
        <v>943</v>
      </c>
    </row>
    <row r="859" spans="1:3" s="7" customFormat="1" ht="15" thickBot="1" x14ac:dyDescent="0.35">
      <c r="A859" s="24" t="str">
        <f>LEFT(Tabla1[[#This Row],[ObjGasto]],3)</f>
        <v>583</v>
      </c>
      <c r="B859" s="24">
        <v>58300</v>
      </c>
      <c r="C859" s="26" t="s">
        <v>944</v>
      </c>
    </row>
    <row r="860" spans="1:3" s="7" customFormat="1" ht="15" thickBot="1" x14ac:dyDescent="0.35">
      <c r="A860" s="24" t="str">
        <f>LEFT(Tabla1[[#This Row],[ObjGasto]],3)</f>
        <v>583</v>
      </c>
      <c r="B860" s="24">
        <v>58301</v>
      </c>
      <c r="C860" s="27" t="s">
        <v>945</v>
      </c>
    </row>
    <row r="861" spans="1:3" s="7" customFormat="1" ht="15" thickBot="1" x14ac:dyDescent="0.35">
      <c r="A861" s="24" t="str">
        <f>LEFT(Tabla1[[#This Row],[ObjGasto]],3)</f>
        <v>589</v>
      </c>
      <c r="B861" s="24">
        <v>58900</v>
      </c>
      <c r="C861" s="26" t="s">
        <v>946</v>
      </c>
    </row>
    <row r="862" spans="1:3" s="7" customFormat="1" ht="15" thickBot="1" x14ac:dyDescent="0.35">
      <c r="A862" s="24" t="str">
        <f>LEFT(Tabla1[[#This Row],[ObjGasto]],3)</f>
        <v>589</v>
      </c>
      <c r="B862" s="24">
        <v>58901</v>
      </c>
      <c r="C862" s="27" t="s">
        <v>947</v>
      </c>
    </row>
    <row r="863" spans="1:3" s="7" customFormat="1" ht="15" thickBot="1" x14ac:dyDescent="0.35">
      <c r="A863" s="24" t="str">
        <f>LEFT(Tabla1[[#This Row],[ObjGasto]],3)</f>
        <v>589</v>
      </c>
      <c r="B863" s="24">
        <v>58902</v>
      </c>
      <c r="C863" s="26" t="s">
        <v>948</v>
      </c>
    </row>
    <row r="864" spans="1:3" s="7" customFormat="1" ht="15" thickBot="1" x14ac:dyDescent="0.35">
      <c r="A864" s="24" t="str">
        <f>LEFT(Tabla1[[#This Row],[ObjGasto]],3)</f>
        <v>589</v>
      </c>
      <c r="B864" s="24">
        <v>58903</v>
      </c>
      <c r="C864" s="27" t="s">
        <v>949</v>
      </c>
    </row>
    <row r="865" spans="1:3" s="7" customFormat="1" ht="15" thickBot="1" x14ac:dyDescent="0.35">
      <c r="A865" s="24" t="str">
        <f>LEFT(Tabla1[[#This Row],[ObjGasto]],3)</f>
        <v>589</v>
      </c>
      <c r="B865" s="24">
        <v>58904</v>
      </c>
      <c r="C865" s="26" t="s">
        <v>946</v>
      </c>
    </row>
    <row r="866" spans="1:3" s="7" customFormat="1" ht="15" thickBot="1" x14ac:dyDescent="0.35">
      <c r="A866" s="24" t="str">
        <f>LEFT(Tabla1[[#This Row],[ObjGasto]],3)</f>
        <v>590</v>
      </c>
      <c r="B866" s="24">
        <v>59000</v>
      </c>
      <c r="C866" s="27" t="s">
        <v>950</v>
      </c>
    </row>
    <row r="867" spans="1:3" s="7" customFormat="1" ht="15" thickBot="1" x14ac:dyDescent="0.35">
      <c r="A867" s="24" t="str">
        <f>LEFT(Tabla1[[#This Row],[ObjGasto]],3)</f>
        <v>591</v>
      </c>
      <c r="B867" s="24">
        <v>59100</v>
      </c>
      <c r="C867" s="26" t="s">
        <v>951</v>
      </c>
    </row>
    <row r="868" spans="1:3" s="7" customFormat="1" ht="15" thickBot="1" x14ac:dyDescent="0.35">
      <c r="A868" s="24" t="str">
        <f>LEFT(Tabla1[[#This Row],[ObjGasto]],3)</f>
        <v>591</v>
      </c>
      <c r="B868" s="24">
        <v>59101</v>
      </c>
      <c r="C868" s="27" t="s">
        <v>952</v>
      </c>
    </row>
    <row r="869" spans="1:3" s="7" customFormat="1" ht="15" thickBot="1" x14ac:dyDescent="0.35">
      <c r="A869" s="24" t="str">
        <f>LEFT(Tabla1[[#This Row],[ObjGasto]],3)</f>
        <v>592</v>
      </c>
      <c r="B869" s="24">
        <v>59200</v>
      </c>
      <c r="C869" s="26" t="s">
        <v>953</v>
      </c>
    </row>
    <row r="870" spans="1:3" s="7" customFormat="1" ht="15" thickBot="1" x14ac:dyDescent="0.35">
      <c r="A870" s="24" t="str">
        <f>LEFT(Tabla1[[#This Row],[ObjGasto]],3)</f>
        <v>593</v>
      </c>
      <c r="B870" s="24">
        <v>59300</v>
      </c>
      <c r="C870" s="27" t="s">
        <v>954</v>
      </c>
    </row>
    <row r="871" spans="1:3" s="7" customFormat="1" ht="15" thickBot="1" x14ac:dyDescent="0.35">
      <c r="A871" s="24" t="str">
        <f>LEFT(Tabla1[[#This Row],[ObjGasto]],3)</f>
        <v>594</v>
      </c>
      <c r="B871" s="24">
        <v>59400</v>
      </c>
      <c r="C871" s="26" t="s">
        <v>955</v>
      </c>
    </row>
    <row r="872" spans="1:3" s="7" customFormat="1" ht="15" thickBot="1" x14ac:dyDescent="0.35">
      <c r="A872" s="24" t="str">
        <f>LEFT(Tabla1[[#This Row],[ObjGasto]],3)</f>
        <v>595</v>
      </c>
      <c r="B872" s="24">
        <v>59500</v>
      </c>
      <c r="C872" s="27" t="s">
        <v>956</v>
      </c>
    </row>
    <row r="873" spans="1:3" s="7" customFormat="1" ht="15" thickBot="1" x14ac:dyDescent="0.35">
      <c r="A873" s="24" t="str">
        <f>LEFT(Tabla1[[#This Row],[ObjGasto]],3)</f>
        <v>596</v>
      </c>
      <c r="B873" s="24">
        <v>59600</v>
      </c>
      <c r="C873" s="26" t="s">
        <v>957</v>
      </c>
    </row>
    <row r="874" spans="1:3" s="7" customFormat="1" ht="15" thickBot="1" x14ac:dyDescent="0.35">
      <c r="A874" s="24" t="str">
        <f>LEFT(Tabla1[[#This Row],[ObjGasto]],3)</f>
        <v>597</v>
      </c>
      <c r="B874" s="24">
        <v>59700</v>
      </c>
      <c r="C874" s="27" t="s">
        <v>958</v>
      </c>
    </row>
    <row r="875" spans="1:3" s="7" customFormat="1" ht="15" thickBot="1" x14ac:dyDescent="0.35">
      <c r="A875" s="24" t="str">
        <f>LEFT(Tabla1[[#This Row],[ObjGasto]],3)</f>
        <v>597</v>
      </c>
      <c r="B875" s="28">
        <v>59701</v>
      </c>
      <c r="C875" s="26" t="s">
        <v>959</v>
      </c>
    </row>
    <row r="876" spans="1:3" s="7" customFormat="1" ht="15" thickBot="1" x14ac:dyDescent="0.35">
      <c r="A876" s="24" t="str">
        <f>LEFT(Tabla1[[#This Row],[ObjGasto]],3)</f>
        <v>598</v>
      </c>
      <c r="B876" s="24">
        <v>59800</v>
      </c>
      <c r="C876" s="27" t="s">
        <v>960</v>
      </c>
    </row>
    <row r="877" spans="1:3" s="7" customFormat="1" ht="15" thickBot="1" x14ac:dyDescent="0.35">
      <c r="A877" s="24" t="str">
        <f>LEFT(Tabla1[[#This Row],[ObjGasto]],3)</f>
        <v>599</v>
      </c>
      <c r="B877" s="24">
        <v>59900</v>
      </c>
      <c r="C877" s="26" t="s">
        <v>961</v>
      </c>
    </row>
    <row r="878" spans="1:3" s="7" customFormat="1" ht="15" thickBot="1" x14ac:dyDescent="0.35">
      <c r="A878" s="24" t="str">
        <f>LEFT(Tabla1[[#This Row],[ObjGasto]],3)</f>
        <v>600</v>
      </c>
      <c r="B878" s="24">
        <v>60000</v>
      </c>
      <c r="C878" s="27" t="s">
        <v>962</v>
      </c>
    </row>
    <row r="879" spans="1:3" s="7" customFormat="1" ht="15" thickBot="1" x14ac:dyDescent="0.35">
      <c r="A879" s="24" t="str">
        <f>LEFT(Tabla1[[#This Row],[ObjGasto]],3)</f>
        <v>610</v>
      </c>
      <c r="B879" s="24">
        <v>61000</v>
      </c>
      <c r="C879" s="26" t="s">
        <v>963</v>
      </c>
    </row>
    <row r="880" spans="1:3" s="7" customFormat="1" ht="15" thickBot="1" x14ac:dyDescent="0.35">
      <c r="A880" s="24" t="str">
        <f>LEFT(Tabla1[[#This Row],[ObjGasto]],3)</f>
        <v>611</v>
      </c>
      <c r="B880" s="24">
        <v>61100</v>
      </c>
      <c r="C880" s="27" t="s">
        <v>964</v>
      </c>
    </row>
    <row r="881" spans="1:3" s="7" customFormat="1" ht="15" thickBot="1" x14ac:dyDescent="0.35">
      <c r="A881" s="24" t="str">
        <f>LEFT(Tabla1[[#This Row],[ObjGasto]],3)</f>
        <v>612</v>
      </c>
      <c r="B881" s="24">
        <v>61200</v>
      </c>
      <c r="C881" s="26" t="s">
        <v>965</v>
      </c>
    </row>
    <row r="882" spans="1:3" s="7" customFormat="1" ht="15" thickBot="1" x14ac:dyDescent="0.35">
      <c r="A882" s="24" t="str">
        <f>LEFT(Tabla1[[#This Row],[ObjGasto]],3)</f>
        <v>612</v>
      </c>
      <c r="B882" s="28">
        <v>61201</v>
      </c>
      <c r="C882" s="27" t="s">
        <v>966</v>
      </c>
    </row>
    <row r="883" spans="1:3" s="7" customFormat="1" ht="15" thickBot="1" x14ac:dyDescent="0.35">
      <c r="A883" s="24" t="str">
        <f>LEFT(Tabla1[[#This Row],[ObjGasto]],3)</f>
        <v>613</v>
      </c>
      <c r="B883" s="24">
        <v>61300</v>
      </c>
      <c r="C883" s="26" t="s">
        <v>967</v>
      </c>
    </row>
    <row r="884" spans="1:3" s="7" customFormat="1" ht="27.6" thickBot="1" x14ac:dyDescent="0.35">
      <c r="A884" s="24" t="str">
        <f>LEFT(Tabla1[[#This Row],[ObjGasto]],3)</f>
        <v>613</v>
      </c>
      <c r="B884" s="28">
        <v>61301</v>
      </c>
      <c r="C884" s="27" t="s">
        <v>968</v>
      </c>
    </row>
    <row r="885" spans="1:3" s="7" customFormat="1" ht="27.6" thickBot="1" x14ac:dyDescent="0.35">
      <c r="A885" s="24" t="str">
        <f>LEFT(Tabla1[[#This Row],[ObjGasto]],3)</f>
        <v>613</v>
      </c>
      <c r="B885" s="28">
        <v>61302</v>
      </c>
      <c r="C885" s="26" t="s">
        <v>969</v>
      </c>
    </row>
    <row r="886" spans="1:3" s="7" customFormat="1" ht="15" thickBot="1" x14ac:dyDescent="0.35">
      <c r="A886" s="24" t="str">
        <f>LEFT(Tabla1[[#This Row],[ObjGasto]],3)</f>
        <v>614</v>
      </c>
      <c r="B886" s="24">
        <v>61400</v>
      </c>
      <c r="C886" s="27" t="s">
        <v>970</v>
      </c>
    </row>
    <row r="887" spans="1:3" s="7" customFormat="1" ht="15" thickBot="1" x14ac:dyDescent="0.35">
      <c r="A887" s="24" t="str">
        <f>LEFT(Tabla1[[#This Row],[ObjGasto]],3)</f>
        <v>614</v>
      </c>
      <c r="B887" s="28">
        <v>61401</v>
      </c>
      <c r="C887" s="26" t="s">
        <v>970</v>
      </c>
    </row>
    <row r="888" spans="1:3" s="7" customFormat="1" ht="15" thickBot="1" x14ac:dyDescent="0.35">
      <c r="A888" s="24" t="str">
        <f>LEFT(Tabla1[[#This Row],[ObjGasto]],3)</f>
        <v>615</v>
      </c>
      <c r="B888" s="24">
        <v>61500</v>
      </c>
      <c r="C888" s="27" t="s">
        <v>971</v>
      </c>
    </row>
    <row r="889" spans="1:3" s="7" customFormat="1" ht="15" thickBot="1" x14ac:dyDescent="0.35">
      <c r="A889" s="24" t="str">
        <f>LEFT(Tabla1[[#This Row],[ObjGasto]],3)</f>
        <v>615</v>
      </c>
      <c r="B889" s="28">
        <v>61501</v>
      </c>
      <c r="C889" s="26" t="s">
        <v>971</v>
      </c>
    </row>
    <row r="890" spans="1:3" s="7" customFormat="1" ht="15" thickBot="1" x14ac:dyDescent="0.35">
      <c r="A890" s="24" t="str">
        <f>LEFT(Tabla1[[#This Row],[ObjGasto]],3)</f>
        <v>616</v>
      </c>
      <c r="B890" s="24">
        <v>61600</v>
      </c>
      <c r="C890" s="27" t="s">
        <v>972</v>
      </c>
    </row>
    <row r="891" spans="1:3" s="7" customFormat="1" ht="15" thickBot="1" x14ac:dyDescent="0.35">
      <c r="A891" s="24" t="str">
        <f>LEFT(Tabla1[[#This Row],[ObjGasto]],3)</f>
        <v>617</v>
      </c>
      <c r="B891" s="24">
        <v>61700</v>
      </c>
      <c r="C891" s="26" t="s">
        <v>973</v>
      </c>
    </row>
    <row r="892" spans="1:3" s="7" customFormat="1" ht="15" thickBot="1" x14ac:dyDescent="0.35">
      <c r="A892" s="24" t="str">
        <f>LEFT(Tabla1[[#This Row],[ObjGasto]],3)</f>
        <v>619</v>
      </c>
      <c r="B892" s="24">
        <v>61900</v>
      </c>
      <c r="C892" s="27" t="s">
        <v>974</v>
      </c>
    </row>
    <row r="893" spans="1:3" s="7" customFormat="1" ht="15" thickBot="1" x14ac:dyDescent="0.35">
      <c r="A893" s="24" t="str">
        <f>LEFT(Tabla1[[#This Row],[ObjGasto]],3)</f>
        <v>619</v>
      </c>
      <c r="B893" s="24">
        <v>61900</v>
      </c>
      <c r="C893" s="26" t="s">
        <v>974</v>
      </c>
    </row>
    <row r="894" spans="1:3" s="7" customFormat="1" ht="15" thickBot="1" x14ac:dyDescent="0.35">
      <c r="A894" s="24" t="str">
        <f>LEFT(Tabla1[[#This Row],[ObjGasto]],3)</f>
        <v>620</v>
      </c>
      <c r="B894" s="24">
        <v>62000</v>
      </c>
      <c r="C894" s="27" t="s">
        <v>975</v>
      </c>
    </row>
    <row r="895" spans="1:3" s="7" customFormat="1" ht="15" thickBot="1" x14ac:dyDescent="0.35">
      <c r="A895" s="24" t="str">
        <f>LEFT(Tabla1[[#This Row],[ObjGasto]],3)</f>
        <v>621</v>
      </c>
      <c r="B895" s="24">
        <v>62100</v>
      </c>
      <c r="C895" s="26" t="s">
        <v>964</v>
      </c>
    </row>
    <row r="896" spans="1:3" s="7" customFormat="1" ht="15" thickBot="1" x14ac:dyDescent="0.35">
      <c r="A896" s="24" t="str">
        <f>LEFT(Tabla1[[#This Row],[ObjGasto]],3)</f>
        <v>621</v>
      </c>
      <c r="B896" s="24">
        <v>62101</v>
      </c>
      <c r="C896" s="27" t="s">
        <v>976</v>
      </c>
    </row>
    <row r="897" spans="1:3" s="7" customFormat="1" ht="15" thickBot="1" x14ac:dyDescent="0.35">
      <c r="A897" s="24" t="str">
        <f>LEFT(Tabla1[[#This Row],[ObjGasto]],3)</f>
        <v>621</v>
      </c>
      <c r="B897" s="28">
        <v>62102</v>
      </c>
      <c r="C897" s="26" t="s">
        <v>977</v>
      </c>
    </row>
    <row r="898" spans="1:3" s="7" customFormat="1" ht="15" thickBot="1" x14ac:dyDescent="0.35">
      <c r="A898" s="24" t="str">
        <f>LEFT(Tabla1[[#This Row],[ObjGasto]],3)</f>
        <v>622</v>
      </c>
      <c r="B898" s="24">
        <v>62200</v>
      </c>
      <c r="C898" s="27" t="s">
        <v>965</v>
      </c>
    </row>
    <row r="899" spans="1:3" s="7" customFormat="1" ht="15" thickBot="1" x14ac:dyDescent="0.35">
      <c r="A899" s="24" t="str">
        <f>LEFT(Tabla1[[#This Row],[ObjGasto]],3)</f>
        <v>622</v>
      </c>
      <c r="B899" s="24">
        <v>62201</v>
      </c>
      <c r="C899" s="26" t="s">
        <v>978</v>
      </c>
    </row>
    <row r="900" spans="1:3" s="7" customFormat="1" ht="15" thickBot="1" x14ac:dyDescent="0.35">
      <c r="A900" s="24" t="str">
        <f>LEFT(Tabla1[[#This Row],[ObjGasto]],3)</f>
        <v>622</v>
      </c>
      <c r="B900" s="24">
        <v>62202</v>
      </c>
      <c r="C900" s="27" t="s">
        <v>979</v>
      </c>
    </row>
    <row r="901" spans="1:3" s="7" customFormat="1" ht="15" thickBot="1" x14ac:dyDescent="0.35">
      <c r="A901" s="24" t="str">
        <f>LEFT(Tabla1[[#This Row],[ObjGasto]],3)</f>
        <v>623</v>
      </c>
      <c r="B901" s="24">
        <v>62300</v>
      </c>
      <c r="C901" s="26" t="s">
        <v>967</v>
      </c>
    </row>
    <row r="902" spans="1:3" s="7" customFormat="1" ht="15" thickBot="1" x14ac:dyDescent="0.35">
      <c r="A902" s="24" t="str">
        <f>LEFT(Tabla1[[#This Row],[ObjGasto]],3)</f>
        <v>623</v>
      </c>
      <c r="B902" s="24">
        <v>62301</v>
      </c>
      <c r="C902" s="27" t="s">
        <v>980</v>
      </c>
    </row>
    <row r="903" spans="1:3" s="7" customFormat="1" ht="27.6" thickBot="1" x14ac:dyDescent="0.35">
      <c r="A903" s="24" t="str">
        <f>LEFT(Tabla1[[#This Row],[ObjGasto]],3)</f>
        <v>623</v>
      </c>
      <c r="B903" s="24">
        <v>62302</v>
      </c>
      <c r="C903" s="26" t="s">
        <v>981</v>
      </c>
    </row>
    <row r="904" spans="1:3" s="7" customFormat="1" ht="15" thickBot="1" x14ac:dyDescent="0.35">
      <c r="A904" s="24" t="str">
        <f>LEFT(Tabla1[[#This Row],[ObjGasto]],3)</f>
        <v>624</v>
      </c>
      <c r="B904" s="24">
        <v>62400</v>
      </c>
      <c r="C904" s="27" t="s">
        <v>970</v>
      </c>
    </row>
    <row r="905" spans="1:3" s="7" customFormat="1" ht="15" thickBot="1" x14ac:dyDescent="0.35">
      <c r="A905" s="24" t="str">
        <f>LEFT(Tabla1[[#This Row],[ObjGasto]],3)</f>
        <v>624</v>
      </c>
      <c r="B905" s="24">
        <v>62401</v>
      </c>
      <c r="C905" s="26" t="s">
        <v>982</v>
      </c>
    </row>
    <row r="906" spans="1:3" s="7" customFormat="1" ht="15" thickBot="1" x14ac:dyDescent="0.35">
      <c r="A906" s="24" t="str">
        <f>LEFT(Tabla1[[#This Row],[ObjGasto]],3)</f>
        <v>624</v>
      </c>
      <c r="B906" s="24">
        <v>62402</v>
      </c>
      <c r="C906" s="27" t="s">
        <v>983</v>
      </c>
    </row>
    <row r="907" spans="1:3" s="7" customFormat="1" ht="15" thickBot="1" x14ac:dyDescent="0.35">
      <c r="A907" s="24" t="str">
        <f>LEFT(Tabla1[[#This Row],[ObjGasto]],3)</f>
        <v>624</v>
      </c>
      <c r="B907" s="24">
        <v>62403</v>
      </c>
      <c r="C907" s="26" t="s">
        <v>984</v>
      </c>
    </row>
    <row r="908" spans="1:3" s="7" customFormat="1" ht="15" thickBot="1" x14ac:dyDescent="0.35">
      <c r="A908" s="24" t="str">
        <f>LEFT(Tabla1[[#This Row],[ObjGasto]],3)</f>
        <v>625</v>
      </c>
      <c r="B908" s="24">
        <v>62500</v>
      </c>
      <c r="C908" s="27" t="s">
        <v>971</v>
      </c>
    </row>
    <row r="909" spans="1:3" s="7" customFormat="1" ht="15" thickBot="1" x14ac:dyDescent="0.35">
      <c r="A909" s="24" t="str">
        <f>LEFT(Tabla1[[#This Row],[ObjGasto]],3)</f>
        <v>625</v>
      </c>
      <c r="B909" s="24">
        <v>62501</v>
      </c>
      <c r="C909" s="26" t="s">
        <v>971</v>
      </c>
    </row>
    <row r="910" spans="1:3" s="7" customFormat="1" ht="15" thickBot="1" x14ac:dyDescent="0.35">
      <c r="A910" s="24" t="str">
        <f>LEFT(Tabla1[[#This Row],[ObjGasto]],3)</f>
        <v>625</v>
      </c>
      <c r="B910" s="24">
        <v>62502</v>
      </c>
      <c r="C910" s="27" t="s">
        <v>985</v>
      </c>
    </row>
    <row r="911" spans="1:3" s="7" customFormat="1" ht="15" thickBot="1" x14ac:dyDescent="0.35">
      <c r="A911" s="24" t="str">
        <f>LEFT(Tabla1[[#This Row],[ObjGasto]],3)</f>
        <v>626</v>
      </c>
      <c r="B911" s="24">
        <v>62600</v>
      </c>
      <c r="C911" s="26" t="s">
        <v>972</v>
      </c>
    </row>
    <row r="912" spans="1:3" s="7" customFormat="1" ht="15" thickBot="1" x14ac:dyDescent="0.35">
      <c r="A912" s="24" t="str">
        <f>LEFT(Tabla1[[#This Row],[ObjGasto]],3)</f>
        <v>626</v>
      </c>
      <c r="B912" s="24">
        <v>62601</v>
      </c>
      <c r="C912" s="27" t="s">
        <v>972</v>
      </c>
    </row>
    <row r="913" spans="1:3" s="7" customFormat="1" ht="15" thickBot="1" x14ac:dyDescent="0.35">
      <c r="A913" s="24" t="str">
        <f>LEFT(Tabla1[[#This Row],[ObjGasto]],3)</f>
        <v>626</v>
      </c>
      <c r="B913" s="24">
        <v>62602</v>
      </c>
      <c r="C913" s="26" t="s">
        <v>986</v>
      </c>
    </row>
    <row r="914" spans="1:3" s="7" customFormat="1" ht="15" thickBot="1" x14ac:dyDescent="0.35">
      <c r="A914" s="24" t="str">
        <f>LEFT(Tabla1[[#This Row],[ObjGasto]],3)</f>
        <v>627</v>
      </c>
      <c r="B914" s="24">
        <v>62700</v>
      </c>
      <c r="C914" s="27" t="s">
        <v>973</v>
      </c>
    </row>
    <row r="915" spans="1:3" s="7" customFormat="1" ht="15" thickBot="1" x14ac:dyDescent="0.35">
      <c r="A915" s="24" t="str">
        <f>LEFT(Tabla1[[#This Row],[ObjGasto]],3)</f>
        <v>627</v>
      </c>
      <c r="B915" s="24">
        <v>62701</v>
      </c>
      <c r="C915" s="26" t="s">
        <v>987</v>
      </c>
    </row>
    <row r="916" spans="1:3" s="7" customFormat="1" ht="15" thickBot="1" x14ac:dyDescent="0.35">
      <c r="A916" s="24" t="str">
        <f>LEFT(Tabla1[[#This Row],[ObjGasto]],3)</f>
        <v>629</v>
      </c>
      <c r="B916" s="24">
        <v>62900</v>
      </c>
      <c r="C916" s="27" t="s">
        <v>974</v>
      </c>
    </row>
    <row r="917" spans="1:3" s="7" customFormat="1" ht="15" thickBot="1" x14ac:dyDescent="0.35">
      <c r="A917" s="24" t="str">
        <f>LEFT(Tabla1[[#This Row],[ObjGasto]],3)</f>
        <v>629</v>
      </c>
      <c r="B917" s="24">
        <v>62901</v>
      </c>
      <c r="C917" s="26" t="s">
        <v>988</v>
      </c>
    </row>
    <row r="918" spans="1:3" s="7" customFormat="1" ht="15" thickBot="1" x14ac:dyDescent="0.35">
      <c r="A918" s="24" t="str">
        <f>LEFT(Tabla1[[#This Row],[ObjGasto]],3)</f>
        <v>629</v>
      </c>
      <c r="B918" s="24">
        <v>62902</v>
      </c>
      <c r="C918" s="27" t="s">
        <v>989</v>
      </c>
    </row>
    <row r="919" spans="1:3" s="7" customFormat="1" ht="15" thickBot="1" x14ac:dyDescent="0.35">
      <c r="A919" s="24" t="str">
        <f>LEFT(Tabla1[[#This Row],[ObjGasto]],3)</f>
        <v>629</v>
      </c>
      <c r="B919" s="24">
        <v>62903</v>
      </c>
      <c r="C919" s="26" t="s">
        <v>990</v>
      </c>
    </row>
    <row r="920" spans="1:3" s="7" customFormat="1" ht="15" thickBot="1" x14ac:dyDescent="0.35">
      <c r="A920" s="24" t="str">
        <f>LEFT(Tabla1[[#This Row],[ObjGasto]],3)</f>
        <v>629</v>
      </c>
      <c r="B920" s="24">
        <v>62904</v>
      </c>
      <c r="C920" s="27" t="s">
        <v>991</v>
      </c>
    </row>
    <row r="921" spans="1:3" s="7" customFormat="1" ht="15" thickBot="1" x14ac:dyDescent="0.35">
      <c r="A921" s="24" t="str">
        <f>LEFT(Tabla1[[#This Row],[ObjGasto]],3)</f>
        <v>629</v>
      </c>
      <c r="B921" s="24">
        <v>62905</v>
      </c>
      <c r="C921" s="26" t="s">
        <v>992</v>
      </c>
    </row>
    <row r="922" spans="1:3" s="7" customFormat="1" ht="15" thickBot="1" x14ac:dyDescent="0.35">
      <c r="A922" s="24" t="str">
        <f>LEFT(Tabla1[[#This Row],[ObjGasto]],3)</f>
        <v>630</v>
      </c>
      <c r="B922" s="24">
        <v>63000</v>
      </c>
      <c r="C922" s="27" t="s">
        <v>993</v>
      </c>
    </row>
    <row r="923" spans="1:3" s="7" customFormat="1" ht="15" thickBot="1" x14ac:dyDescent="0.35">
      <c r="A923" s="24" t="str">
        <f>LEFT(Tabla1[[#This Row],[ObjGasto]],3)</f>
        <v>631</v>
      </c>
      <c r="B923" s="24">
        <v>63100</v>
      </c>
      <c r="C923" s="26" t="s">
        <v>994</v>
      </c>
    </row>
    <row r="924" spans="1:3" s="7" customFormat="1" ht="15" thickBot="1" x14ac:dyDescent="0.35">
      <c r="A924" s="24" t="str">
        <f>LEFT(Tabla1[[#This Row],[ObjGasto]],3)</f>
        <v>632</v>
      </c>
      <c r="B924" s="24">
        <v>63200</v>
      </c>
      <c r="C924" s="27" t="s">
        <v>995</v>
      </c>
    </row>
    <row r="925" spans="1:3" s="7" customFormat="1" ht="15" thickBot="1" x14ac:dyDescent="0.35">
      <c r="A925" s="24" t="str">
        <f>LEFT(Tabla1[[#This Row],[ObjGasto]],3)</f>
        <v>632</v>
      </c>
      <c r="B925" s="28">
        <v>63201</v>
      </c>
      <c r="C925" s="26" t="s">
        <v>996</v>
      </c>
    </row>
    <row r="926" spans="1:3" s="7" customFormat="1" ht="15" thickBot="1" x14ac:dyDescent="0.35">
      <c r="A926" s="24" t="str">
        <f>LEFT(Tabla1[[#This Row],[ObjGasto]],3)</f>
        <v>632</v>
      </c>
      <c r="B926" s="28">
        <v>63202</v>
      </c>
      <c r="C926" s="27" t="s">
        <v>997</v>
      </c>
    </row>
    <row r="927" spans="1:3" s="7" customFormat="1" ht="15" thickBot="1" x14ac:dyDescent="0.35">
      <c r="A927" s="24" t="str">
        <f>LEFT(Tabla1[[#This Row],[ObjGasto]],3)</f>
        <v>632</v>
      </c>
      <c r="B927" s="28">
        <v>63203</v>
      </c>
      <c r="C927" s="26" t="s">
        <v>998</v>
      </c>
    </row>
    <row r="928" spans="1:3" s="7" customFormat="1" ht="15" thickBot="1" x14ac:dyDescent="0.35">
      <c r="A928" s="24" t="str">
        <f>LEFT(Tabla1[[#This Row],[ObjGasto]],3)</f>
        <v>632</v>
      </c>
      <c r="B928" s="28">
        <v>63204</v>
      </c>
      <c r="C928" s="27" t="s">
        <v>999</v>
      </c>
    </row>
    <row r="929" spans="1:3" s="7" customFormat="1" ht="15" thickBot="1" x14ac:dyDescent="0.35">
      <c r="A929" s="24" t="str">
        <f>LEFT(Tabla1[[#This Row],[ObjGasto]],3)</f>
        <v>632</v>
      </c>
      <c r="B929" s="28">
        <v>63205</v>
      </c>
      <c r="C929" s="26" t="s">
        <v>1000</v>
      </c>
    </row>
    <row r="930" spans="1:3" s="7" customFormat="1" ht="15" thickBot="1" x14ac:dyDescent="0.35">
      <c r="A930" s="24" t="str">
        <f>LEFT(Tabla1[[#This Row],[ObjGasto]],3)</f>
        <v>632</v>
      </c>
      <c r="B930" s="28">
        <v>63206</v>
      </c>
      <c r="C930" s="27" t="s">
        <v>1001</v>
      </c>
    </row>
    <row r="931" spans="1:3" s="7" customFormat="1" ht="15" thickBot="1" x14ac:dyDescent="0.35">
      <c r="A931" s="24" t="str">
        <f>LEFT(Tabla1[[#This Row],[ObjGasto]],3)</f>
        <v>632</v>
      </c>
      <c r="B931" s="28">
        <v>63207</v>
      </c>
      <c r="C931" s="26" t="s">
        <v>1002</v>
      </c>
    </row>
    <row r="932" spans="1:3" s="7" customFormat="1" ht="15" thickBot="1" x14ac:dyDescent="0.35">
      <c r="A932" s="24" t="str">
        <f>LEFT(Tabla1[[#This Row],[ObjGasto]],3)</f>
        <v>632</v>
      </c>
      <c r="B932" s="28">
        <v>63208</v>
      </c>
      <c r="C932" s="27" t="s">
        <v>1003</v>
      </c>
    </row>
    <row r="933" spans="1:3" s="7" customFormat="1" ht="15" thickBot="1" x14ac:dyDescent="0.35">
      <c r="A933" s="24" t="str">
        <f>LEFT(Tabla1[[#This Row],[ObjGasto]],3)</f>
        <v>632</v>
      </c>
      <c r="B933" s="28">
        <v>63209</v>
      </c>
      <c r="C933" s="26" t="s">
        <v>1004</v>
      </c>
    </row>
    <row r="934" spans="1:3" s="7" customFormat="1" ht="15" thickBot="1" x14ac:dyDescent="0.35">
      <c r="A934" s="24" t="str">
        <f>LEFT(Tabla1[[#This Row],[ObjGasto]],3)</f>
        <v>632</v>
      </c>
      <c r="B934" s="28">
        <v>63210</v>
      </c>
      <c r="C934" s="27" t="s">
        <v>1005</v>
      </c>
    </row>
    <row r="935" spans="1:3" s="7" customFormat="1" ht="15" thickBot="1" x14ac:dyDescent="0.35">
      <c r="A935" s="24" t="str">
        <f>LEFT(Tabla1[[#This Row],[ObjGasto]],3)</f>
        <v>632</v>
      </c>
      <c r="B935" s="28">
        <v>63211</v>
      </c>
      <c r="C935" s="26" t="s">
        <v>1006</v>
      </c>
    </row>
    <row r="936" spans="1:3" s="7" customFormat="1" ht="15" thickBot="1" x14ac:dyDescent="0.35">
      <c r="A936" s="24" t="str">
        <f>LEFT(Tabla1[[#This Row],[ObjGasto]],3)</f>
        <v>700</v>
      </c>
      <c r="B936" s="24">
        <v>70000</v>
      </c>
      <c r="C936" s="27" t="s">
        <v>74</v>
      </c>
    </row>
    <row r="937" spans="1:3" s="7" customFormat="1" ht="15" thickBot="1" x14ac:dyDescent="0.35">
      <c r="A937" s="24" t="str">
        <f>LEFT(Tabla1[[#This Row],[ObjGasto]],3)</f>
        <v>710</v>
      </c>
      <c r="B937" s="24">
        <v>71000</v>
      </c>
      <c r="C937" s="26" t="s">
        <v>75</v>
      </c>
    </row>
    <row r="938" spans="1:3" s="7" customFormat="1" ht="15" thickBot="1" x14ac:dyDescent="0.35">
      <c r="A938" s="24" t="str">
        <f>LEFT(Tabla1[[#This Row],[ObjGasto]],3)</f>
        <v>711</v>
      </c>
      <c r="B938" s="24">
        <v>71100</v>
      </c>
      <c r="C938" s="27" t="s">
        <v>1007</v>
      </c>
    </row>
    <row r="939" spans="1:3" s="7" customFormat="1" ht="15" thickBot="1" x14ac:dyDescent="0.35">
      <c r="A939" s="24" t="str">
        <f>LEFT(Tabla1[[#This Row],[ObjGasto]],3)</f>
        <v>712</v>
      </c>
      <c r="B939" s="24">
        <v>71200</v>
      </c>
      <c r="C939" s="26" t="s">
        <v>1008</v>
      </c>
    </row>
    <row r="940" spans="1:3" s="7" customFormat="1" ht="15" thickBot="1" x14ac:dyDescent="0.35">
      <c r="A940" s="24" t="str">
        <f>LEFT(Tabla1[[#This Row],[ObjGasto]],3)</f>
        <v>720</v>
      </c>
      <c r="B940" s="24">
        <v>72000</v>
      </c>
      <c r="C940" s="27" t="s">
        <v>76</v>
      </c>
    </row>
    <row r="941" spans="1:3" s="7" customFormat="1" ht="15" thickBot="1" x14ac:dyDescent="0.35">
      <c r="A941" s="24" t="str">
        <f>LEFT(Tabla1[[#This Row],[ObjGasto]],3)</f>
        <v>721</v>
      </c>
      <c r="B941" s="24">
        <v>72100</v>
      </c>
      <c r="C941" s="26" t="s">
        <v>1009</v>
      </c>
    </row>
    <row r="942" spans="1:3" s="7" customFormat="1" ht="15" thickBot="1" x14ac:dyDescent="0.35">
      <c r="A942" s="24" t="str">
        <f>LEFT(Tabla1[[#This Row],[ObjGasto]],3)</f>
        <v>722</v>
      </c>
      <c r="B942" s="24">
        <v>72200</v>
      </c>
      <c r="C942" s="27" t="s">
        <v>1010</v>
      </c>
    </row>
    <row r="943" spans="1:3" s="7" customFormat="1" ht="15" thickBot="1" x14ac:dyDescent="0.35">
      <c r="A943" s="24" t="str">
        <f>LEFT(Tabla1[[#This Row],[ObjGasto]],3)</f>
        <v>723</v>
      </c>
      <c r="B943" s="24">
        <v>72300</v>
      </c>
      <c r="C943" s="26" t="s">
        <v>1011</v>
      </c>
    </row>
    <row r="944" spans="1:3" s="7" customFormat="1" ht="15" thickBot="1" x14ac:dyDescent="0.35">
      <c r="A944" s="24" t="str">
        <f>LEFT(Tabla1[[#This Row],[ObjGasto]],3)</f>
        <v>724</v>
      </c>
      <c r="B944" s="24">
        <v>72400</v>
      </c>
      <c r="C944" s="27" t="s">
        <v>1012</v>
      </c>
    </row>
    <row r="945" spans="1:3" s="7" customFormat="1" ht="15" thickBot="1" x14ac:dyDescent="0.35">
      <c r="A945" s="24" t="str">
        <f>LEFT(Tabla1[[#This Row],[ObjGasto]],3)</f>
        <v>725</v>
      </c>
      <c r="B945" s="24">
        <v>72500</v>
      </c>
      <c r="C945" s="26" t="s">
        <v>1013</v>
      </c>
    </row>
    <row r="946" spans="1:3" s="7" customFormat="1" ht="15" thickBot="1" x14ac:dyDescent="0.35">
      <c r="A946" s="24" t="str">
        <f>LEFT(Tabla1[[#This Row],[ObjGasto]],3)</f>
        <v>725</v>
      </c>
      <c r="B946" s="24">
        <v>72501</v>
      </c>
      <c r="C946" s="27" t="s">
        <v>1014</v>
      </c>
    </row>
    <row r="947" spans="1:3" s="7" customFormat="1" ht="15" thickBot="1" x14ac:dyDescent="0.35">
      <c r="A947" s="24" t="str">
        <f>LEFT(Tabla1[[#This Row],[ObjGasto]],3)</f>
        <v>726</v>
      </c>
      <c r="B947" s="24">
        <v>72600</v>
      </c>
      <c r="C947" s="26" t="s">
        <v>1015</v>
      </c>
    </row>
    <row r="948" spans="1:3" s="7" customFormat="1" ht="15" thickBot="1" x14ac:dyDescent="0.35">
      <c r="A948" s="24" t="str">
        <f>LEFT(Tabla1[[#This Row],[ObjGasto]],3)</f>
        <v>727</v>
      </c>
      <c r="B948" s="24">
        <v>72700</v>
      </c>
      <c r="C948" s="27" t="s">
        <v>1016</v>
      </c>
    </row>
    <row r="949" spans="1:3" s="7" customFormat="1" ht="15" thickBot="1" x14ac:dyDescent="0.35">
      <c r="A949" s="24" t="str">
        <f>LEFT(Tabla1[[#This Row],[ObjGasto]],3)</f>
        <v>728</v>
      </c>
      <c r="B949" s="24">
        <v>72800</v>
      </c>
      <c r="C949" s="26" t="s">
        <v>1017</v>
      </c>
    </row>
    <row r="950" spans="1:3" s="7" customFormat="1" ht="15" thickBot="1" x14ac:dyDescent="0.35">
      <c r="A950" s="24" t="str">
        <f>LEFT(Tabla1[[#This Row],[ObjGasto]],3)</f>
        <v>729</v>
      </c>
      <c r="B950" s="24">
        <v>72900</v>
      </c>
      <c r="C950" s="27" t="s">
        <v>1018</v>
      </c>
    </row>
    <row r="951" spans="1:3" s="7" customFormat="1" ht="15" thickBot="1" x14ac:dyDescent="0.35">
      <c r="A951" s="24" t="str">
        <f>LEFT(Tabla1[[#This Row],[ObjGasto]],3)</f>
        <v>730</v>
      </c>
      <c r="B951" s="24">
        <v>73000</v>
      </c>
      <c r="C951" s="26" t="s">
        <v>77</v>
      </c>
    </row>
    <row r="952" spans="1:3" s="7" customFormat="1" ht="15" thickBot="1" x14ac:dyDescent="0.35">
      <c r="A952" s="24" t="str">
        <f>LEFT(Tabla1[[#This Row],[ObjGasto]],3)</f>
        <v>731</v>
      </c>
      <c r="B952" s="24">
        <v>73100</v>
      </c>
      <c r="C952" s="27" t="s">
        <v>1019</v>
      </c>
    </row>
    <row r="953" spans="1:3" s="7" customFormat="1" ht="15" thickBot="1" x14ac:dyDescent="0.35">
      <c r="A953" s="24" t="str">
        <f>LEFT(Tabla1[[#This Row],[ObjGasto]],3)</f>
        <v>731</v>
      </c>
      <c r="B953" s="24">
        <v>73101</v>
      </c>
      <c r="C953" s="26" t="s">
        <v>1020</v>
      </c>
    </row>
    <row r="954" spans="1:3" s="7" customFormat="1" ht="15" thickBot="1" x14ac:dyDescent="0.35">
      <c r="A954" s="24" t="str">
        <f>LEFT(Tabla1[[#This Row],[ObjGasto]],3)</f>
        <v>732</v>
      </c>
      <c r="B954" s="24">
        <v>73200</v>
      </c>
      <c r="C954" s="27" t="s">
        <v>1021</v>
      </c>
    </row>
    <row r="955" spans="1:3" s="7" customFormat="1" ht="15" thickBot="1" x14ac:dyDescent="0.35">
      <c r="A955" s="24" t="str">
        <f>LEFT(Tabla1[[#This Row],[ObjGasto]],3)</f>
        <v>733</v>
      </c>
      <c r="B955" s="24">
        <v>73300</v>
      </c>
      <c r="C955" s="26" t="s">
        <v>1022</v>
      </c>
    </row>
    <row r="956" spans="1:3" s="7" customFormat="1" ht="15" thickBot="1" x14ac:dyDescent="0.35">
      <c r="A956" s="24" t="str">
        <f>LEFT(Tabla1[[#This Row],[ObjGasto]],3)</f>
        <v>734</v>
      </c>
      <c r="B956" s="24">
        <v>73400</v>
      </c>
      <c r="C956" s="27" t="s">
        <v>1023</v>
      </c>
    </row>
    <row r="957" spans="1:3" s="7" customFormat="1" ht="15" thickBot="1" x14ac:dyDescent="0.35">
      <c r="A957" s="24" t="str">
        <f>LEFT(Tabla1[[#This Row],[ObjGasto]],3)</f>
        <v>735</v>
      </c>
      <c r="B957" s="24">
        <v>73500</v>
      </c>
      <c r="C957" s="26" t="s">
        <v>1024</v>
      </c>
    </row>
    <row r="958" spans="1:3" s="7" customFormat="1" ht="15" thickBot="1" x14ac:dyDescent="0.35">
      <c r="A958" s="24" t="str">
        <f>LEFT(Tabla1[[#This Row],[ObjGasto]],3)</f>
        <v>735</v>
      </c>
      <c r="B958" s="24">
        <v>73501</v>
      </c>
      <c r="C958" s="27" t="s">
        <v>1025</v>
      </c>
    </row>
    <row r="959" spans="1:3" s="7" customFormat="1" ht="15" thickBot="1" x14ac:dyDescent="0.35">
      <c r="A959" s="24" t="str">
        <f>LEFT(Tabla1[[#This Row],[ObjGasto]],3)</f>
        <v>739</v>
      </c>
      <c r="B959" s="24">
        <v>73900</v>
      </c>
      <c r="C959" s="26" t="s">
        <v>1026</v>
      </c>
    </row>
    <row r="960" spans="1:3" s="7" customFormat="1" ht="15" thickBot="1" x14ac:dyDescent="0.35">
      <c r="A960" s="24" t="str">
        <f>LEFT(Tabla1[[#This Row],[ObjGasto]],3)</f>
        <v>739</v>
      </c>
      <c r="B960" s="24">
        <v>73901</v>
      </c>
      <c r="C960" s="27" t="s">
        <v>1027</v>
      </c>
    </row>
    <row r="961" spans="1:3" s="7" customFormat="1" ht="15" thickBot="1" x14ac:dyDescent="0.35">
      <c r="A961" s="24" t="str">
        <f>LEFT(Tabla1[[#This Row],[ObjGasto]],3)</f>
        <v>739</v>
      </c>
      <c r="B961" s="24">
        <v>73902</v>
      </c>
      <c r="C961" s="26" t="s">
        <v>1028</v>
      </c>
    </row>
    <row r="962" spans="1:3" s="7" customFormat="1" ht="15" thickBot="1" x14ac:dyDescent="0.35">
      <c r="A962" s="24" t="str">
        <f>LEFT(Tabla1[[#This Row],[ObjGasto]],3)</f>
        <v>739</v>
      </c>
      <c r="B962" s="24">
        <v>73903</v>
      </c>
      <c r="C962" s="27" t="s">
        <v>1029</v>
      </c>
    </row>
    <row r="963" spans="1:3" s="7" customFormat="1" ht="15" thickBot="1" x14ac:dyDescent="0.35">
      <c r="A963" s="24" t="str">
        <f>LEFT(Tabla1[[#This Row],[ObjGasto]],3)</f>
        <v>740</v>
      </c>
      <c r="B963" s="24">
        <v>74000</v>
      </c>
      <c r="C963" s="26" t="s">
        <v>78</v>
      </c>
    </row>
    <row r="964" spans="1:3" s="7" customFormat="1" ht="15" thickBot="1" x14ac:dyDescent="0.35">
      <c r="A964" s="24" t="str">
        <f>LEFT(Tabla1[[#This Row],[ObjGasto]],3)</f>
        <v>741</v>
      </c>
      <c r="B964" s="24">
        <v>74100</v>
      </c>
      <c r="C964" s="27" t="s">
        <v>1030</v>
      </c>
    </row>
    <row r="965" spans="1:3" s="7" customFormat="1" ht="15" thickBot="1" x14ac:dyDescent="0.35">
      <c r="A965" s="24" t="str">
        <f>LEFT(Tabla1[[#This Row],[ObjGasto]],3)</f>
        <v>742</v>
      </c>
      <c r="B965" s="24">
        <v>74200</v>
      </c>
      <c r="C965" s="26" t="s">
        <v>1031</v>
      </c>
    </row>
    <row r="966" spans="1:3" s="7" customFormat="1" ht="27.6" thickBot="1" x14ac:dyDescent="0.35">
      <c r="A966" s="24" t="str">
        <f>LEFT(Tabla1[[#This Row],[ObjGasto]],3)</f>
        <v>742</v>
      </c>
      <c r="B966" s="24">
        <v>74201</v>
      </c>
      <c r="C966" s="27" t="s">
        <v>1032</v>
      </c>
    </row>
    <row r="967" spans="1:3" s="7" customFormat="1" ht="15" thickBot="1" x14ac:dyDescent="0.35">
      <c r="A967" s="24" t="str">
        <f>LEFT(Tabla1[[#This Row],[ObjGasto]],3)</f>
        <v>743</v>
      </c>
      <c r="B967" s="24">
        <v>74300</v>
      </c>
      <c r="C967" s="26" t="s">
        <v>1033</v>
      </c>
    </row>
    <row r="968" spans="1:3" s="7" customFormat="1" ht="15" thickBot="1" x14ac:dyDescent="0.35">
      <c r="A968" s="24" t="str">
        <f>LEFT(Tabla1[[#This Row],[ObjGasto]],3)</f>
        <v>744</v>
      </c>
      <c r="B968" s="24">
        <v>74400</v>
      </c>
      <c r="C968" s="27" t="s">
        <v>1034</v>
      </c>
    </row>
    <row r="969" spans="1:3" s="7" customFormat="1" ht="27.6" thickBot="1" x14ac:dyDescent="0.35">
      <c r="A969" s="24" t="str">
        <f>LEFT(Tabla1[[#This Row],[ObjGasto]],3)</f>
        <v>744</v>
      </c>
      <c r="B969" s="24">
        <v>74401</v>
      </c>
      <c r="C969" s="26" t="s">
        <v>1035</v>
      </c>
    </row>
    <row r="970" spans="1:3" s="7" customFormat="1" ht="15" thickBot="1" x14ac:dyDescent="0.35">
      <c r="A970" s="24" t="str">
        <f>LEFT(Tabla1[[#This Row],[ObjGasto]],3)</f>
        <v>745</v>
      </c>
      <c r="B970" s="24">
        <v>74500</v>
      </c>
      <c r="C970" s="27" t="s">
        <v>1036</v>
      </c>
    </row>
    <row r="971" spans="1:3" s="7" customFormat="1" ht="27.6" thickBot="1" x14ac:dyDescent="0.35">
      <c r="A971" s="24" t="str">
        <f>LEFT(Tabla1[[#This Row],[ObjGasto]],3)</f>
        <v>745</v>
      </c>
      <c r="B971" s="24">
        <v>74501</v>
      </c>
      <c r="C971" s="26" t="s">
        <v>1037</v>
      </c>
    </row>
    <row r="972" spans="1:3" s="7" customFormat="1" ht="15" thickBot="1" x14ac:dyDescent="0.35">
      <c r="A972" s="24" t="str">
        <f>LEFT(Tabla1[[#This Row],[ObjGasto]],3)</f>
        <v>745</v>
      </c>
      <c r="B972" s="24">
        <v>74502</v>
      </c>
      <c r="C972" s="27" t="s">
        <v>1038</v>
      </c>
    </row>
    <row r="973" spans="1:3" s="7" customFormat="1" ht="15" thickBot="1" x14ac:dyDescent="0.35">
      <c r="A973" s="24" t="str">
        <f>LEFT(Tabla1[[#This Row],[ObjGasto]],3)</f>
        <v>745</v>
      </c>
      <c r="B973" s="24">
        <v>74503</v>
      </c>
      <c r="C973" s="26" t="s">
        <v>1039</v>
      </c>
    </row>
    <row r="974" spans="1:3" s="7" customFormat="1" ht="15" thickBot="1" x14ac:dyDescent="0.35">
      <c r="A974" s="24" t="str">
        <f>LEFT(Tabla1[[#This Row],[ObjGasto]],3)</f>
        <v>745</v>
      </c>
      <c r="B974" s="24">
        <v>74504</v>
      </c>
      <c r="C974" s="27" t="s">
        <v>1040</v>
      </c>
    </row>
    <row r="975" spans="1:3" s="7" customFormat="1" ht="15" thickBot="1" x14ac:dyDescent="0.35">
      <c r="A975" s="24" t="str">
        <f>LEFT(Tabla1[[#This Row],[ObjGasto]],3)</f>
        <v>745</v>
      </c>
      <c r="B975" s="24">
        <v>74505</v>
      </c>
      <c r="C975" s="26" t="s">
        <v>1041</v>
      </c>
    </row>
    <row r="976" spans="1:3" s="7" customFormat="1" ht="15" thickBot="1" x14ac:dyDescent="0.35">
      <c r="A976" s="24" t="str">
        <f>LEFT(Tabla1[[#This Row],[ObjGasto]],3)</f>
        <v>745</v>
      </c>
      <c r="B976" s="24">
        <v>74506</v>
      </c>
      <c r="C976" s="27" t="s">
        <v>1042</v>
      </c>
    </row>
    <row r="977" spans="1:3" s="7" customFormat="1" ht="15" thickBot="1" x14ac:dyDescent="0.35">
      <c r="A977" s="24" t="str">
        <f>LEFT(Tabla1[[#This Row],[ObjGasto]],3)</f>
        <v>746</v>
      </c>
      <c r="B977" s="24">
        <v>74600</v>
      </c>
      <c r="C977" s="26" t="s">
        <v>1043</v>
      </c>
    </row>
    <row r="978" spans="1:3" s="7" customFormat="1" ht="15" thickBot="1" x14ac:dyDescent="0.35">
      <c r="A978" s="24" t="str">
        <f>LEFT(Tabla1[[#This Row],[ObjGasto]],3)</f>
        <v>747</v>
      </c>
      <c r="B978" s="24">
        <v>74700</v>
      </c>
      <c r="C978" s="27" t="s">
        <v>1044</v>
      </c>
    </row>
    <row r="979" spans="1:3" s="7" customFormat="1" ht="15" thickBot="1" x14ac:dyDescent="0.35">
      <c r="A979" s="24" t="str">
        <f>LEFT(Tabla1[[#This Row],[ObjGasto]],3)</f>
        <v>748</v>
      </c>
      <c r="B979" s="24">
        <v>74800</v>
      </c>
      <c r="C979" s="26" t="s">
        <v>1045</v>
      </c>
    </row>
    <row r="980" spans="1:3" s="7" customFormat="1" ht="15" thickBot="1" x14ac:dyDescent="0.35">
      <c r="A980" s="24" t="str">
        <f>LEFT(Tabla1[[#This Row],[ObjGasto]],3)</f>
        <v>749</v>
      </c>
      <c r="B980" s="24">
        <v>74900</v>
      </c>
      <c r="C980" s="27" t="s">
        <v>1046</v>
      </c>
    </row>
    <row r="981" spans="1:3" s="7" customFormat="1" ht="15" thickBot="1" x14ac:dyDescent="0.35">
      <c r="A981" s="24" t="str">
        <f>LEFT(Tabla1[[#This Row],[ObjGasto]],3)</f>
        <v>750</v>
      </c>
      <c r="B981" s="24">
        <v>75000</v>
      </c>
      <c r="C981" s="26" t="s">
        <v>79</v>
      </c>
    </row>
    <row r="982" spans="1:3" s="7" customFormat="1" ht="15" thickBot="1" x14ac:dyDescent="0.35">
      <c r="A982" s="24" t="str">
        <f>LEFT(Tabla1[[#This Row],[ObjGasto]],3)</f>
        <v>751</v>
      </c>
      <c r="B982" s="24">
        <v>75100</v>
      </c>
      <c r="C982" s="27" t="s">
        <v>1047</v>
      </c>
    </row>
    <row r="983" spans="1:3" s="7" customFormat="1" ht="15" thickBot="1" x14ac:dyDescent="0.35">
      <c r="A983" s="24" t="str">
        <f>LEFT(Tabla1[[#This Row],[ObjGasto]],3)</f>
        <v>752</v>
      </c>
      <c r="B983" s="24">
        <v>75200</v>
      </c>
      <c r="C983" s="26" t="s">
        <v>1048</v>
      </c>
    </row>
    <row r="984" spans="1:3" s="7" customFormat="1" ht="15" thickBot="1" x14ac:dyDescent="0.35">
      <c r="A984" s="24" t="str">
        <f>LEFT(Tabla1[[#This Row],[ObjGasto]],3)</f>
        <v>753</v>
      </c>
      <c r="B984" s="24">
        <v>75300</v>
      </c>
      <c r="C984" s="27" t="s">
        <v>1049</v>
      </c>
    </row>
    <row r="985" spans="1:3" s="7" customFormat="1" ht="15" thickBot="1" x14ac:dyDescent="0.35">
      <c r="A985" s="24" t="str">
        <f>LEFT(Tabla1[[#This Row],[ObjGasto]],3)</f>
        <v>754</v>
      </c>
      <c r="B985" s="24">
        <v>75400</v>
      </c>
      <c r="C985" s="26" t="s">
        <v>1050</v>
      </c>
    </row>
    <row r="986" spans="1:3" s="7" customFormat="1" ht="15" thickBot="1" x14ac:dyDescent="0.35">
      <c r="A986" s="24" t="str">
        <f>LEFT(Tabla1[[#This Row],[ObjGasto]],3)</f>
        <v>755</v>
      </c>
      <c r="B986" s="24">
        <v>75500</v>
      </c>
      <c r="C986" s="27" t="s">
        <v>1051</v>
      </c>
    </row>
    <row r="987" spans="1:3" s="7" customFormat="1" ht="15" thickBot="1" x14ac:dyDescent="0.35">
      <c r="A987" s="24" t="str">
        <f>LEFT(Tabla1[[#This Row],[ObjGasto]],3)</f>
        <v>755</v>
      </c>
      <c r="B987" s="24">
        <v>75501</v>
      </c>
      <c r="C987" s="26" t="s">
        <v>1052</v>
      </c>
    </row>
    <row r="988" spans="1:3" s="7" customFormat="1" ht="15" thickBot="1" x14ac:dyDescent="0.35">
      <c r="A988" s="24" t="str">
        <f>LEFT(Tabla1[[#This Row],[ObjGasto]],3)</f>
        <v>756</v>
      </c>
      <c r="B988" s="24">
        <v>75600</v>
      </c>
      <c r="C988" s="27" t="s">
        <v>1053</v>
      </c>
    </row>
    <row r="989" spans="1:3" s="7" customFormat="1" ht="15" thickBot="1" x14ac:dyDescent="0.35">
      <c r="A989" s="24" t="str">
        <f>LEFT(Tabla1[[#This Row],[ObjGasto]],3)</f>
        <v>756</v>
      </c>
      <c r="B989" s="24">
        <v>75601</v>
      </c>
      <c r="C989" s="26" t="s">
        <v>1054</v>
      </c>
    </row>
    <row r="990" spans="1:3" s="7" customFormat="1" ht="15" thickBot="1" x14ac:dyDescent="0.35">
      <c r="A990" s="24" t="str">
        <f>LEFT(Tabla1[[#This Row],[ObjGasto]],3)</f>
        <v>756</v>
      </c>
      <c r="B990" s="24">
        <v>75602</v>
      </c>
      <c r="C990" s="27" t="s">
        <v>1055</v>
      </c>
    </row>
    <row r="991" spans="1:3" s="7" customFormat="1" ht="15" thickBot="1" x14ac:dyDescent="0.35">
      <c r="A991" s="24" t="str">
        <f>LEFT(Tabla1[[#This Row],[ObjGasto]],3)</f>
        <v>757</v>
      </c>
      <c r="B991" s="24">
        <v>75700</v>
      </c>
      <c r="C991" s="26" t="s">
        <v>1056</v>
      </c>
    </row>
    <row r="992" spans="1:3" s="7" customFormat="1" ht="15" thickBot="1" x14ac:dyDescent="0.35">
      <c r="A992" s="24" t="str">
        <f>LEFT(Tabla1[[#This Row],[ObjGasto]],3)</f>
        <v>758</v>
      </c>
      <c r="B992" s="24">
        <v>75800</v>
      </c>
      <c r="C992" s="27" t="s">
        <v>1057</v>
      </c>
    </row>
    <row r="993" spans="1:3" s="7" customFormat="1" ht="15" thickBot="1" x14ac:dyDescent="0.35">
      <c r="A993" s="24" t="str">
        <f>LEFT(Tabla1[[#This Row],[ObjGasto]],3)</f>
        <v>759</v>
      </c>
      <c r="B993" s="24">
        <v>75900</v>
      </c>
      <c r="C993" s="26" t="s">
        <v>1058</v>
      </c>
    </row>
    <row r="994" spans="1:3" s="7" customFormat="1" ht="15" thickBot="1" x14ac:dyDescent="0.35">
      <c r="A994" s="24" t="str">
        <f>LEFT(Tabla1[[#This Row],[ObjGasto]],3)</f>
        <v>760</v>
      </c>
      <c r="B994" s="24">
        <v>76000</v>
      </c>
      <c r="C994" s="27" t="s">
        <v>80</v>
      </c>
    </row>
    <row r="995" spans="1:3" s="7" customFormat="1" ht="15" thickBot="1" x14ac:dyDescent="0.35">
      <c r="A995" s="24" t="str">
        <f>LEFT(Tabla1[[#This Row],[ObjGasto]],3)</f>
        <v>761</v>
      </c>
      <c r="B995" s="24">
        <v>76100</v>
      </c>
      <c r="C995" s="26" t="s">
        <v>1059</v>
      </c>
    </row>
    <row r="996" spans="1:3" s="7" customFormat="1" ht="15" thickBot="1" x14ac:dyDescent="0.35">
      <c r="A996" s="24" t="str">
        <f>LEFT(Tabla1[[#This Row],[ObjGasto]],3)</f>
        <v>762</v>
      </c>
      <c r="B996" s="24">
        <v>76200</v>
      </c>
      <c r="C996" s="27" t="s">
        <v>1060</v>
      </c>
    </row>
    <row r="997" spans="1:3" s="7" customFormat="1" ht="15" thickBot="1" x14ac:dyDescent="0.35">
      <c r="A997" s="24" t="str">
        <f>LEFT(Tabla1[[#This Row],[ObjGasto]],3)</f>
        <v>790</v>
      </c>
      <c r="B997" s="24">
        <v>79000</v>
      </c>
      <c r="C997" s="26" t="s">
        <v>81</v>
      </c>
    </row>
    <row r="998" spans="1:3" s="7" customFormat="1" ht="15" thickBot="1" x14ac:dyDescent="0.35">
      <c r="A998" s="24" t="str">
        <f>LEFT(Tabla1[[#This Row],[ObjGasto]],3)</f>
        <v>791</v>
      </c>
      <c r="B998" s="24">
        <v>79100</v>
      </c>
      <c r="C998" s="27" t="s">
        <v>1061</v>
      </c>
    </row>
    <row r="999" spans="1:3" s="7" customFormat="1" ht="15" thickBot="1" x14ac:dyDescent="0.35">
      <c r="A999" s="24" t="str">
        <f>LEFT(Tabla1[[#This Row],[ObjGasto]],3)</f>
        <v>792</v>
      </c>
      <c r="B999" s="24">
        <v>79200</v>
      </c>
      <c r="C999" s="26" t="s">
        <v>1062</v>
      </c>
    </row>
    <row r="1000" spans="1:3" s="7" customFormat="1" ht="15" thickBot="1" x14ac:dyDescent="0.35">
      <c r="A1000" s="24" t="str">
        <f>LEFT(Tabla1[[#This Row],[ObjGasto]],3)</f>
        <v>799</v>
      </c>
      <c r="B1000" s="24">
        <v>79900</v>
      </c>
      <c r="C1000" s="27" t="s">
        <v>1063</v>
      </c>
    </row>
    <row r="1001" spans="1:3" s="7" customFormat="1" ht="15" thickBot="1" x14ac:dyDescent="0.35">
      <c r="A1001" s="24" t="str">
        <f>LEFT(Tabla1[[#This Row],[ObjGasto]],3)</f>
        <v>799</v>
      </c>
      <c r="B1001" s="24">
        <v>79901</v>
      </c>
      <c r="C1001" s="26" t="s">
        <v>1064</v>
      </c>
    </row>
    <row r="1002" spans="1:3" s="7" customFormat="1" ht="15" thickBot="1" x14ac:dyDescent="0.35">
      <c r="A1002" s="24" t="str">
        <f>LEFT(Tabla1[[#This Row],[ObjGasto]],3)</f>
        <v>799</v>
      </c>
      <c r="B1002" s="24">
        <v>79902</v>
      </c>
      <c r="C1002" s="27" t="s">
        <v>1065</v>
      </c>
    </row>
    <row r="1003" spans="1:3" s="7" customFormat="1" ht="15" thickBot="1" x14ac:dyDescent="0.35">
      <c r="A1003" s="24" t="str">
        <f>LEFT(Tabla1[[#This Row],[ObjGasto]],3)</f>
        <v>800</v>
      </c>
      <c r="B1003" s="24">
        <v>80000</v>
      </c>
      <c r="C1003" s="26" t="s">
        <v>90</v>
      </c>
    </row>
    <row r="1004" spans="1:3" s="7" customFormat="1" ht="15" thickBot="1" x14ac:dyDescent="0.35">
      <c r="A1004" s="24" t="str">
        <f>LEFT(Tabla1[[#This Row],[ObjGasto]],3)</f>
        <v>810</v>
      </c>
      <c r="B1004" s="24">
        <v>81000</v>
      </c>
      <c r="C1004" s="27" t="s">
        <v>91</v>
      </c>
    </row>
    <row r="1005" spans="1:3" s="7" customFormat="1" ht="15" thickBot="1" x14ac:dyDescent="0.35">
      <c r="A1005" s="24" t="str">
        <f>LEFT(Tabla1[[#This Row],[ObjGasto]],3)</f>
        <v>811</v>
      </c>
      <c r="B1005" s="24">
        <v>81100</v>
      </c>
      <c r="C1005" s="26" t="s">
        <v>1066</v>
      </c>
    </row>
    <row r="1006" spans="1:3" s="7" customFormat="1" ht="15" thickBot="1" x14ac:dyDescent="0.35">
      <c r="A1006" s="24" t="str">
        <f>LEFT(Tabla1[[#This Row],[ObjGasto]],3)</f>
        <v>812</v>
      </c>
      <c r="B1006" s="24">
        <v>81200</v>
      </c>
      <c r="C1006" s="27" t="s">
        <v>1067</v>
      </c>
    </row>
    <row r="1007" spans="1:3" s="7" customFormat="1" ht="15" thickBot="1" x14ac:dyDescent="0.35">
      <c r="A1007" s="24" t="str">
        <f>LEFT(Tabla1[[#This Row],[ObjGasto]],3)</f>
        <v>813</v>
      </c>
      <c r="B1007" s="24">
        <v>81300</v>
      </c>
      <c r="C1007" s="26" t="s">
        <v>1068</v>
      </c>
    </row>
    <row r="1008" spans="1:3" s="7" customFormat="1" ht="15" thickBot="1" x14ac:dyDescent="0.35">
      <c r="A1008" s="24" t="str">
        <f>LEFT(Tabla1[[#This Row],[ObjGasto]],3)</f>
        <v>814</v>
      </c>
      <c r="B1008" s="24">
        <v>81400</v>
      </c>
      <c r="C1008" s="27" t="s">
        <v>1069</v>
      </c>
    </row>
    <row r="1009" spans="1:3" s="7" customFormat="1" ht="15" thickBot="1" x14ac:dyDescent="0.35">
      <c r="A1009" s="24" t="str">
        <f>LEFT(Tabla1[[#This Row],[ObjGasto]],3)</f>
        <v>815</v>
      </c>
      <c r="B1009" s="24">
        <v>81500</v>
      </c>
      <c r="C1009" s="26" t="s">
        <v>1070</v>
      </c>
    </row>
    <row r="1010" spans="1:3" s="7" customFormat="1" ht="15" thickBot="1" x14ac:dyDescent="0.35">
      <c r="A1010" s="24" t="str">
        <f>LEFT(Tabla1[[#This Row],[ObjGasto]],3)</f>
        <v>816</v>
      </c>
      <c r="B1010" s="24">
        <v>81600</v>
      </c>
      <c r="C1010" s="27" t="s">
        <v>1071</v>
      </c>
    </row>
    <row r="1011" spans="1:3" s="7" customFormat="1" ht="15" thickBot="1" x14ac:dyDescent="0.35">
      <c r="A1011" s="24" t="str">
        <f>LEFT(Tabla1[[#This Row],[ObjGasto]],3)</f>
        <v>830</v>
      </c>
      <c r="B1011" s="24">
        <v>83000</v>
      </c>
      <c r="C1011" s="26" t="s">
        <v>92</v>
      </c>
    </row>
    <row r="1012" spans="1:3" s="7" customFormat="1" ht="15" thickBot="1" x14ac:dyDescent="0.35">
      <c r="A1012" s="24" t="str">
        <f>LEFT(Tabla1[[#This Row],[ObjGasto]],3)</f>
        <v>831</v>
      </c>
      <c r="B1012" s="24">
        <v>83100</v>
      </c>
      <c r="C1012" s="27" t="s">
        <v>1072</v>
      </c>
    </row>
    <row r="1013" spans="1:3" s="7" customFormat="1" ht="15" thickBot="1" x14ac:dyDescent="0.35">
      <c r="A1013" s="24" t="str">
        <f>LEFT(Tabla1[[#This Row],[ObjGasto]],3)</f>
        <v>832</v>
      </c>
      <c r="B1013" s="24">
        <v>83200</v>
      </c>
      <c r="C1013" s="26" t="s">
        <v>1073</v>
      </c>
    </row>
    <row r="1014" spans="1:3" s="7" customFormat="1" ht="15" thickBot="1" x14ac:dyDescent="0.35">
      <c r="A1014" s="24" t="str">
        <f>LEFT(Tabla1[[#This Row],[ObjGasto]],3)</f>
        <v>833</v>
      </c>
      <c r="B1014" s="24">
        <v>83300</v>
      </c>
      <c r="C1014" s="27" t="s">
        <v>1074</v>
      </c>
    </row>
    <row r="1015" spans="1:3" s="7" customFormat="1" ht="15" thickBot="1" x14ac:dyDescent="0.35">
      <c r="A1015" s="24" t="str">
        <f>LEFT(Tabla1[[#This Row],[ObjGasto]],3)</f>
        <v>834</v>
      </c>
      <c r="B1015" s="24">
        <v>83400</v>
      </c>
      <c r="C1015" s="26" t="s">
        <v>1075</v>
      </c>
    </row>
    <row r="1016" spans="1:3" s="7" customFormat="1" ht="15" thickBot="1" x14ac:dyDescent="0.35">
      <c r="A1016" s="24" t="str">
        <f>LEFT(Tabla1[[#This Row],[ObjGasto]],3)</f>
        <v>835</v>
      </c>
      <c r="B1016" s="24">
        <v>83500</v>
      </c>
      <c r="C1016" s="27" t="s">
        <v>1076</v>
      </c>
    </row>
    <row r="1017" spans="1:3" s="7" customFormat="1" ht="15" thickBot="1" x14ac:dyDescent="0.35">
      <c r="A1017" s="24" t="str">
        <f>LEFT(Tabla1[[#This Row],[ObjGasto]],3)</f>
        <v>850</v>
      </c>
      <c r="B1017" s="24">
        <v>85000</v>
      </c>
      <c r="C1017" s="26" t="s">
        <v>93</v>
      </c>
    </row>
    <row r="1018" spans="1:3" s="7" customFormat="1" ht="15" thickBot="1" x14ac:dyDescent="0.35">
      <c r="A1018" s="24" t="str">
        <f>LEFT(Tabla1[[#This Row],[ObjGasto]],3)</f>
        <v>851</v>
      </c>
      <c r="B1018" s="24">
        <v>85100</v>
      </c>
      <c r="C1018" s="27" t="s">
        <v>1077</v>
      </c>
    </row>
    <row r="1019" spans="1:3" s="7" customFormat="1" ht="15" thickBot="1" x14ac:dyDescent="0.35">
      <c r="A1019" s="24" t="str">
        <f>LEFT(Tabla1[[#This Row],[ObjGasto]],3)</f>
        <v>852</v>
      </c>
      <c r="B1019" s="24">
        <v>85200</v>
      </c>
      <c r="C1019" s="26" t="s">
        <v>1078</v>
      </c>
    </row>
    <row r="1020" spans="1:3" s="7" customFormat="1" ht="15" thickBot="1" x14ac:dyDescent="0.35">
      <c r="A1020" s="24" t="str">
        <f>LEFT(Tabla1[[#This Row],[ObjGasto]],3)</f>
        <v>853</v>
      </c>
      <c r="B1020" s="24">
        <v>85300</v>
      </c>
      <c r="C1020" s="27" t="s">
        <v>1079</v>
      </c>
    </row>
    <row r="1021" spans="1:3" s="7" customFormat="1" ht="15" thickBot="1" x14ac:dyDescent="0.35">
      <c r="A1021" s="24" t="str">
        <f>LEFT(Tabla1[[#This Row],[ObjGasto]],3)</f>
        <v>900</v>
      </c>
      <c r="B1021" s="24">
        <v>90000</v>
      </c>
      <c r="C1021" s="26" t="s">
        <v>1080</v>
      </c>
    </row>
    <row r="1022" spans="1:3" s="7" customFormat="1" ht="15" thickBot="1" x14ac:dyDescent="0.35">
      <c r="A1022" s="24" t="str">
        <f>LEFT(Tabla1[[#This Row],[ObjGasto]],3)</f>
        <v>910</v>
      </c>
      <c r="B1022" s="24">
        <v>91000</v>
      </c>
      <c r="C1022" s="27" t="s">
        <v>1081</v>
      </c>
    </row>
    <row r="1023" spans="1:3" s="7" customFormat="1" ht="15" thickBot="1" x14ac:dyDescent="0.35">
      <c r="A1023" s="24" t="str">
        <f>LEFT(Tabla1[[#This Row],[ObjGasto]],3)</f>
        <v>911</v>
      </c>
      <c r="B1023" s="24">
        <v>91100</v>
      </c>
      <c r="C1023" s="26" t="s">
        <v>1082</v>
      </c>
    </row>
    <row r="1024" spans="1:3" s="7" customFormat="1" ht="15" thickBot="1" x14ac:dyDescent="0.35">
      <c r="A1024" s="24" t="str">
        <f>LEFT(Tabla1[[#This Row],[ObjGasto]],3)</f>
        <v>911</v>
      </c>
      <c r="B1024" s="24">
        <v>91101</v>
      </c>
      <c r="C1024" s="27" t="s">
        <v>1083</v>
      </c>
    </row>
    <row r="1025" spans="1:3" s="7" customFormat="1" ht="15" thickBot="1" x14ac:dyDescent="0.35">
      <c r="A1025" s="24" t="str">
        <f>LEFT(Tabla1[[#This Row],[ObjGasto]],3)</f>
        <v>911</v>
      </c>
      <c r="B1025" s="24">
        <v>91102</v>
      </c>
      <c r="C1025" s="26" t="s">
        <v>1084</v>
      </c>
    </row>
    <row r="1026" spans="1:3" s="7" customFormat="1" ht="15" thickBot="1" x14ac:dyDescent="0.35">
      <c r="A1026" s="24" t="str">
        <f>LEFT(Tabla1[[#This Row],[ObjGasto]],3)</f>
        <v>912</v>
      </c>
      <c r="B1026" s="24">
        <v>91200</v>
      </c>
      <c r="C1026" s="27" t="s">
        <v>1085</v>
      </c>
    </row>
    <row r="1027" spans="1:3" s="7" customFormat="1" ht="15" thickBot="1" x14ac:dyDescent="0.35">
      <c r="A1027" s="24" t="str">
        <f>LEFT(Tabla1[[#This Row],[ObjGasto]],3)</f>
        <v>912</v>
      </c>
      <c r="B1027" s="24">
        <v>91201</v>
      </c>
      <c r="C1027" s="26" t="s">
        <v>1086</v>
      </c>
    </row>
    <row r="1028" spans="1:3" s="7" customFormat="1" ht="15" thickBot="1" x14ac:dyDescent="0.35">
      <c r="A1028" s="24" t="str">
        <f>LEFT(Tabla1[[#This Row],[ObjGasto]],3)</f>
        <v>913</v>
      </c>
      <c r="B1028" s="24">
        <v>91300</v>
      </c>
      <c r="C1028" s="27" t="s">
        <v>1087</v>
      </c>
    </row>
    <row r="1029" spans="1:3" s="7" customFormat="1" ht="15" thickBot="1" x14ac:dyDescent="0.35">
      <c r="A1029" s="24" t="str">
        <f>LEFT(Tabla1[[#This Row],[ObjGasto]],3)</f>
        <v>913</v>
      </c>
      <c r="B1029" s="24">
        <v>91301</v>
      </c>
      <c r="C1029" s="26" t="s">
        <v>1087</v>
      </c>
    </row>
    <row r="1030" spans="1:3" s="7" customFormat="1" ht="15" thickBot="1" x14ac:dyDescent="0.35">
      <c r="A1030" s="24" t="str">
        <f>LEFT(Tabla1[[#This Row],[ObjGasto]],3)</f>
        <v>913</v>
      </c>
      <c r="B1030" s="24">
        <v>91302</v>
      </c>
      <c r="C1030" s="27" t="s">
        <v>1088</v>
      </c>
    </row>
    <row r="1031" spans="1:3" s="7" customFormat="1" ht="15" thickBot="1" x14ac:dyDescent="0.35">
      <c r="A1031" s="24" t="str">
        <f>LEFT(Tabla1[[#This Row],[ObjGasto]],3)</f>
        <v>914</v>
      </c>
      <c r="B1031" s="24">
        <v>91400</v>
      </c>
      <c r="C1031" s="26" t="s">
        <v>1089</v>
      </c>
    </row>
    <row r="1032" spans="1:3" s="7" customFormat="1" ht="15" thickBot="1" x14ac:dyDescent="0.35">
      <c r="A1032" s="24" t="str">
        <f>LEFT(Tabla1[[#This Row],[ObjGasto]],3)</f>
        <v>914</v>
      </c>
      <c r="B1032" s="24">
        <v>91401</v>
      </c>
      <c r="C1032" s="27" t="s">
        <v>1089</v>
      </c>
    </row>
    <row r="1033" spans="1:3" s="7" customFormat="1" ht="15" thickBot="1" x14ac:dyDescent="0.35">
      <c r="A1033" s="24" t="str">
        <f>LEFT(Tabla1[[#This Row],[ObjGasto]],3)</f>
        <v>914</v>
      </c>
      <c r="B1033" s="24">
        <v>91402</v>
      </c>
      <c r="C1033" s="26" t="s">
        <v>1090</v>
      </c>
    </row>
    <row r="1034" spans="1:3" s="7" customFormat="1" ht="15" thickBot="1" x14ac:dyDescent="0.35">
      <c r="A1034" s="24" t="str">
        <f>LEFT(Tabla1[[#This Row],[ObjGasto]],3)</f>
        <v>915</v>
      </c>
      <c r="B1034" s="24">
        <v>91500</v>
      </c>
      <c r="C1034" s="27" t="s">
        <v>1091</v>
      </c>
    </row>
    <row r="1035" spans="1:3" s="7" customFormat="1" ht="15" thickBot="1" x14ac:dyDescent="0.35">
      <c r="A1035" s="24" t="str">
        <f>LEFT(Tabla1[[#This Row],[ObjGasto]],3)</f>
        <v>915</v>
      </c>
      <c r="B1035" s="24">
        <v>91501</v>
      </c>
      <c r="C1035" s="26" t="s">
        <v>1091</v>
      </c>
    </row>
    <row r="1036" spans="1:3" s="7" customFormat="1" ht="15" thickBot="1" x14ac:dyDescent="0.35">
      <c r="A1036" s="24" t="str">
        <f>LEFT(Tabla1[[#This Row],[ObjGasto]],3)</f>
        <v>916</v>
      </c>
      <c r="B1036" s="24">
        <v>91600</v>
      </c>
      <c r="C1036" s="27" t="s">
        <v>1092</v>
      </c>
    </row>
    <row r="1037" spans="1:3" s="7" customFormat="1" ht="15" thickBot="1" x14ac:dyDescent="0.35">
      <c r="A1037" s="24" t="str">
        <f>LEFT(Tabla1[[#This Row],[ObjGasto]],3)</f>
        <v>916</v>
      </c>
      <c r="B1037" s="24">
        <v>91601</v>
      </c>
      <c r="C1037" s="26" t="s">
        <v>1092</v>
      </c>
    </row>
    <row r="1038" spans="1:3" s="7" customFormat="1" ht="15" thickBot="1" x14ac:dyDescent="0.35">
      <c r="A1038" s="24" t="str">
        <f>LEFT(Tabla1[[#This Row],[ObjGasto]],3)</f>
        <v>917</v>
      </c>
      <c r="B1038" s="24">
        <v>91700</v>
      </c>
      <c r="C1038" s="27" t="s">
        <v>1093</v>
      </c>
    </row>
    <row r="1039" spans="1:3" s="7" customFormat="1" ht="15" thickBot="1" x14ac:dyDescent="0.35">
      <c r="A1039" s="24" t="str">
        <f>LEFT(Tabla1[[#This Row],[ObjGasto]],3)</f>
        <v>917</v>
      </c>
      <c r="B1039" s="24">
        <v>91701</v>
      </c>
      <c r="C1039" s="26" t="s">
        <v>1094</v>
      </c>
    </row>
    <row r="1040" spans="1:3" s="7" customFormat="1" ht="15" thickBot="1" x14ac:dyDescent="0.35">
      <c r="A1040" s="24" t="str">
        <f>LEFT(Tabla1[[#This Row],[ObjGasto]],3)</f>
        <v>918</v>
      </c>
      <c r="B1040" s="24">
        <v>91800</v>
      </c>
      <c r="C1040" s="27" t="s">
        <v>1095</v>
      </c>
    </row>
    <row r="1041" spans="1:3" s="7" customFormat="1" ht="15" thickBot="1" x14ac:dyDescent="0.35">
      <c r="A1041" s="24" t="str">
        <f>LEFT(Tabla1[[#This Row],[ObjGasto]],3)</f>
        <v>920</v>
      </c>
      <c r="B1041" s="24">
        <v>92000</v>
      </c>
      <c r="C1041" s="26" t="s">
        <v>1096</v>
      </c>
    </row>
    <row r="1042" spans="1:3" s="7" customFormat="1" ht="15" thickBot="1" x14ac:dyDescent="0.35">
      <c r="A1042" s="24" t="str">
        <f>LEFT(Tabla1[[#This Row],[ObjGasto]],3)</f>
        <v>921</v>
      </c>
      <c r="B1042" s="24">
        <v>92100</v>
      </c>
      <c r="C1042" s="27" t="s">
        <v>1097</v>
      </c>
    </row>
    <row r="1043" spans="1:3" s="7" customFormat="1" ht="15" thickBot="1" x14ac:dyDescent="0.35">
      <c r="A1043" s="24" t="str">
        <f>LEFT(Tabla1[[#This Row],[ObjGasto]],3)</f>
        <v>921</v>
      </c>
      <c r="B1043" s="24">
        <v>92101</v>
      </c>
      <c r="C1043" s="26" t="s">
        <v>1097</v>
      </c>
    </row>
    <row r="1044" spans="1:3" s="7" customFormat="1" ht="15" thickBot="1" x14ac:dyDescent="0.35">
      <c r="A1044" s="24" t="str">
        <f>LEFT(Tabla1[[#This Row],[ObjGasto]],3)</f>
        <v>921</v>
      </c>
      <c r="B1044" s="24">
        <v>92102</v>
      </c>
      <c r="C1044" s="27" t="s">
        <v>1098</v>
      </c>
    </row>
    <row r="1045" spans="1:3" s="7" customFormat="1" ht="15" thickBot="1" x14ac:dyDescent="0.35">
      <c r="A1045" s="24" t="str">
        <f>LEFT(Tabla1[[#This Row],[ObjGasto]],3)</f>
        <v>922</v>
      </c>
      <c r="B1045" s="24">
        <v>92200</v>
      </c>
      <c r="C1045" s="26" t="s">
        <v>1099</v>
      </c>
    </row>
    <row r="1046" spans="1:3" s="7" customFormat="1" ht="15" thickBot="1" x14ac:dyDescent="0.35">
      <c r="A1046" s="24" t="str">
        <f>LEFT(Tabla1[[#This Row],[ObjGasto]],3)</f>
        <v>922</v>
      </c>
      <c r="B1046" s="24">
        <v>92201</v>
      </c>
      <c r="C1046" s="27" t="s">
        <v>1100</v>
      </c>
    </row>
    <row r="1047" spans="1:3" s="7" customFormat="1" ht="15" thickBot="1" x14ac:dyDescent="0.35">
      <c r="A1047" s="24" t="str">
        <f>LEFT(Tabla1[[#This Row],[ObjGasto]],3)</f>
        <v>923</v>
      </c>
      <c r="B1047" s="24">
        <v>92300</v>
      </c>
      <c r="C1047" s="26" t="s">
        <v>1101</v>
      </c>
    </row>
    <row r="1048" spans="1:3" s="7" customFormat="1" ht="15" thickBot="1" x14ac:dyDescent="0.35">
      <c r="A1048" s="24" t="str">
        <f>LEFT(Tabla1[[#This Row],[ObjGasto]],3)</f>
        <v>923</v>
      </c>
      <c r="B1048" s="24">
        <v>92301</v>
      </c>
      <c r="C1048" s="27" t="s">
        <v>1101</v>
      </c>
    </row>
    <row r="1049" spans="1:3" s="7" customFormat="1" ht="15" thickBot="1" x14ac:dyDescent="0.35">
      <c r="A1049" s="24" t="str">
        <f>LEFT(Tabla1[[#This Row],[ObjGasto]],3)</f>
        <v>923</v>
      </c>
      <c r="B1049" s="24">
        <v>92302</v>
      </c>
      <c r="C1049" s="26" t="s">
        <v>1102</v>
      </c>
    </row>
    <row r="1050" spans="1:3" s="7" customFormat="1" ht="15" thickBot="1" x14ac:dyDescent="0.35">
      <c r="A1050" s="24" t="str">
        <f>LEFT(Tabla1[[#This Row],[ObjGasto]],3)</f>
        <v>924</v>
      </c>
      <c r="B1050" s="24">
        <v>92400</v>
      </c>
      <c r="C1050" s="27" t="s">
        <v>1103</v>
      </c>
    </row>
    <row r="1051" spans="1:3" s="7" customFormat="1" ht="15" thickBot="1" x14ac:dyDescent="0.35">
      <c r="A1051" s="24" t="str">
        <f>LEFT(Tabla1[[#This Row],[ObjGasto]],3)</f>
        <v>924</v>
      </c>
      <c r="B1051" s="24">
        <v>92401</v>
      </c>
      <c r="C1051" s="26" t="s">
        <v>1103</v>
      </c>
    </row>
    <row r="1052" spans="1:3" s="7" customFormat="1" ht="15" thickBot="1" x14ac:dyDescent="0.35">
      <c r="A1052" s="24" t="str">
        <f>LEFT(Tabla1[[#This Row],[ObjGasto]],3)</f>
        <v>924</v>
      </c>
      <c r="B1052" s="24">
        <v>92402</v>
      </c>
      <c r="C1052" s="27" t="s">
        <v>1104</v>
      </c>
    </row>
    <row r="1053" spans="1:3" s="7" customFormat="1" ht="15" thickBot="1" x14ac:dyDescent="0.35">
      <c r="A1053" s="24" t="str">
        <f>LEFT(Tabla1[[#This Row],[ObjGasto]],3)</f>
        <v>925</v>
      </c>
      <c r="B1053" s="24">
        <v>92500</v>
      </c>
      <c r="C1053" s="26" t="s">
        <v>1105</v>
      </c>
    </row>
    <row r="1054" spans="1:3" s="7" customFormat="1" ht="15" thickBot="1" x14ac:dyDescent="0.35">
      <c r="A1054" s="24" t="str">
        <f>LEFT(Tabla1[[#This Row],[ObjGasto]],3)</f>
        <v>925</v>
      </c>
      <c r="B1054" s="24">
        <v>92501</v>
      </c>
      <c r="C1054" s="27" t="s">
        <v>1105</v>
      </c>
    </row>
    <row r="1055" spans="1:3" s="7" customFormat="1" ht="15" thickBot="1" x14ac:dyDescent="0.35">
      <c r="A1055" s="24" t="str">
        <f>LEFT(Tabla1[[#This Row],[ObjGasto]],3)</f>
        <v>926</v>
      </c>
      <c r="B1055" s="24">
        <v>92600</v>
      </c>
      <c r="C1055" s="26" t="s">
        <v>1106</v>
      </c>
    </row>
    <row r="1056" spans="1:3" s="7" customFormat="1" ht="15" thickBot="1" x14ac:dyDescent="0.35">
      <c r="A1056" s="24" t="str">
        <f>LEFT(Tabla1[[#This Row],[ObjGasto]],3)</f>
        <v>926</v>
      </c>
      <c r="B1056" s="24">
        <v>92601</v>
      </c>
      <c r="C1056" s="27" t="s">
        <v>1106</v>
      </c>
    </row>
    <row r="1057" spans="1:3" s="7" customFormat="1" ht="15" thickBot="1" x14ac:dyDescent="0.35">
      <c r="A1057" s="24" t="str">
        <f>LEFT(Tabla1[[#This Row],[ObjGasto]],3)</f>
        <v>927</v>
      </c>
      <c r="B1057" s="24">
        <v>92700</v>
      </c>
      <c r="C1057" s="26" t="s">
        <v>1107</v>
      </c>
    </row>
    <row r="1058" spans="1:3" s="7" customFormat="1" ht="15" thickBot="1" x14ac:dyDescent="0.35">
      <c r="A1058" s="24" t="str">
        <f>LEFT(Tabla1[[#This Row],[ObjGasto]],3)</f>
        <v>927</v>
      </c>
      <c r="B1058" s="24">
        <v>92701</v>
      </c>
      <c r="C1058" s="27" t="s">
        <v>1108</v>
      </c>
    </row>
    <row r="1059" spans="1:3" s="7" customFormat="1" ht="15" thickBot="1" x14ac:dyDescent="0.35">
      <c r="A1059" s="24" t="str">
        <f>LEFT(Tabla1[[#This Row],[ObjGasto]],3)</f>
        <v>928</v>
      </c>
      <c r="B1059" s="24">
        <v>92800</v>
      </c>
      <c r="C1059" s="26" t="s">
        <v>1109</v>
      </c>
    </row>
    <row r="1060" spans="1:3" s="7" customFormat="1" ht="15" thickBot="1" x14ac:dyDescent="0.35">
      <c r="A1060" s="24" t="str">
        <f>LEFT(Tabla1[[#This Row],[ObjGasto]],3)</f>
        <v>928</v>
      </c>
      <c r="B1060" s="24">
        <v>92801</v>
      </c>
      <c r="C1060" s="27" t="s">
        <v>1109</v>
      </c>
    </row>
    <row r="1061" spans="1:3" s="7" customFormat="1" ht="15" thickBot="1" x14ac:dyDescent="0.35">
      <c r="A1061" s="24" t="str">
        <f>LEFT(Tabla1[[#This Row],[ObjGasto]],3)</f>
        <v>930</v>
      </c>
      <c r="B1061" s="24">
        <v>93000</v>
      </c>
      <c r="C1061" s="26" t="s">
        <v>1110</v>
      </c>
    </row>
    <row r="1062" spans="1:3" s="7" customFormat="1" ht="15" thickBot="1" x14ac:dyDescent="0.35">
      <c r="A1062" s="24" t="str">
        <f>LEFT(Tabla1[[#This Row],[ObjGasto]],3)</f>
        <v>931</v>
      </c>
      <c r="B1062" s="24">
        <v>93100</v>
      </c>
      <c r="C1062" s="27" t="s">
        <v>1111</v>
      </c>
    </row>
    <row r="1063" spans="1:3" s="7" customFormat="1" ht="15" thickBot="1" x14ac:dyDescent="0.35">
      <c r="A1063" s="24" t="str">
        <f>LEFT(Tabla1[[#This Row],[ObjGasto]],3)</f>
        <v>931</v>
      </c>
      <c r="B1063" s="24">
        <v>93101</v>
      </c>
      <c r="C1063" s="26" t="s">
        <v>1112</v>
      </c>
    </row>
    <row r="1064" spans="1:3" s="7" customFormat="1" ht="15" thickBot="1" x14ac:dyDescent="0.35">
      <c r="A1064" s="24" t="str">
        <f>LEFT(Tabla1[[#This Row],[ObjGasto]],3)</f>
        <v>932</v>
      </c>
      <c r="B1064" s="24">
        <v>93200</v>
      </c>
      <c r="C1064" s="27" t="s">
        <v>1113</v>
      </c>
    </row>
    <row r="1065" spans="1:3" s="7" customFormat="1" ht="15" thickBot="1" x14ac:dyDescent="0.35">
      <c r="A1065" s="24" t="str">
        <f>LEFT(Tabla1[[#This Row],[ObjGasto]],3)</f>
        <v>932</v>
      </c>
      <c r="B1065" s="24">
        <v>93201</v>
      </c>
      <c r="C1065" s="26" t="s">
        <v>1114</v>
      </c>
    </row>
    <row r="1066" spans="1:3" s="7" customFormat="1" ht="15" thickBot="1" x14ac:dyDescent="0.35">
      <c r="A1066" s="24" t="str">
        <f>LEFT(Tabla1[[#This Row],[ObjGasto]],3)</f>
        <v>940</v>
      </c>
      <c r="B1066" s="24">
        <v>94000</v>
      </c>
      <c r="C1066" s="27" t="s">
        <v>1115</v>
      </c>
    </row>
    <row r="1067" spans="1:3" s="7" customFormat="1" ht="15" thickBot="1" x14ac:dyDescent="0.35">
      <c r="A1067" s="24" t="str">
        <f>LEFT(Tabla1[[#This Row],[ObjGasto]],3)</f>
        <v>941</v>
      </c>
      <c r="B1067" s="24">
        <v>94100</v>
      </c>
      <c r="C1067" s="26" t="s">
        <v>1116</v>
      </c>
    </row>
    <row r="1068" spans="1:3" s="7" customFormat="1" ht="15" thickBot="1" x14ac:dyDescent="0.35">
      <c r="A1068" s="24" t="str">
        <f>LEFT(Tabla1[[#This Row],[ObjGasto]],3)</f>
        <v>941</v>
      </c>
      <c r="B1068" s="24">
        <v>94101</v>
      </c>
      <c r="C1068" s="27" t="s">
        <v>1117</v>
      </c>
    </row>
    <row r="1069" spans="1:3" s="7" customFormat="1" ht="15" thickBot="1" x14ac:dyDescent="0.35">
      <c r="A1069" s="24" t="str">
        <f>LEFT(Tabla1[[#This Row],[ObjGasto]],3)</f>
        <v>942</v>
      </c>
      <c r="B1069" s="24">
        <v>94200</v>
      </c>
      <c r="C1069" s="26" t="s">
        <v>1118</v>
      </c>
    </row>
    <row r="1070" spans="1:3" s="7" customFormat="1" ht="15" thickBot="1" x14ac:dyDescent="0.35">
      <c r="A1070" s="24" t="str">
        <f>LEFT(Tabla1[[#This Row],[ObjGasto]],3)</f>
        <v>942</v>
      </c>
      <c r="B1070" s="24">
        <v>94201</v>
      </c>
      <c r="C1070" s="27" t="s">
        <v>1119</v>
      </c>
    </row>
    <row r="1071" spans="1:3" s="7" customFormat="1" ht="15" thickBot="1" x14ac:dyDescent="0.35">
      <c r="A1071" s="24" t="str">
        <f>LEFT(Tabla1[[#This Row],[ObjGasto]],3)</f>
        <v>950</v>
      </c>
      <c r="B1071" s="24">
        <v>95000</v>
      </c>
      <c r="C1071" s="26" t="s">
        <v>1120</v>
      </c>
    </row>
    <row r="1072" spans="1:3" s="7" customFormat="1" ht="15" thickBot="1" x14ac:dyDescent="0.35">
      <c r="A1072" s="24" t="str">
        <f>LEFT(Tabla1[[#This Row],[ObjGasto]],3)</f>
        <v>951</v>
      </c>
      <c r="B1072" s="24">
        <v>95100</v>
      </c>
      <c r="C1072" s="27" t="s">
        <v>1121</v>
      </c>
    </row>
    <row r="1073" spans="1:3" s="7" customFormat="1" ht="15" thickBot="1" x14ac:dyDescent="0.35">
      <c r="A1073" s="24" t="str">
        <f>LEFT(Tabla1[[#This Row],[ObjGasto]],3)</f>
        <v>951</v>
      </c>
      <c r="B1073" s="24">
        <v>95101</v>
      </c>
      <c r="C1073" s="26" t="s">
        <v>1122</v>
      </c>
    </row>
    <row r="1074" spans="1:3" s="7" customFormat="1" ht="15" thickBot="1" x14ac:dyDescent="0.35">
      <c r="A1074" s="24" t="str">
        <f>LEFT(Tabla1[[#This Row],[ObjGasto]],3)</f>
        <v>952</v>
      </c>
      <c r="B1074" s="24">
        <v>95200</v>
      </c>
      <c r="C1074" s="27" t="s">
        <v>1123</v>
      </c>
    </row>
    <row r="1075" spans="1:3" s="7" customFormat="1" ht="15" thickBot="1" x14ac:dyDescent="0.35">
      <c r="A1075" s="24" t="str">
        <f>LEFT(Tabla1[[#This Row],[ObjGasto]],3)</f>
        <v>960</v>
      </c>
      <c r="B1075" s="24">
        <v>96000</v>
      </c>
      <c r="C1075" s="26" t="s">
        <v>1124</v>
      </c>
    </row>
    <row r="1076" spans="1:3" s="7" customFormat="1" ht="15" thickBot="1" x14ac:dyDescent="0.35">
      <c r="A1076" s="24" t="str">
        <f>LEFT(Tabla1[[#This Row],[ObjGasto]],3)</f>
        <v>961</v>
      </c>
      <c r="B1076" s="24">
        <v>96100</v>
      </c>
      <c r="C1076" s="27" t="s">
        <v>1125</v>
      </c>
    </row>
    <row r="1077" spans="1:3" s="7" customFormat="1" ht="15" thickBot="1" x14ac:dyDescent="0.35">
      <c r="A1077" s="24" t="str">
        <f>LEFT(Tabla1[[#This Row],[ObjGasto]],3)</f>
        <v>961</v>
      </c>
      <c r="B1077" s="24">
        <v>96101</v>
      </c>
      <c r="C1077" s="26" t="s">
        <v>1125</v>
      </c>
    </row>
    <row r="1078" spans="1:3" s="7" customFormat="1" ht="15" thickBot="1" x14ac:dyDescent="0.35">
      <c r="A1078" s="24" t="str">
        <f>LEFT(Tabla1[[#This Row],[ObjGasto]],3)</f>
        <v>962</v>
      </c>
      <c r="B1078" s="24">
        <v>96200</v>
      </c>
      <c r="C1078" s="27" t="s">
        <v>1126</v>
      </c>
    </row>
    <row r="1079" spans="1:3" s="7" customFormat="1" ht="15" thickBot="1" x14ac:dyDescent="0.35">
      <c r="A1079" s="24" t="str">
        <f>LEFT(Tabla1[[#This Row],[ObjGasto]],3)</f>
        <v>962</v>
      </c>
      <c r="B1079" s="24">
        <v>96201</v>
      </c>
      <c r="C1079" s="26" t="s">
        <v>1127</v>
      </c>
    </row>
    <row r="1080" spans="1:3" s="7" customFormat="1" ht="15" thickBot="1" x14ac:dyDescent="0.35">
      <c r="A1080" s="24" t="str">
        <f>LEFT(Tabla1[[#This Row],[ObjGasto]],3)</f>
        <v>990</v>
      </c>
      <c r="B1080" s="24">
        <v>99000</v>
      </c>
      <c r="C1080" s="27" t="s">
        <v>1128</v>
      </c>
    </row>
    <row r="1081" spans="1:3" s="7" customFormat="1" ht="15" thickBot="1" x14ac:dyDescent="0.35">
      <c r="A1081" s="24" t="str">
        <f>LEFT(Tabla1[[#This Row],[ObjGasto]],3)</f>
        <v>991</v>
      </c>
      <c r="B1081" s="24">
        <v>99100</v>
      </c>
      <c r="C1081" s="26" t="s">
        <v>1129</v>
      </c>
    </row>
    <row r="1082" spans="1:3" s="7" customFormat="1" x14ac:dyDescent="0.3">
      <c r="A1082" s="24" t="str">
        <f>LEFT(Tabla1[[#This Row],[ObjGasto]],3)</f>
        <v>991</v>
      </c>
      <c r="B1082" s="24">
        <v>99101</v>
      </c>
      <c r="C1082" s="37" t="s">
        <v>1129</v>
      </c>
    </row>
  </sheetData>
  <pageMargins left="0.70866141732283472" right="0.70866141732283472" top="0.74803149606299213" bottom="0.74803149606299213" header="0.31496062992125984" footer="0.31496062992125984"/>
  <pageSetup scale="50" fitToHeight="0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16</vt:i4>
      </vt:variant>
    </vt:vector>
  </HeadingPairs>
  <TitlesOfParts>
    <vt:vector size="16" baseType="lpstr">
      <vt:lpstr>CALENDARIO</vt:lpstr>
      <vt:lpstr>COG</vt:lpstr>
      <vt:lpstr>CTG</vt:lpstr>
      <vt:lpstr>CA COG</vt:lpstr>
      <vt:lpstr>CA</vt:lpstr>
      <vt:lpstr>CA 2</vt:lpstr>
      <vt:lpstr>CE</vt:lpstr>
      <vt:lpstr>C PROGRAMATICA</vt:lpstr>
      <vt:lpstr>Objeto Gasto</vt:lpstr>
      <vt:lpstr>BASE COG</vt:lpstr>
      <vt:lpstr>BASE COG2</vt:lpstr>
      <vt:lpstr>BASE CA COG</vt:lpstr>
      <vt:lpstr>CFG</vt:lpstr>
      <vt:lpstr>PUESTOS</vt:lpstr>
      <vt:lpstr>TABULADOR 1</vt:lpstr>
      <vt:lpstr>TABULADOR 2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ALBERTO</dc:creator>
  <cp:lastModifiedBy>Yaneth Aguilar Veliz</cp:lastModifiedBy>
  <cp:lastPrinted>2015-12-17T23:29:34Z</cp:lastPrinted>
  <dcterms:created xsi:type="dcterms:W3CDTF">2015-12-16T15:31:29Z</dcterms:created>
  <dcterms:modified xsi:type="dcterms:W3CDTF">2016-11-22T23:26:31Z</dcterms:modified>
</cp:coreProperties>
</file>