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ANT PRESIDENCIA CASTAÑOS BU (2)" sheetId="1" r:id="rId1"/>
  </sheets>
  <definedNames>
    <definedName name="INGRESOS" localSheetId="0">#REF!</definedName>
    <definedName name="INGRESOS">#REF!</definedName>
    <definedName name="otrosaprov" localSheetId="0">#REF!</definedName>
    <definedName name="otrosaprov">#REF!</definedName>
  </definedNames>
  <calcPr calcId="125725"/>
</workbook>
</file>

<file path=xl/calcChain.xml><?xml version="1.0" encoding="utf-8"?>
<calcChain xmlns="http://schemas.openxmlformats.org/spreadsheetml/2006/main">
  <c r="N211" i="1"/>
  <c r="N209"/>
  <c r="N208"/>
  <c r="M211"/>
  <c r="M209"/>
  <c r="M208"/>
  <c r="L211"/>
  <c r="L209"/>
  <c r="L208"/>
  <c r="R202"/>
  <c r="Q202"/>
  <c r="P202"/>
  <c r="C214"/>
  <c r="E211"/>
  <c r="F211" s="1"/>
  <c r="E210"/>
  <c r="F210" s="1"/>
  <c r="E209"/>
  <c r="F209" s="1"/>
  <c r="E208"/>
  <c r="F208" s="1"/>
  <c r="E207"/>
  <c r="F207" s="1"/>
  <c r="E206"/>
  <c r="F206" s="1"/>
  <c r="E205"/>
  <c r="F205" s="1"/>
  <c r="O198"/>
  <c r="O195"/>
  <c r="O194"/>
  <c r="O193"/>
  <c r="O192"/>
  <c r="O191"/>
  <c r="N190"/>
  <c r="M190"/>
  <c r="L190"/>
  <c r="K190"/>
  <c r="J190"/>
  <c r="I190"/>
  <c r="H190"/>
  <c r="G190"/>
  <c r="F190"/>
  <c r="E190"/>
  <c r="D190"/>
  <c r="C190"/>
  <c r="O190" s="1"/>
  <c r="N189"/>
  <c r="M189"/>
  <c r="L189"/>
  <c r="K189"/>
  <c r="J189"/>
  <c r="I189"/>
  <c r="H189"/>
  <c r="G189"/>
  <c r="F189"/>
  <c r="E189"/>
  <c r="D189"/>
  <c r="C189"/>
  <c r="O189" s="1"/>
  <c r="N188"/>
  <c r="M188"/>
  <c r="L188"/>
  <c r="K188"/>
  <c r="J188"/>
  <c r="I188"/>
  <c r="H188"/>
  <c r="G188"/>
  <c r="F188"/>
  <c r="E188"/>
  <c r="D188"/>
  <c r="C188"/>
  <c r="O188" s="1"/>
  <c r="N187"/>
  <c r="N200" s="1"/>
  <c r="M187"/>
  <c r="L187"/>
  <c r="K187"/>
  <c r="J187"/>
  <c r="I187"/>
  <c r="H187"/>
  <c r="G187"/>
  <c r="F187"/>
  <c r="E187"/>
  <c r="D187"/>
  <c r="C187"/>
  <c r="C200" s="1"/>
  <c r="N185"/>
  <c r="M185"/>
  <c r="L185"/>
  <c r="K185"/>
  <c r="J185"/>
  <c r="I185"/>
  <c r="H185"/>
  <c r="G185"/>
  <c r="F185"/>
  <c r="E185"/>
  <c r="D185"/>
  <c r="C185"/>
  <c r="O184"/>
  <c r="O185" s="1"/>
  <c r="N182"/>
  <c r="M182"/>
  <c r="L182"/>
  <c r="K182"/>
  <c r="J182"/>
  <c r="I182"/>
  <c r="H182"/>
  <c r="G182"/>
  <c r="F182"/>
  <c r="E182"/>
  <c r="D182"/>
  <c r="C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82" s="1"/>
  <c r="N152"/>
  <c r="M152"/>
  <c r="L152"/>
  <c r="K152"/>
  <c r="J152"/>
  <c r="I152"/>
  <c r="H152"/>
  <c r="G152"/>
  <c r="F152"/>
  <c r="E152"/>
  <c r="D152"/>
  <c r="C152"/>
  <c r="O151"/>
  <c r="O152" s="1"/>
  <c r="N149"/>
  <c r="M149"/>
  <c r="L149"/>
  <c r="K149"/>
  <c r="J149"/>
  <c r="I149"/>
  <c r="H149"/>
  <c r="G149"/>
  <c r="F149"/>
  <c r="E149"/>
  <c r="D149"/>
  <c r="C149"/>
  <c r="O148"/>
  <c r="O147"/>
  <c r="O146"/>
  <c r="O145"/>
  <c r="O144"/>
  <c r="O149" s="1"/>
  <c r="N142"/>
  <c r="M142"/>
  <c r="L142"/>
  <c r="K142"/>
  <c r="J142"/>
  <c r="I142"/>
  <c r="H142"/>
  <c r="G142"/>
  <c r="F142"/>
  <c r="E142"/>
  <c r="D142"/>
  <c r="C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42" s="1"/>
  <c r="N100"/>
  <c r="M100"/>
  <c r="L100"/>
  <c r="K100"/>
  <c r="J100"/>
  <c r="I100"/>
  <c r="H100"/>
  <c r="G100"/>
  <c r="F100"/>
  <c r="E100"/>
  <c r="D100"/>
  <c r="C100"/>
  <c r="O98"/>
  <c r="O97"/>
  <c r="O100" s="1"/>
  <c r="M95"/>
  <c r="L95"/>
  <c r="K95"/>
  <c r="I95"/>
  <c r="G95"/>
  <c r="F95"/>
  <c r="D95"/>
  <c r="C95"/>
  <c r="O94"/>
  <c r="O93"/>
  <c r="N92"/>
  <c r="O92" s="1"/>
  <c r="O91"/>
  <c r="O90"/>
  <c r="O89"/>
  <c r="O88"/>
  <c r="O87"/>
  <c r="O86"/>
  <c r="O85"/>
  <c r="J85"/>
  <c r="J95" s="1"/>
  <c r="O84"/>
  <c r="O83"/>
  <c r="O82"/>
  <c r="H81"/>
  <c r="H95" s="1"/>
  <c r="E80"/>
  <c r="E95" s="1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N38"/>
  <c r="M38"/>
  <c r="L38"/>
  <c r="K38"/>
  <c r="J38"/>
  <c r="I38"/>
  <c r="H38"/>
  <c r="G38"/>
  <c r="F38"/>
  <c r="E38"/>
  <c r="D38"/>
  <c r="C38"/>
  <c r="O37"/>
  <c r="O38" s="1"/>
  <c r="N35"/>
  <c r="L35"/>
  <c r="K35"/>
  <c r="J35"/>
  <c r="I35"/>
  <c r="H35"/>
  <c r="G35"/>
  <c r="F35"/>
  <c r="E35"/>
  <c r="D35"/>
  <c r="C35"/>
  <c r="O34"/>
  <c r="O33"/>
  <c r="O32"/>
  <c r="O31"/>
  <c r="O30"/>
  <c r="O29"/>
  <c r="O28"/>
  <c r="O27"/>
  <c r="O26"/>
  <c r="M26"/>
  <c r="M35" s="1"/>
  <c r="O25"/>
  <c r="O24"/>
  <c r="O35" s="1"/>
  <c r="N22"/>
  <c r="M22"/>
  <c r="L22"/>
  <c r="K22"/>
  <c r="J22"/>
  <c r="I22"/>
  <c r="H22"/>
  <c r="G22"/>
  <c r="F22"/>
  <c r="E22"/>
  <c r="D22"/>
  <c r="C22"/>
  <c r="O21"/>
  <c r="O20"/>
  <c r="O19"/>
  <c r="O18"/>
  <c r="O22" s="1"/>
  <c r="N16"/>
  <c r="M16"/>
  <c r="L16"/>
  <c r="K16"/>
  <c r="J16"/>
  <c r="I16"/>
  <c r="H16"/>
  <c r="G16"/>
  <c r="F16"/>
  <c r="E16"/>
  <c r="D16"/>
  <c r="C16"/>
  <c r="O15"/>
  <c r="O14"/>
  <c r="O13"/>
  <c r="O12"/>
  <c r="O11"/>
  <c r="O10"/>
  <c r="O9"/>
  <c r="O8"/>
  <c r="O16" s="1"/>
  <c r="M199" l="1"/>
  <c r="I199"/>
  <c r="E199"/>
  <c r="J199"/>
  <c r="F199"/>
  <c r="K199"/>
  <c r="G199"/>
  <c r="L199"/>
  <c r="H199"/>
  <c r="D199"/>
  <c r="O199" s="1"/>
  <c r="M197"/>
  <c r="I197"/>
  <c r="E197"/>
  <c r="J197"/>
  <c r="F197"/>
  <c r="K197"/>
  <c r="G197"/>
  <c r="L197"/>
  <c r="H197"/>
  <c r="D197"/>
  <c r="O197" s="1"/>
  <c r="F200"/>
  <c r="L196"/>
  <c r="L200" s="1"/>
  <c r="H196"/>
  <c r="H200" s="1"/>
  <c r="D196"/>
  <c r="D200" s="1"/>
  <c r="M196"/>
  <c r="I196"/>
  <c r="I200" s="1"/>
  <c r="E196"/>
  <c r="J196"/>
  <c r="J200" s="1"/>
  <c r="F196"/>
  <c r="K196"/>
  <c r="K200" s="1"/>
  <c r="G196"/>
  <c r="G200" s="1"/>
  <c r="E200"/>
  <c r="M200"/>
  <c r="O81"/>
  <c r="O187"/>
  <c r="N95"/>
  <c r="O80"/>
  <c r="O95" s="1"/>
  <c r="O196" l="1"/>
  <c r="O200" s="1"/>
  <c r="O202" s="1"/>
  <c r="O204" s="1"/>
</calcChain>
</file>

<file path=xl/sharedStrings.xml><?xml version="1.0" encoding="utf-8"?>
<sst xmlns="http://schemas.openxmlformats.org/spreadsheetml/2006/main" count="538" uniqueCount="336">
  <si>
    <t>PRESIDENCIA MUNICIPAL DE CASTAÑOS,COAHUILA</t>
  </si>
  <si>
    <t>PROYECTO DEL PRESUPUESTO DEL 2017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</si>
  <si>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</si>
  <si>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</si>
  <si>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</si>
  <si>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</si>
  <si>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</si>
  <si>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</si>
  <si>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</si>
  <si>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</si>
  <si>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</si>
  <si>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</si>
  <si>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</si>
  <si>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</si>
  <si>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</si>
  <si>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CUENTA CONTABLE</t>
  </si>
  <si>
    <t>4112 IMPUESTOS SOBRE EL PATRIMONIO</t>
  </si>
  <si>
    <t>MONTO</t>
  </si>
  <si>
    <t>12010101</t>
  </si>
  <si>
    <t>PREDIAL URBANO  ANUAL 2016</t>
  </si>
  <si>
    <t>12010102</t>
  </si>
  <si>
    <t>PREDIAL URBANO BIMESTRAL 2016</t>
  </si>
  <si>
    <t>12010201</t>
  </si>
  <si>
    <t>IMPUESTO PREDIAL RUSTICO ANUAL</t>
  </si>
  <si>
    <t>12010202</t>
  </si>
  <si>
    <t>IMPUESTO PREDIAL RUSTICO BIMESTRAL</t>
  </si>
  <si>
    <t>12020101</t>
  </si>
  <si>
    <t>IMPUESTO SOBRE ADQUISICION DE INMUEBLES</t>
  </si>
  <si>
    <t>12020107</t>
  </si>
  <si>
    <t>IMPUESTO SOBRE ADQUISICION DE INMUEBLES HERENCIAS,JUICIOS SUCESORIOS TESTAMENTARIOS O INTESTAMENTARIOS</t>
  </si>
  <si>
    <t>INSPECCIONES DE PROTECCION CIVIL</t>
  </si>
  <si>
    <t>TOTAL</t>
  </si>
  <si>
    <t>4117 ACCESORIOS DE IMPUESTOS</t>
  </si>
  <si>
    <t>17010312</t>
  </si>
  <si>
    <t>RECARGOS DE PREDIAL</t>
  </si>
  <si>
    <t>17010313</t>
  </si>
  <si>
    <t>RECARGO PREDIAL RUSTICO</t>
  </si>
  <si>
    <t>17020101</t>
  </si>
  <si>
    <t>RECARGOS ISAI</t>
  </si>
  <si>
    <t>GRAN TOTAL</t>
  </si>
  <si>
    <t>4119 OTROS IMPUESTOS</t>
  </si>
  <si>
    <t>18030103</t>
  </si>
  <si>
    <t>COMERCIANTES AMBULANTES EXPENDAN EN VIA PUBLICA  ALIMENTOS PREPARADOS (TORTAS,TACOS,LOCHES ,ETC.)</t>
  </si>
  <si>
    <t>18030107</t>
  </si>
  <si>
    <t>COMERCIANTES EN TIANGUIS,MERCADOS RODANTES Y OTROS</t>
  </si>
  <si>
    <t>18030108</t>
  </si>
  <si>
    <t>COMERCIANTES EN FERIAS, FIESTAS,VERBENAS Y OTROS</t>
  </si>
  <si>
    <t>18050103</t>
  </si>
  <si>
    <t>CARRERAS DE CABALLO O PELEAS DE GALLOS AUTORIZADAS POR LA SECRETARIA DE GOBERNACION</t>
  </si>
  <si>
    <t>18050104</t>
  </si>
  <si>
    <t>BAILES CON FINES DE LUCRO</t>
  </si>
  <si>
    <t>18050105</t>
  </si>
  <si>
    <t>18030111</t>
  </si>
  <si>
    <t>FERIAS POR MTR2 DIARIOS</t>
  </si>
  <si>
    <t>BAILES PARTICULARES ( BODAS Y XV AÑOS , ETC)</t>
  </si>
  <si>
    <t>18050107</t>
  </si>
  <si>
    <t>FERIAS</t>
  </si>
  <si>
    <t>18050123</t>
  </si>
  <si>
    <t>PERMISOS POR EVENTOS,PROTECCION CIVIL</t>
  </si>
  <si>
    <t>18050124</t>
  </si>
  <si>
    <t>PERMISO POR EVENTO CON FINES DE LUCRO</t>
  </si>
  <si>
    <t>4131 CONTRIBUCION DE MEJORAS POR OBRAS PUBLICAS</t>
  </si>
  <si>
    <t>31020101</t>
  </si>
  <si>
    <t>CONTRIBUCIONES POR OBRA PUBLICA</t>
  </si>
  <si>
    <t>4143 DERECHOS POR PRESTACIÓN DE SERVICIOS</t>
  </si>
  <si>
    <t>43020101</t>
  </si>
  <si>
    <t>MATANZA GANADO VACUNO (POR CABEZA)</t>
  </si>
  <si>
    <t>43020102</t>
  </si>
  <si>
    <t>MATANZA GANADO PORCINO (POR CABEZA)</t>
  </si>
  <si>
    <t>43020103</t>
  </si>
  <si>
    <t>MATANZA GANADO OVINO Y CAPRINO (POR CABEZA)</t>
  </si>
  <si>
    <t>43020109</t>
  </si>
  <si>
    <t>REGISTRO Y REFRENDO DE FIERROS, MARCAS,ARETES Y SEÑALES DE SANGRE.</t>
  </si>
  <si>
    <t>43020116</t>
  </si>
  <si>
    <t>GANADO MENOR A 3 MESES</t>
  </si>
  <si>
    <t>43030101</t>
  </si>
  <si>
    <t>INGRESOS POR DAP</t>
  </si>
  <si>
    <t>43050104</t>
  </si>
  <si>
    <t>SERVICIOS ESPECIALES DE RECOLECCION DE BASURA EN FABRICASINDUSTRIAS GASOLINERAS</t>
  </si>
  <si>
    <t>43060102</t>
  </si>
  <si>
    <t>SERVICIOS DE SEGURIDAD PARA FIESTAS BAILES,EVENTOS DEPORTIVOS POR ELEMENTO</t>
  </si>
  <si>
    <t>43060105</t>
  </si>
  <si>
    <t>SEGURIDAD  PUBLICA  EN EVENTOS POR 2 ELEMENTOS POR EVENTO DE 5HRS.</t>
  </si>
  <si>
    <t>43070101</t>
  </si>
  <si>
    <t>LAS AUTORIZACIONES DE TRASLADO DE CADAVERES FUERA DEL MUNICIPIO O DEL ESTADO.</t>
  </si>
  <si>
    <t>43070105</t>
  </si>
  <si>
    <t>LAS AUTORIZACIONES DE CONSTRUCCION DE MONUMENTOS</t>
  </si>
  <si>
    <t>43070107</t>
  </si>
  <si>
    <t>SERVICIOS DE INHUMACION</t>
  </si>
  <si>
    <t>43070108</t>
  </si>
  <si>
    <t>SERVICIOS DE EXHUMACION</t>
  </si>
  <si>
    <t>43070109</t>
  </si>
  <si>
    <t>REFRENDO DE DERECHOS DE INHUMACION</t>
  </si>
  <si>
    <t>43070110</t>
  </si>
  <si>
    <t>SERVICIOS DE REINHUMACION</t>
  </si>
  <si>
    <t>43070111</t>
  </si>
  <si>
    <t>DEPOSITOS DE RESTOS EN NICHOS O GAVETAS</t>
  </si>
  <si>
    <t>43070112</t>
  </si>
  <si>
    <t>CONSTRUCCION, RECONSTRUCCION O PROFUNDIZACION DE FOSAS</t>
  </si>
  <si>
    <t>43070113</t>
  </si>
  <si>
    <t>MANTENIMIENTO DE PASILLOS, ANDENES Y EN GENERAL DE LOS SERVICIOS GENERALES DE LOS PANTEONES.</t>
  </si>
  <si>
    <t>43080106</t>
  </si>
  <si>
    <t>POR LA EXPEDICION DE CONSTANCIAS SIMILARES</t>
  </si>
  <si>
    <t>43080112</t>
  </si>
  <si>
    <t>POR EXPEDICION DE LICENCIAS PARA ESTACIONAMIENTO EXCLUSIVO PARA CARGA Y DESCARGA POR METRO LINEAL ANUAL</t>
  </si>
  <si>
    <t>43080117</t>
  </si>
  <si>
    <t>VERIFICACION ANTICONTAMINATE SEMESTRAL</t>
  </si>
  <si>
    <t>43080118</t>
  </si>
  <si>
    <t>DERECHO DE RUTA ANUAL AUTOMOVILES DE SITIO</t>
  </si>
  <si>
    <t>43080119</t>
  </si>
  <si>
    <t>DERECHO DE RUTA ANUAL CAMIONETAS Y CAMIONES DE CARGA</t>
  </si>
  <si>
    <t>43080120</t>
  </si>
  <si>
    <t>DERECHO DE RUTA ANUAL TRANSPORTE COLECTIVO DE PERSONAS COMBIS</t>
  </si>
  <si>
    <t>DERECHO DE RUTA ANUAL TRANSPORTE ESCOLAR</t>
  </si>
  <si>
    <t>43100101</t>
  </si>
  <si>
    <t>MANTENIMIENTO,MEJORAMIENTO Y EQUIPAMIENTO DEL CUERPO DE BOMBEROS</t>
  </si>
  <si>
    <t>43070201</t>
  </si>
  <si>
    <t>ATAUD METALICO CLASE MEDIA MARCA C1 Y C2</t>
  </si>
  <si>
    <t>43070207</t>
  </si>
  <si>
    <t>CAPILLA DE VELACION</t>
  </si>
  <si>
    <t>43080105</t>
  </si>
  <si>
    <t>CAMBIO DE DERECHO O CONCESIONES DE VEHÍCULO DE SERVICIO PUBLICO MUNICIPAL.</t>
  </si>
  <si>
    <t>43080126</t>
  </si>
  <si>
    <t>DERECHO DE CIRCULACION CON REMOLQUE</t>
  </si>
  <si>
    <t>43150101</t>
  </si>
  <si>
    <t>REVISION, REGISTRO Y CERTIFICACION DE PLANOS CATASTRALES</t>
  </si>
  <si>
    <t>43150103</t>
  </si>
  <si>
    <t>CERTIFICACION UNITARIA DEL PLANO CATASTRAL</t>
  </si>
  <si>
    <t>43150105</t>
  </si>
  <si>
    <t>CERTIFICADO DE NO PROPIEDAD</t>
  </si>
  <si>
    <t>43150110</t>
  </si>
  <si>
    <t>AVALUO CATASTRAL</t>
  </si>
  <si>
    <t>43150111</t>
  </si>
  <si>
    <t>CLAVE 008</t>
  </si>
  <si>
    <t>43160102</t>
  </si>
  <si>
    <t>CERTIFICACIONES O COPIAS DE DOCUMENTOS</t>
  </si>
  <si>
    <t>43160106</t>
  </si>
  <si>
    <t>CERTIFICADOS DE ORIGEN</t>
  </si>
  <si>
    <t>43160107</t>
  </si>
  <si>
    <t>CERTIFICADOS DE RESIDENCIA</t>
  </si>
  <si>
    <t>43150113</t>
  </si>
  <si>
    <t>CUOTA UNICA (AVALUO CATASTRAL, AVALUO DIFINITIVO, CERTIFICACION DE PLANOS Y REGISTRO CATASTRAL) EN VIVIENDAS TIPO POPULAR E INTERES SOCIAL</t>
  </si>
  <si>
    <t>43160108</t>
  </si>
  <si>
    <t>CERTIFICADOS DE DEPENDENCIA ECONOMICA</t>
  </si>
  <si>
    <t>43160110</t>
  </si>
  <si>
    <t>CERTIFICADOS DE MORADA CONYUGAL</t>
  </si>
  <si>
    <t>43160111</t>
  </si>
  <si>
    <t>CERTIFICADO DE NO ADEUDO IMPUESTO PREDIAL</t>
  </si>
  <si>
    <t>43160112</t>
  </si>
  <si>
    <t>CERTIFICADO DE NO INFRACCION</t>
  </si>
  <si>
    <t>43160120</t>
  </si>
  <si>
    <t>CARTAS DE RECOMENDACION</t>
  </si>
  <si>
    <t>43170104</t>
  </si>
  <si>
    <t>ALMACENAJE DE BIENES MUEBLES ( AUTOMOVILES )</t>
  </si>
  <si>
    <t>43200101</t>
  </si>
  <si>
    <t>POR INSPECCION Y VERIFICACION Y EN SU CASO DE AUTORIZACION DE PROGRAMA DE PROTECCION CILVIL INCLUYENDO PROGRAMA INTERNO PLAN DE CONTINGENCIAS O PROGRAMA ESPECIAL</t>
  </si>
  <si>
    <t>4144 ACCESORIOS DE DERECHOS</t>
  </si>
  <si>
    <t>45130302</t>
  </si>
  <si>
    <t>RECARGOS  EN REFRENDO</t>
  </si>
  <si>
    <t>45150201</t>
  </si>
  <si>
    <t>RECARGOS CUOTA UNICA</t>
  </si>
  <si>
    <t>4149 OTROS DERECHOS</t>
  </si>
  <si>
    <t>44100103</t>
  </si>
  <si>
    <t>PARA CASA HABITACION DE TIPO ECONOMICO O  EDIFICIOS CON ESTRUCTURA DE ACERO Y TECHOS DE LAMINA Y MULTIFAMILIARES ( INTERES SOCIAL )</t>
  </si>
  <si>
    <t>44100202</t>
  </si>
  <si>
    <t>DEMOLICION DE CASA HABITACION, CONSTRUCCIONES INDUSTRIALES Y BODEGAS CON ACABADOS DE SEGUNDA M2</t>
  </si>
  <si>
    <t>44100205</t>
  </si>
  <si>
    <t>DEMOLICION DE BARDAS Y OBRAS LINEALES POR MTO. LINEAL</t>
  </si>
  <si>
    <t>44100301</t>
  </si>
  <si>
    <t>DESLINDE Y MEDICION</t>
  </si>
  <si>
    <t>44100302</t>
  </si>
  <si>
    <t>LICENCIA PARA CONSTRUCCION CON EXCAVACIONES POR M2</t>
  </si>
  <si>
    <t>REGISTRO DE DIRECTOR ANUAL</t>
  </si>
  <si>
    <t>44100308</t>
  </si>
  <si>
    <t>DESLINDE Y MEDICION PARTICULARES</t>
  </si>
  <si>
    <t>44100310</t>
  </si>
  <si>
    <t>USO DE SUELO PREDIOS DE 501 A 1000 M2</t>
  </si>
  <si>
    <t>44100311</t>
  </si>
  <si>
    <t>USO DE SUELO PREDIOS DE 1001 M2 A MAS</t>
  </si>
  <si>
    <t>44100319</t>
  </si>
  <si>
    <t>ROTURA DE PAVIMENTO PARA INSTALACION DE SERVICIOS</t>
  </si>
  <si>
    <t>44100321</t>
  </si>
  <si>
    <t>EXTENCION DE CONSTANCIA DE PLANO POR EXTRAVIO</t>
  </si>
  <si>
    <t>44110101</t>
  </si>
  <si>
    <t>ALINEAMIENTO DE FRENTE DE PREDIOS SOBRE LA VIA PUBLICA POR M2</t>
  </si>
  <si>
    <t>44110102</t>
  </si>
  <si>
    <t>ASIGNACION DE NUMERO OFICIAL Y VENTA DE PLACA</t>
  </si>
  <si>
    <t>44110103</t>
  </si>
  <si>
    <t>RECTIFICACION DE NUMERO OFICIAL</t>
  </si>
  <si>
    <t>44120101</t>
  </si>
  <si>
    <t>APROBACION DE PLANOS</t>
  </si>
  <si>
    <t>44120106</t>
  </si>
  <si>
    <t>FUSIONES DE PREDIOS POR M2</t>
  </si>
  <si>
    <t>44120107</t>
  </si>
  <si>
    <t>SUB DIVISIONES Y RELOTIFICACIONES DE PREDIOS POR M2</t>
  </si>
  <si>
    <t>44120109</t>
  </si>
  <si>
    <t>USO DE SUELO DE PREDIOS COMERCIAL E INDUSTRIAL</t>
  </si>
  <si>
    <t>REFRENDO ANUAL DE  LADY'S BAR</t>
  </si>
  <si>
    <t>44130205</t>
  </si>
  <si>
    <t>REFRENDO ANUAL DE DEPOSITOS DE CERVEZA</t>
  </si>
  <si>
    <t>44130206</t>
  </si>
  <si>
    <t>REFRENDO ANUAL DE DEPOSITO DE VINOS Y LICORES</t>
  </si>
  <si>
    <t>44130207</t>
  </si>
  <si>
    <t>REFRENDO ANUAL DE CANTINAS, CERVECERIAS,BILLARES</t>
  </si>
  <si>
    <t>44130208</t>
  </si>
  <si>
    <t>REFRENDO ANUAL DE DISCOTECAS</t>
  </si>
  <si>
    <t>44130209</t>
  </si>
  <si>
    <t>CAMBIO DE DOMICILIO</t>
  </si>
  <si>
    <t>44130210</t>
  </si>
  <si>
    <t>CAMBIO DE GIRO EN LICENCIAS DE ALCOHOLES</t>
  </si>
  <si>
    <t>44130212</t>
  </si>
  <si>
    <t>REFRENDO ANUAL MINISUPER CON VENTA DE CERVEZA</t>
  </si>
  <si>
    <t>44130213</t>
  </si>
  <si>
    <t>MISCELANEAS</t>
  </si>
  <si>
    <t>44130215</t>
  </si>
  <si>
    <t>GASTOS DE INSPECCION EN CAMBIOS DE DOMICILIO Y GIRO</t>
  </si>
  <si>
    <t>REFRENDO ANUAL RESTAURANTES Y PESCADERIAS</t>
  </si>
  <si>
    <t>REFRENDO ANUAL MESA DE BILLAR CON VENTA DE CERVEZA</t>
  </si>
  <si>
    <t>44130221</t>
  </si>
  <si>
    <t>CAMBIO DE NOMBRE DE ESTABLECIMIENTO</t>
  </si>
  <si>
    <t>44130222</t>
  </si>
  <si>
    <t>CAMBIO COMODATARIO</t>
  </si>
  <si>
    <t>44130307</t>
  </si>
  <si>
    <t>CAMBIO DE PROPIETARIO MINISUPER Y GASOLINERAS</t>
  </si>
  <si>
    <t>44130310</t>
  </si>
  <si>
    <t>CAMBIO DE PROPIETARIO DEPOSITOS DE CERVEZA</t>
  </si>
  <si>
    <t>44130214</t>
  </si>
  <si>
    <t>SUB-AGENCIA</t>
  </si>
  <si>
    <t>44130218</t>
  </si>
  <si>
    <t>44140101</t>
  </si>
  <si>
    <t>ESPECTACULARES Y/O LUMINOSOS ALTURA MIN. 9 MTS</t>
  </si>
  <si>
    <t>44140103</t>
  </si>
  <si>
    <t>ANUNCIO ADOSADO A FACHADA</t>
  </si>
  <si>
    <t>44140105</t>
  </si>
  <si>
    <t>ANUNCIO EMITIDO POR AMPLIFICACION DE SONIDO</t>
  </si>
  <si>
    <t>4151 PRODUCTOS DERIVADOS DEL USO Y APROVECHAMIENTO DE BIENES NO SUJETOS A RÉGIMEN DE DOMINIO PÚBLICO</t>
  </si>
  <si>
    <t>51010102</t>
  </si>
  <si>
    <t>VENTA DE TERRENOS POR M2 EN PANTEON EL CARMEN</t>
  </si>
  <si>
    <t>51010104</t>
  </si>
  <si>
    <t>VENTA DE FOSA CON 3 GAVETAS ADEMADAS EN EL PANTEON SANTO CRISTO</t>
  </si>
  <si>
    <t>51020101</t>
  </si>
  <si>
    <t>ARRENDAMIENTO  LOCALES UBICADOS FUERA DE MERCADOS PUBLICOS MPALES.</t>
  </si>
  <si>
    <t>51030102</t>
  </si>
  <si>
    <t>VENTA DE TERRENOS MUNICIPALES</t>
  </si>
  <si>
    <t xml:space="preserve"> TOTAL</t>
  </si>
  <si>
    <t>4159 OTROS PRODUCTOS QUE GENERAN INGRESOS CORRIENTES</t>
  </si>
  <si>
    <t>52050507</t>
  </si>
  <si>
    <t>INGRESOS EXTRAORDINARIOS</t>
  </si>
  <si>
    <t>4169 OTROS APROVECHAMIENTOS</t>
  </si>
  <si>
    <t>61010101</t>
  </si>
  <si>
    <t>INGRESOS POR TRANSFERENCIAS QUE PERCIBA EL MUNICIPIO</t>
  </si>
  <si>
    <t>61010102</t>
  </si>
  <si>
    <t>INGRESOS POR TRANSFERENCIAS DONACIONES</t>
  </si>
  <si>
    <t>61010103</t>
  </si>
  <si>
    <t>NO CUMPLIR CON LAS OBLIGACIONES DE LAS DISPOSICIONES FISCALES DE INSCRIPCION</t>
  </si>
  <si>
    <t>61020109</t>
  </si>
  <si>
    <t>NO CONTAR CON LA LICENCIA Y AUTORIZACION PARA ANUNCIOS PUBLICITARIOS</t>
  </si>
  <si>
    <t>61021301</t>
  </si>
  <si>
    <t>ESTABLECIMIENTOS QUE OPEREN SIN LICENCIA</t>
  </si>
  <si>
    <t>61021302</t>
  </si>
  <si>
    <t>FALTAS REGLAMENTO DE BEBIDAS ALCOHOLICAS</t>
  </si>
  <si>
    <t>61022202</t>
  </si>
  <si>
    <t>CIRCULAR CON UNA SOLA PLACA</t>
  </si>
  <si>
    <t>61022214</t>
  </si>
  <si>
    <t>CIRCULAR FORMANDO DOBLE FILA SIN JUSTIFICACION</t>
  </si>
  <si>
    <t>61022215</t>
  </si>
  <si>
    <t>FALTA DE PRECAUCION AL MANEJAR</t>
  </si>
  <si>
    <t>61022262</t>
  </si>
  <si>
    <t>NO RESPETAR LAS SEÑALES DE TRANSITO</t>
  </si>
  <si>
    <t>61022295</t>
  </si>
  <si>
    <t>MULTAS DE TRANSITO (GLOBAL)</t>
  </si>
  <si>
    <t>61022301</t>
  </si>
  <si>
    <t>ALTERAR EL ORDEN</t>
  </si>
  <si>
    <t>61022305</t>
  </si>
  <si>
    <t>INGERIR BEBIDAS EMBRIAGANTES EN VIA PUBLICA</t>
  </si>
  <si>
    <t>61022310</t>
  </si>
  <si>
    <t>RIÑA O PROVOCAR RIÑA</t>
  </si>
  <si>
    <t>61022311</t>
  </si>
  <si>
    <t>MULTAS DE SEGURIDAD PUBLICA (GLOBAL)</t>
  </si>
  <si>
    <t>61022603</t>
  </si>
  <si>
    <t>DAÑAR VIAS PUBLICAS O SEÑALES DE TRANSITO</t>
  </si>
  <si>
    <t>61022606</t>
  </si>
  <si>
    <t>PROVOCAR ACCIDENTE</t>
  </si>
  <si>
    <t>61022612</t>
  </si>
  <si>
    <t>CIRCULAR A MAYOR VELOCIDAD DE LO PERMITIDO</t>
  </si>
  <si>
    <t>61022627</t>
  </si>
  <si>
    <t>MANEJAR EN ESTADO DE EBRIEDAD</t>
  </si>
  <si>
    <t>61022628</t>
  </si>
  <si>
    <t>CONDUCIR SIN CINTURON DE SEGURIDAD</t>
  </si>
  <si>
    <t>61022635</t>
  </si>
  <si>
    <t>FALTA DE LUZ POSTERIOR A AMARILLA DELANTERA</t>
  </si>
  <si>
    <t>61022642</t>
  </si>
  <si>
    <t>ESTACIONARSE EN LUGAR PROHIBIDO</t>
  </si>
  <si>
    <t>61022643</t>
  </si>
  <si>
    <t>61022644</t>
  </si>
  <si>
    <t>NO ATENDER LAS SEÑALES DE TRANSITO</t>
  </si>
  <si>
    <t>61022645</t>
  </si>
  <si>
    <t>CIRCULAR CON VEHICULO CUYA CARGA PUEDA ESPARCIRSE</t>
  </si>
  <si>
    <t>61022801</t>
  </si>
  <si>
    <t>4192 CONTRIBUCIONES DE MEJORAS, DERECHOS,PRODUCTOS Y APROVECHAMIENTOS NO COMPRENDIDAS EN LAS FRACCIONES DE LA LEY DE INGRESOS CAUSADAS EN EJERCICIOS FISCALES ANTERIOES PENDIENTES DE LIQUIDACION O PAGO PARTICIPACIONES</t>
  </si>
  <si>
    <t>REGISTRO EN EL PADRON DE PROVEEDORES Y CONTRATISTA</t>
  </si>
  <si>
    <t>4211 PARTICIPACIONES</t>
  </si>
  <si>
    <t>81010101</t>
  </si>
  <si>
    <t>FONDO GENERAL DE PARTICIPACIONES</t>
  </si>
  <si>
    <t>81010102</t>
  </si>
  <si>
    <t>FONDO DE FOMENTO MUNICIPAL</t>
  </si>
  <si>
    <t>81010104</t>
  </si>
  <si>
    <t>IMPUESTO ESP. S/PROD. Y SERV.</t>
  </si>
  <si>
    <t>81010105</t>
  </si>
  <si>
    <t>IMPUESTO SOBRE AUTOS NUEVOS</t>
  </si>
  <si>
    <t>81010106</t>
  </si>
  <si>
    <t>AJUSTE SEMESTRAL DE PARTICIPACIONES</t>
  </si>
  <si>
    <t>81010119</t>
  </si>
  <si>
    <t>FONDO DE FISCALIZACION</t>
  </si>
  <si>
    <t>81010120</t>
  </si>
  <si>
    <t>IMPUESTO A LOS COMBUSTIBLES</t>
  </si>
  <si>
    <t>RETENCIONES POR PASIVO FINANZAS (AMORTIZACION DE CREDITO BANOBRAS)</t>
  </si>
  <si>
    <t>RETENCION PASIVO FINANZAS (PROGRAMAS DEL DIF 2014)</t>
  </si>
  <si>
    <t>81020101</t>
  </si>
  <si>
    <t>FONDO DE INFRAESTRUCTURA</t>
  </si>
  <si>
    <t>81020102</t>
  </si>
  <si>
    <t>FONDO DE FORTALECIMIENTO</t>
  </si>
  <si>
    <t>81020104</t>
  </si>
  <si>
    <t>FONDO FOPADEM</t>
  </si>
  <si>
    <t>81020105</t>
  </si>
  <si>
    <t>FONDO PARA LAS ENTIDADES FEDERATIVAS Y MUNICIPIOS PRODUCTORES DE HIDROCARBUROS</t>
  </si>
  <si>
    <t>TOTAL INGRESOS</t>
  </si>
  <si>
    <t xml:space="preserve">TOTAL </t>
  </si>
  <si>
    <t>ACTUALIZACION</t>
  </si>
  <si>
    <t>PROYECCION</t>
  </si>
  <si>
    <t xml:space="preserve">PARTICIPACIONES </t>
  </si>
  <si>
    <t>INGRESOS</t>
  </si>
  <si>
    <t>IMPUESTOS</t>
  </si>
  <si>
    <t>TOTALES</t>
  </si>
  <si>
    <t>S/N ACTUALIZAR</t>
  </si>
  <si>
    <t>ACTUALIZADO</t>
  </si>
</sst>
</file>

<file path=xl/styles.xml><?xml version="1.0" encoding="utf-8"?>
<styleSheet xmlns="http://schemas.openxmlformats.org/spreadsheetml/2006/main">
  <numFmts count="7">
    <numFmt numFmtId="164" formatCode="#,##0.00_ ;[Red]\-#,##0.00\ "/>
    <numFmt numFmtId="165" formatCode="&quot;$&quot;#,##0.00"/>
    <numFmt numFmtId="166" formatCode="#,##0.0000_ ;[Red]\-#,##0.0000\ "/>
    <numFmt numFmtId="167" formatCode="#,##0.000_ ;[Red]\-#,##0.000\ "/>
    <numFmt numFmtId="168" formatCode="#,##0.0000000000_ ;[Red]\-#,##0.0000000000\ "/>
    <numFmt numFmtId="169" formatCode="#,##0.000000000"/>
    <numFmt numFmtId="170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top"/>
    </xf>
    <xf numFmtId="0" fontId="9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2" fillId="7" borderId="0" applyNumberFormat="0" applyBorder="0" applyAlignment="0" applyProtection="0"/>
    <xf numFmtId="0" fontId="4" fillId="0" borderId="0">
      <alignment vertical="top"/>
    </xf>
    <xf numFmtId="0" fontId="12" fillId="0" borderId="0"/>
    <xf numFmtId="0" fontId="12" fillId="0" borderId="0"/>
  </cellStyleXfs>
  <cellXfs count="61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Fill="1" applyAlignment="1">
      <alignment horizontal="center" vertical="center" wrapText="1" readingOrder="1"/>
    </xf>
    <xf numFmtId="0" fontId="6" fillId="0" borderId="0" xfId="2" applyFont="1" applyAlignment="1">
      <alignment vertical="top" wrapText="1" readingOrder="1"/>
    </xf>
    <xf numFmtId="0" fontId="6" fillId="2" borderId="0" xfId="2" applyFont="1" applyFill="1" applyAlignment="1">
      <alignment vertical="top" wrapText="1"/>
    </xf>
    <xf numFmtId="164" fontId="3" fillId="0" borderId="0" xfId="0" applyNumberFormat="1" applyFont="1" applyAlignment="1">
      <alignment horizontal="center"/>
    </xf>
    <xf numFmtId="0" fontId="7" fillId="0" borderId="0" xfId="2" applyFont="1" applyAlignment="1">
      <alignment vertical="top" wrapText="1"/>
    </xf>
    <xf numFmtId="164" fontId="0" fillId="0" borderId="0" xfId="0" applyNumberFormat="1"/>
    <xf numFmtId="164" fontId="0" fillId="0" borderId="0" xfId="0" applyNumberForma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/>
    <xf numFmtId="0" fontId="7" fillId="3" borderId="0" xfId="2" applyFont="1" applyFill="1" applyAlignment="1">
      <alignment vertical="top" wrapText="1"/>
    </xf>
    <xf numFmtId="164" fontId="0" fillId="3" borderId="0" xfId="0" applyNumberFormat="1" applyFill="1"/>
    <xf numFmtId="165" fontId="0" fillId="0" borderId="0" xfId="0" applyNumberFormat="1" applyFill="1" applyBorder="1"/>
    <xf numFmtId="166" fontId="0" fillId="0" borderId="0" xfId="0" applyNumberFormat="1" applyFill="1"/>
    <xf numFmtId="164" fontId="0" fillId="0" borderId="0" xfId="0" applyNumberFormat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164" fontId="0" fillId="0" borderId="0" xfId="0" applyNumberFormat="1" applyFont="1" applyAlignment="1">
      <alignment horizontal="center"/>
    </xf>
    <xf numFmtId="0" fontId="0" fillId="4" borderId="0" xfId="0" applyFill="1"/>
    <xf numFmtId="0" fontId="7" fillId="0" borderId="0" xfId="2" applyFont="1" applyFill="1" applyAlignment="1">
      <alignment vertical="top" wrapText="1"/>
    </xf>
    <xf numFmtId="164" fontId="0" fillId="0" borderId="0" xfId="0" applyNumberFormat="1" applyFill="1" applyAlignment="1">
      <alignment vertical="top"/>
    </xf>
    <xf numFmtId="167" fontId="0" fillId="0" borderId="0" xfId="0" applyNumberFormat="1" applyFill="1" applyBorder="1"/>
    <xf numFmtId="164" fontId="0" fillId="0" borderId="0" xfId="0" applyNumberFormat="1" applyFill="1" applyBorder="1" applyAlignment="1">
      <alignment vertical="top"/>
    </xf>
    <xf numFmtId="168" fontId="0" fillId="0" borderId="0" xfId="0" applyNumberFormat="1" applyFill="1"/>
    <xf numFmtId="0" fontId="0" fillId="0" borderId="0" xfId="0" applyFill="1" applyBorder="1" applyAlignment="1">
      <alignment vertical="center"/>
    </xf>
    <xf numFmtId="4" fontId="0" fillId="0" borderId="0" xfId="0" applyNumberFormat="1" applyFill="1" applyBorder="1"/>
    <xf numFmtId="165" fontId="0" fillId="0" borderId="0" xfId="0" applyNumberFormat="1" applyFill="1" applyBorder="1" applyAlignment="1">
      <alignment vertical="center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vertical="top" wrapText="1"/>
    </xf>
    <xf numFmtId="164" fontId="3" fillId="5" borderId="0" xfId="0" applyNumberFormat="1" applyFont="1" applyFill="1"/>
    <xf numFmtId="0" fontId="7" fillId="0" borderId="0" xfId="2" applyFont="1" applyAlignment="1">
      <alignment horizontal="left" vertical="top" wrapText="1"/>
    </xf>
    <xf numFmtId="164" fontId="0" fillId="5" borderId="0" xfId="0" applyNumberFormat="1" applyFill="1"/>
    <xf numFmtId="169" fontId="0" fillId="0" borderId="0" xfId="0" applyNumberFormat="1" applyFill="1"/>
    <xf numFmtId="0" fontId="8" fillId="0" borderId="0" xfId="0" applyFont="1" applyAlignment="1">
      <alignment horizontal="right"/>
    </xf>
    <xf numFmtId="164" fontId="10" fillId="0" borderId="0" xfId="3" applyNumberFormat="1" applyFont="1" applyFill="1"/>
    <xf numFmtId="0" fontId="3" fillId="0" borderId="0" xfId="0" applyFont="1"/>
    <xf numFmtId="10" fontId="0" fillId="0" borderId="0" xfId="0" applyNumberFormat="1"/>
    <xf numFmtId="170" fontId="0" fillId="0" borderId="0" xfId="1" applyNumberFormat="1" applyFont="1" applyFill="1"/>
    <xf numFmtId="4" fontId="0" fillId="0" borderId="0" xfId="0" applyNumberFormat="1" applyFill="1"/>
    <xf numFmtId="0" fontId="0" fillId="0" borderId="1" xfId="0" applyBorder="1"/>
    <xf numFmtId="0" fontId="0" fillId="0" borderId="0" xfId="0" applyBorder="1"/>
    <xf numFmtId="164" fontId="0" fillId="0" borderId="0" xfId="0" applyNumberFormat="1" applyBorder="1"/>
    <xf numFmtId="0" fontId="0" fillId="0" borderId="2" xfId="0" applyBorder="1"/>
    <xf numFmtId="4" fontId="0" fillId="0" borderId="0" xfId="0" applyNumberFormat="1" applyBorder="1"/>
    <xf numFmtId="4" fontId="0" fillId="0" borderId="2" xfId="0" applyNumberFormat="1" applyBorder="1"/>
    <xf numFmtId="4" fontId="3" fillId="0" borderId="4" xfId="0" applyNumberFormat="1" applyFont="1" applyBorder="1"/>
    <xf numFmtId="4" fontId="3" fillId="0" borderId="5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</cellXfs>
  <cellStyles count="9">
    <cellStyle name="Buena 2" xfId="4"/>
    <cellStyle name="Hipervínculo" xfId="3" builtinId="8"/>
    <cellStyle name="Incorrecto 2" xfId="5"/>
    <cellStyle name="Normal" xfId="0" builtinId="0"/>
    <cellStyle name="Normal 2" xfId="2"/>
    <cellStyle name="Normal 2 2" xfId="6"/>
    <cellStyle name="Normal 2 3" xfId="7"/>
    <cellStyle name="Normal 3" xfId="8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685800</xdr:colOff>
      <xdr:row>4</xdr:row>
      <xdr:rowOff>123825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0"/>
          <a:ext cx="685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800100</xdr:colOff>
      <xdr:row>0</xdr:row>
      <xdr:rowOff>152400</xdr:rowOff>
    </xdr:from>
    <xdr:to>
      <xdr:col>13</xdr:col>
      <xdr:colOff>28575</xdr:colOff>
      <xdr:row>4</xdr:row>
      <xdr:rowOff>76200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954000" y="152400"/>
          <a:ext cx="1390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G294"/>
  <sheetViews>
    <sheetView tabSelected="1" topLeftCell="F197" workbookViewId="0">
      <selection activeCell="N212" sqref="N212"/>
    </sheetView>
  </sheetViews>
  <sheetFormatPr baseColWidth="10" defaultRowHeight="15"/>
  <cols>
    <col min="2" max="2" width="60.85546875" customWidth="1"/>
    <col min="3" max="10" width="12.140625" bestFit="1" customWidth="1"/>
    <col min="11" max="11" width="12.85546875" bestFit="1" customWidth="1"/>
    <col min="12" max="12" width="19.28515625" customWidth="1"/>
    <col min="13" max="13" width="13.140625" bestFit="1" customWidth="1"/>
    <col min="14" max="14" width="16.7109375" bestFit="1" customWidth="1"/>
    <col min="15" max="15" width="15.28515625" customWidth="1"/>
    <col min="16" max="16" width="18.5703125" style="1" customWidth="1"/>
    <col min="17" max="17" width="17.7109375" style="2" bestFit="1" customWidth="1"/>
    <col min="18" max="18" width="12.7109375" style="2" bestFit="1" customWidth="1"/>
    <col min="19" max="33" width="11.42578125" style="2"/>
  </cols>
  <sheetData>
    <row r="3" spans="1:17">
      <c r="D3" s="53" t="s">
        <v>0</v>
      </c>
      <c r="E3" s="53"/>
      <c r="F3" s="53"/>
      <c r="G3" s="53"/>
      <c r="H3" s="53"/>
      <c r="I3" s="53"/>
      <c r="J3" s="53"/>
      <c r="K3" s="53"/>
    </row>
    <row r="4" spans="1:17">
      <c r="D4" s="54" t="s">
        <v>1</v>
      </c>
      <c r="E4" s="54"/>
      <c r="F4" s="54"/>
      <c r="G4" s="54"/>
      <c r="H4" s="54"/>
      <c r="I4" s="54"/>
      <c r="J4" s="54"/>
      <c r="K4" s="54"/>
    </row>
    <row r="6" spans="1:17"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4" t="s">
        <v>14</v>
      </c>
    </row>
    <row r="7" spans="1:17" ht="24.75" customHeight="1">
      <c r="A7" s="5" t="s">
        <v>15</v>
      </c>
      <c r="B7" s="6" t="s">
        <v>16</v>
      </c>
      <c r="C7" s="7" t="s">
        <v>17</v>
      </c>
      <c r="D7" s="7" t="s">
        <v>17</v>
      </c>
      <c r="E7" s="7" t="s">
        <v>17</v>
      </c>
      <c r="F7" s="7" t="s">
        <v>17</v>
      </c>
      <c r="G7" s="7" t="s">
        <v>17</v>
      </c>
      <c r="H7" s="7" t="s">
        <v>17</v>
      </c>
      <c r="I7" s="7" t="s">
        <v>17</v>
      </c>
      <c r="J7" s="7" t="s">
        <v>17</v>
      </c>
      <c r="K7" s="7" t="s">
        <v>17</v>
      </c>
      <c r="L7" s="7" t="s">
        <v>17</v>
      </c>
      <c r="M7" s="7" t="s">
        <v>17</v>
      </c>
      <c r="N7" s="7" t="s">
        <v>17</v>
      </c>
      <c r="O7" s="2"/>
    </row>
    <row r="8" spans="1:17" ht="16.5" customHeight="1">
      <c r="A8" s="8" t="s">
        <v>18</v>
      </c>
      <c r="B8" s="8" t="s">
        <v>19</v>
      </c>
      <c r="C8" s="9">
        <v>1474278.2189999998</v>
      </c>
      <c r="D8" s="9">
        <v>350949.24900000001</v>
      </c>
      <c r="E8" s="9">
        <v>415718.77275</v>
      </c>
      <c r="F8" s="9">
        <v>134249.4774</v>
      </c>
      <c r="G8" s="9">
        <v>1696732.5492</v>
      </c>
      <c r="H8" s="9">
        <v>215570.10015000001</v>
      </c>
      <c r="I8" s="9">
        <v>42883.717250000002</v>
      </c>
      <c r="J8" s="9">
        <v>62124.088749999995</v>
      </c>
      <c r="K8" s="9">
        <v>115896.94325</v>
      </c>
      <c r="L8" s="9">
        <v>46291.499499999998</v>
      </c>
      <c r="M8" s="9">
        <v>582947.63525000005</v>
      </c>
      <c r="N8" s="9">
        <v>93602.614999999991</v>
      </c>
      <c r="O8" s="10">
        <f>SUM(C8:N8)</f>
        <v>5231244.8665000005</v>
      </c>
      <c r="P8" s="11"/>
    </row>
    <row r="9" spans="1:17" ht="27.75" customHeight="1">
      <c r="A9" s="8" t="s">
        <v>20</v>
      </c>
      <c r="B9" s="8" t="s">
        <v>21</v>
      </c>
      <c r="C9" s="9">
        <v>1220.5237500000001</v>
      </c>
      <c r="D9" s="9">
        <v>131.44499999999999</v>
      </c>
      <c r="E9" s="9">
        <v>76346.091899999999</v>
      </c>
      <c r="F9" s="9">
        <v>3932.8551000000002</v>
      </c>
      <c r="G9" s="9">
        <v>179.28270000000001</v>
      </c>
      <c r="H9" s="9">
        <v>20760.682049999999</v>
      </c>
      <c r="I9" s="9">
        <v>0</v>
      </c>
      <c r="J9" s="9">
        <v>346.01024999999998</v>
      </c>
      <c r="K9" s="9">
        <v>0</v>
      </c>
      <c r="L9" s="9">
        <v>306.27825000000001</v>
      </c>
      <c r="M9" s="9">
        <v>0</v>
      </c>
      <c r="N9" s="9">
        <v>0</v>
      </c>
      <c r="O9" s="10">
        <f t="shared" ref="O9:O15" si="0">SUM(C9:N9)</f>
        <v>103223.16900000001</v>
      </c>
      <c r="P9" s="12"/>
    </row>
    <row r="10" spans="1:17" ht="16.5" customHeight="1">
      <c r="A10" s="8" t="s">
        <v>22</v>
      </c>
      <c r="B10" s="8" t="s">
        <v>23</v>
      </c>
      <c r="C10" s="9">
        <v>552169.69515000004</v>
      </c>
      <c r="D10" s="9">
        <v>56463.783299999996</v>
      </c>
      <c r="E10" s="9">
        <v>0</v>
      </c>
      <c r="F10" s="9">
        <v>0</v>
      </c>
      <c r="G10" s="9">
        <v>0</v>
      </c>
      <c r="H10" s="9">
        <v>35175.892950000001</v>
      </c>
      <c r="I10" s="9">
        <v>8510.1085000000003</v>
      </c>
      <c r="J10" s="9">
        <v>12955.652750000001</v>
      </c>
      <c r="K10" s="9">
        <v>19977.552749999999</v>
      </c>
      <c r="L10" s="9">
        <v>19996.849000000002</v>
      </c>
      <c r="M10" s="9">
        <v>19775.678499999998</v>
      </c>
      <c r="N10" s="9">
        <v>3575.6112499999999</v>
      </c>
      <c r="O10" s="10">
        <f t="shared" si="0"/>
        <v>728600.82415000012</v>
      </c>
    </row>
    <row r="11" spans="1:17" ht="16.5" customHeight="1">
      <c r="A11" s="8" t="s">
        <v>24</v>
      </c>
      <c r="B11" s="8" t="s">
        <v>25</v>
      </c>
      <c r="C11" s="9">
        <v>22.77</v>
      </c>
      <c r="D11" s="9">
        <v>0</v>
      </c>
      <c r="E11" s="9">
        <v>0</v>
      </c>
      <c r="F11" s="9">
        <v>18886.897349999999</v>
      </c>
      <c r="G11" s="9">
        <v>30309.333300000002</v>
      </c>
      <c r="H11" s="9">
        <v>0</v>
      </c>
      <c r="I11" s="9">
        <v>0</v>
      </c>
      <c r="J11" s="9">
        <v>0</v>
      </c>
      <c r="K11" s="9">
        <v>0</v>
      </c>
      <c r="L11" s="9">
        <v>361.2</v>
      </c>
      <c r="M11" s="9">
        <v>0</v>
      </c>
      <c r="N11" s="9">
        <v>0</v>
      </c>
      <c r="O11" s="10">
        <f t="shared" si="0"/>
        <v>49580.200649999999</v>
      </c>
      <c r="P11" s="13"/>
    </row>
    <row r="12" spans="1:17" ht="16.5" customHeight="1">
      <c r="A12" s="8" t="s">
        <v>26</v>
      </c>
      <c r="B12" s="8" t="s">
        <v>27</v>
      </c>
      <c r="C12" s="9">
        <v>228874.95269999999</v>
      </c>
      <c r="D12" s="9">
        <v>347673.40155000001</v>
      </c>
      <c r="E12" s="9">
        <v>366015.19545</v>
      </c>
      <c r="F12" s="9">
        <v>190752.99434999999</v>
      </c>
      <c r="G12" s="9">
        <v>71959.86540000001</v>
      </c>
      <c r="H12" s="9">
        <v>520080.56549999997</v>
      </c>
      <c r="I12" s="9">
        <v>148873.66475</v>
      </c>
      <c r="J12" s="9">
        <v>201503.1385</v>
      </c>
      <c r="K12" s="9">
        <v>247214.76149999999</v>
      </c>
      <c r="L12" s="9">
        <v>333947.761</v>
      </c>
      <c r="M12" s="9">
        <v>140902.71175000002</v>
      </c>
      <c r="N12" s="9">
        <v>495575.34399999998</v>
      </c>
      <c r="O12" s="10">
        <f t="shared" si="0"/>
        <v>3293374.3564500003</v>
      </c>
    </row>
    <row r="13" spans="1:17" ht="18.75" customHeight="1">
      <c r="A13" s="8" t="s">
        <v>28</v>
      </c>
      <c r="B13" s="8" t="s">
        <v>29</v>
      </c>
      <c r="C13" s="9">
        <v>43792.454250000003</v>
      </c>
      <c r="D13" s="9">
        <v>1301.8643999999999</v>
      </c>
      <c r="E13" s="9">
        <v>77.625</v>
      </c>
      <c r="F13" s="9">
        <v>291.48705000000001</v>
      </c>
      <c r="G13" s="9">
        <v>6746.1403500000006</v>
      </c>
      <c r="H13" s="9">
        <v>8241.5497500000001</v>
      </c>
      <c r="I13" s="9">
        <v>428.95724999999999</v>
      </c>
      <c r="J13" s="9">
        <v>349.97699999999998</v>
      </c>
      <c r="K13" s="9">
        <v>344.12900000000002</v>
      </c>
      <c r="L13" s="9">
        <v>2197.4504999999999</v>
      </c>
      <c r="M13" s="9">
        <v>149.67224999999999</v>
      </c>
      <c r="N13" s="9">
        <v>350.45</v>
      </c>
      <c r="O13" s="10">
        <f t="shared" si="0"/>
        <v>64271.756800000003</v>
      </c>
      <c r="P13" s="13"/>
    </row>
    <row r="14" spans="1:17" ht="16.5" customHeight="1">
      <c r="A14" s="8" t="s">
        <v>26</v>
      </c>
      <c r="B14" s="8" t="s">
        <v>30</v>
      </c>
      <c r="C14" s="9">
        <v>706.90499999999997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43579.650750000001</v>
      </c>
      <c r="J14" s="9">
        <v>8506.3244999999988</v>
      </c>
      <c r="K14" s="9">
        <v>4920.6405000000004</v>
      </c>
      <c r="L14" s="9">
        <v>10440.195749999999</v>
      </c>
      <c r="M14" s="9">
        <v>10992.42325</v>
      </c>
      <c r="N14" s="9">
        <v>2487.3672499999998</v>
      </c>
      <c r="O14" s="10">
        <f t="shared" si="0"/>
        <v>81633.506999999998</v>
      </c>
      <c r="P14" s="13"/>
    </row>
    <row r="15" spans="1:17" ht="16.5" customHeight="1">
      <c r="A15" s="8"/>
      <c r="B15" s="8"/>
      <c r="C15" s="9"/>
      <c r="D15" s="9"/>
      <c r="E15" s="9"/>
      <c r="F15" s="9"/>
      <c r="G15" s="9"/>
      <c r="H15" s="9"/>
      <c r="O15" s="10">
        <f t="shared" si="0"/>
        <v>0</v>
      </c>
    </row>
    <row r="16" spans="1:17" ht="16.5" customHeight="1">
      <c r="A16" s="8"/>
      <c r="B16" s="14" t="s">
        <v>31</v>
      </c>
      <c r="C16" s="15">
        <f t="shared" ref="C16:H16" si="1">SUM(C8:C15)</f>
        <v>2301065.5198499993</v>
      </c>
      <c r="D16" s="15">
        <f t="shared" si="1"/>
        <v>756519.74324999994</v>
      </c>
      <c r="E16" s="15">
        <f t="shared" si="1"/>
        <v>858157.6851</v>
      </c>
      <c r="F16" s="15">
        <f t="shared" si="1"/>
        <v>348113.71124999999</v>
      </c>
      <c r="G16" s="15">
        <f t="shared" si="1"/>
        <v>1805927.1709500002</v>
      </c>
      <c r="H16" s="15">
        <f t="shared" si="1"/>
        <v>799828.79040000006</v>
      </c>
      <c r="I16" s="15">
        <f t="shared" ref="I16:O16" si="2">SUM(I8:I14)</f>
        <v>244276.09850000002</v>
      </c>
      <c r="J16" s="15">
        <f t="shared" si="2"/>
        <v>285785.19175</v>
      </c>
      <c r="K16" s="15">
        <f t="shared" si="2"/>
        <v>388354.02699999994</v>
      </c>
      <c r="L16" s="15">
        <f t="shared" si="2"/>
        <v>413541.234</v>
      </c>
      <c r="M16" s="15">
        <f t="shared" si="2"/>
        <v>754768.12100000004</v>
      </c>
      <c r="N16" s="15">
        <f t="shared" si="2"/>
        <v>595591.38749999995</v>
      </c>
      <c r="O16" s="10">
        <f t="shared" si="2"/>
        <v>9551928.6805499997</v>
      </c>
      <c r="P16" s="16"/>
      <c r="Q16" s="17"/>
    </row>
    <row r="17" spans="1:17" ht="24.75" customHeight="1">
      <c r="A17" s="5" t="s">
        <v>15</v>
      </c>
      <c r="B17" s="6" t="s">
        <v>32</v>
      </c>
      <c r="C17" s="7" t="s">
        <v>17</v>
      </c>
      <c r="D17" s="7" t="s">
        <v>17</v>
      </c>
      <c r="E17" s="7" t="s">
        <v>17</v>
      </c>
      <c r="F17" s="7" t="s">
        <v>17</v>
      </c>
      <c r="G17" s="7" t="s">
        <v>17</v>
      </c>
      <c r="H17" s="7" t="s">
        <v>17</v>
      </c>
      <c r="I17" s="7" t="s">
        <v>17</v>
      </c>
      <c r="J17" s="7" t="s">
        <v>17</v>
      </c>
      <c r="K17" s="7" t="s">
        <v>17</v>
      </c>
      <c r="L17" s="7" t="s">
        <v>17</v>
      </c>
      <c r="M17" s="7" t="s">
        <v>17</v>
      </c>
      <c r="N17" s="7" t="s">
        <v>17</v>
      </c>
      <c r="O17" s="2"/>
    </row>
    <row r="18" spans="1:17" ht="16.5" customHeight="1">
      <c r="A18" s="8" t="s">
        <v>33</v>
      </c>
      <c r="B18" s="8" t="s">
        <v>34</v>
      </c>
      <c r="C18" s="9">
        <v>87.923249999999996</v>
      </c>
      <c r="D18" s="9">
        <v>0</v>
      </c>
      <c r="E18" s="9">
        <v>72.118800000000007</v>
      </c>
      <c r="F18" s="9">
        <v>5902.9155000000001</v>
      </c>
      <c r="G18" s="9">
        <v>31717.31625</v>
      </c>
      <c r="H18" s="9">
        <v>17702.112150000001</v>
      </c>
      <c r="I18">
        <v>7930.4362499999997</v>
      </c>
      <c r="J18">
        <v>11575.148499999999</v>
      </c>
      <c r="K18">
        <v>4.5150000000000006</v>
      </c>
      <c r="L18">
        <v>0</v>
      </c>
      <c r="M18">
        <v>0</v>
      </c>
      <c r="N18">
        <v>0</v>
      </c>
      <c r="O18" s="10">
        <f>SUM(C18:N18)</f>
        <v>74992.485700000005</v>
      </c>
      <c r="P18" s="12"/>
    </row>
    <row r="19" spans="1:17" ht="16.5" customHeight="1">
      <c r="A19" s="8" t="s">
        <v>35</v>
      </c>
      <c r="B19" s="8" t="s">
        <v>36</v>
      </c>
      <c r="C19" s="9">
        <v>0</v>
      </c>
      <c r="D19" s="9">
        <v>0</v>
      </c>
      <c r="E19" s="9">
        <v>0</v>
      </c>
      <c r="F19" s="9">
        <v>1341.5049000000001</v>
      </c>
      <c r="G19" s="9">
        <v>1730.9961000000001</v>
      </c>
      <c r="H19" s="9">
        <v>2082.8133000000003</v>
      </c>
      <c r="I19">
        <v>633.30399999999997</v>
      </c>
      <c r="J19">
        <v>1728.8795</v>
      </c>
      <c r="K19">
        <v>0</v>
      </c>
      <c r="L19">
        <v>0</v>
      </c>
      <c r="M19">
        <v>0</v>
      </c>
      <c r="N19">
        <v>0</v>
      </c>
      <c r="O19" s="10">
        <f>SUM(C19:N19)</f>
        <v>7517.4978000000001</v>
      </c>
    </row>
    <row r="20" spans="1:17" ht="16.5" customHeight="1">
      <c r="A20" s="8" t="s">
        <v>37</v>
      </c>
      <c r="B20" s="8" t="s">
        <v>38</v>
      </c>
      <c r="C20" s="9">
        <v>8221.0774499999989</v>
      </c>
      <c r="D20" s="9">
        <v>11888.88975</v>
      </c>
      <c r="E20" s="9">
        <v>14023.173599999998</v>
      </c>
      <c r="F20" s="9">
        <v>13065.891749999999</v>
      </c>
      <c r="G20" s="9">
        <v>4064.1344999999997</v>
      </c>
      <c r="H20" s="9">
        <v>7858.6929</v>
      </c>
      <c r="I20">
        <v>1541.7327500000001</v>
      </c>
      <c r="J20">
        <v>5.06325</v>
      </c>
      <c r="K20">
        <v>0</v>
      </c>
      <c r="L20">
        <v>14658.624750000001</v>
      </c>
      <c r="M20">
        <v>4522.4927500000003</v>
      </c>
      <c r="N20">
        <v>3774.8947500000004</v>
      </c>
      <c r="O20" s="10">
        <f>SUM(C20:N20)</f>
        <v>83624.6682</v>
      </c>
    </row>
    <row r="21" spans="1:17" ht="16.5" customHeight="1">
      <c r="A21" s="8"/>
      <c r="B21" s="8"/>
      <c r="C21" s="9"/>
      <c r="D21" s="9"/>
      <c r="E21" s="9"/>
      <c r="F21" s="9"/>
      <c r="G21" s="9"/>
      <c r="H21" s="9"/>
      <c r="O21" s="10">
        <f>SUM(C21:N21)</f>
        <v>0</v>
      </c>
    </row>
    <row r="22" spans="1:17" ht="16.5" customHeight="1">
      <c r="A22" s="8" t="s">
        <v>39</v>
      </c>
      <c r="B22" s="14" t="s">
        <v>31</v>
      </c>
      <c r="C22" s="15">
        <f t="shared" ref="C22:H22" si="3">SUM(C18:C21)</f>
        <v>8309.0006999999987</v>
      </c>
      <c r="D22" s="15">
        <f t="shared" si="3"/>
        <v>11888.88975</v>
      </c>
      <c r="E22" s="15">
        <f t="shared" si="3"/>
        <v>14095.292399999998</v>
      </c>
      <c r="F22" s="15">
        <f t="shared" si="3"/>
        <v>20310.312149999998</v>
      </c>
      <c r="G22" s="15">
        <f t="shared" si="3"/>
        <v>37512.44685</v>
      </c>
      <c r="H22" s="15">
        <f t="shared" si="3"/>
        <v>27643.618350000004</v>
      </c>
      <c r="I22" s="15">
        <f t="shared" ref="I22:O22" si="4">SUM(I18:I20)</f>
        <v>10105.472999999998</v>
      </c>
      <c r="J22" s="15">
        <f t="shared" si="4"/>
        <v>13309.091249999998</v>
      </c>
      <c r="K22" s="15">
        <f t="shared" si="4"/>
        <v>4.5150000000000006</v>
      </c>
      <c r="L22" s="15">
        <f t="shared" si="4"/>
        <v>14658.624750000001</v>
      </c>
      <c r="M22" s="15">
        <f t="shared" si="4"/>
        <v>4522.4927500000003</v>
      </c>
      <c r="N22" s="15">
        <f t="shared" si="4"/>
        <v>3774.8947500000004</v>
      </c>
      <c r="O22" s="10">
        <f t="shared" si="4"/>
        <v>166134.65169999999</v>
      </c>
      <c r="P22" s="16"/>
      <c r="Q22" s="10"/>
    </row>
    <row r="23" spans="1:17" ht="24.75" customHeight="1">
      <c r="A23" s="5" t="s">
        <v>15</v>
      </c>
      <c r="B23" s="6" t="s">
        <v>40</v>
      </c>
      <c r="C23" s="7" t="s">
        <v>17</v>
      </c>
      <c r="D23" s="7" t="s">
        <v>17</v>
      </c>
      <c r="E23" s="7" t="s">
        <v>17</v>
      </c>
      <c r="F23" s="7" t="s">
        <v>17</v>
      </c>
      <c r="G23" s="7" t="s">
        <v>17</v>
      </c>
      <c r="H23" s="7" t="s">
        <v>17</v>
      </c>
      <c r="I23" s="7" t="s">
        <v>17</v>
      </c>
      <c r="J23" s="7" t="s">
        <v>17</v>
      </c>
      <c r="K23" s="7" t="s">
        <v>17</v>
      </c>
      <c r="L23" s="7" t="s">
        <v>17</v>
      </c>
      <c r="M23" s="7" t="s">
        <v>17</v>
      </c>
      <c r="N23" s="7" t="s">
        <v>17</v>
      </c>
      <c r="O23" s="2"/>
      <c r="P23" s="12"/>
    </row>
    <row r="24" spans="1:17" ht="16.5" customHeight="1">
      <c r="A24" s="8" t="s">
        <v>41</v>
      </c>
      <c r="B24" s="8" t="s">
        <v>42</v>
      </c>
      <c r="C24" s="9">
        <v>0</v>
      </c>
      <c r="D24" s="9">
        <v>1248.21</v>
      </c>
      <c r="E24" s="9">
        <v>416.07</v>
      </c>
      <c r="F24" s="9">
        <v>208.035</v>
      </c>
      <c r="G24" s="9">
        <v>2912.49</v>
      </c>
      <c r="H24" s="9">
        <v>1456.2449999999999</v>
      </c>
      <c r="I24" s="18">
        <v>2496.15</v>
      </c>
      <c r="J24" s="18">
        <v>2704.1624999999999</v>
      </c>
      <c r="K24" s="18">
        <v>1248.075</v>
      </c>
      <c r="L24" s="18">
        <v>2912.1750000000002</v>
      </c>
      <c r="M24" s="18">
        <v>2496.15</v>
      </c>
      <c r="N24" s="18">
        <v>416.02499999999998</v>
      </c>
      <c r="O24" s="10">
        <f t="shared" ref="O24:O34" si="5">SUM(C24:N24)</f>
        <v>18513.787500000006</v>
      </c>
    </row>
    <row r="25" spans="1:17" ht="16.5" customHeight="1">
      <c r="A25" s="8" t="s">
        <v>43</v>
      </c>
      <c r="B25" s="8" t="s">
        <v>44</v>
      </c>
      <c r="C25" s="9">
        <v>4344.93</v>
      </c>
      <c r="D25" s="9">
        <v>9705.1949999999997</v>
      </c>
      <c r="E25" s="9">
        <v>4719.6000000000004</v>
      </c>
      <c r="F25" s="9">
        <v>5970.915</v>
      </c>
      <c r="G25" s="9">
        <v>6146.8649999999998</v>
      </c>
      <c r="H25" s="9">
        <v>4049.9549999999999</v>
      </c>
      <c r="I25" s="18">
        <v>12616.2</v>
      </c>
      <c r="J25" s="18">
        <v>7899.6374999999998</v>
      </c>
      <c r="K25" s="18">
        <v>6751.5375000000004</v>
      </c>
      <c r="L25" s="18">
        <v>5596.9875000000002</v>
      </c>
      <c r="M25" s="18">
        <v>16391.599999999999</v>
      </c>
      <c r="N25" s="18">
        <v>14722.6625</v>
      </c>
      <c r="O25" s="10">
        <f t="shared" si="5"/>
        <v>98916.084999999992</v>
      </c>
    </row>
    <row r="26" spans="1:17" ht="16.5" customHeight="1">
      <c r="A26" s="8" t="s">
        <v>45</v>
      </c>
      <c r="B26" s="8" t="s">
        <v>46</v>
      </c>
      <c r="C26" s="9">
        <v>0</v>
      </c>
      <c r="D26" s="9">
        <v>1142.6400000000001</v>
      </c>
      <c r="E26" s="9">
        <v>621</v>
      </c>
      <c r="F26" s="9">
        <v>0</v>
      </c>
      <c r="G26" s="9">
        <v>2380.5</v>
      </c>
      <c r="H26" s="9">
        <v>207</v>
      </c>
      <c r="I26" s="18">
        <v>0</v>
      </c>
      <c r="J26" s="18">
        <v>0</v>
      </c>
      <c r="K26" s="18">
        <v>23826.3</v>
      </c>
      <c r="L26" s="18">
        <v>37732.5</v>
      </c>
      <c r="M26" s="18">
        <f>25961.25+2150</f>
        <v>28111.25</v>
      </c>
      <c r="N26" s="18">
        <v>0</v>
      </c>
      <c r="O26" s="10">
        <f t="shared" si="5"/>
        <v>94021.19</v>
      </c>
    </row>
    <row r="27" spans="1:17" ht="16.5" customHeight="1">
      <c r="A27" s="8" t="s">
        <v>47</v>
      </c>
      <c r="B27" s="19" t="s">
        <v>48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18">
        <v>0</v>
      </c>
      <c r="J27" s="18">
        <v>7821.7</v>
      </c>
      <c r="K27" s="18">
        <v>804.1</v>
      </c>
      <c r="L27" s="18">
        <v>0</v>
      </c>
      <c r="M27" s="18">
        <v>0</v>
      </c>
      <c r="N27" s="18">
        <v>0</v>
      </c>
      <c r="O27" s="10">
        <f t="shared" si="5"/>
        <v>8625.7999999999993</v>
      </c>
    </row>
    <row r="28" spans="1:17" ht="16.5" customHeight="1">
      <c r="A28" s="8" t="s">
        <v>49</v>
      </c>
      <c r="B28" s="8" t="s">
        <v>50</v>
      </c>
      <c r="C28" s="9">
        <v>0</v>
      </c>
      <c r="D28" s="9">
        <v>0</v>
      </c>
      <c r="E28" s="9">
        <v>5175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0">
        <f t="shared" si="5"/>
        <v>5175</v>
      </c>
    </row>
    <row r="29" spans="1:17" ht="16.5" customHeight="1">
      <c r="A29" s="8" t="s">
        <v>51</v>
      </c>
      <c r="B29" s="19" t="s">
        <v>50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5224.5</v>
      </c>
      <c r="K29" s="9">
        <v>3918.375</v>
      </c>
      <c r="L29" s="9">
        <v>4963.2749999999996</v>
      </c>
      <c r="M29" s="9">
        <v>0</v>
      </c>
      <c r="N29" s="9">
        <v>4300</v>
      </c>
      <c r="O29" s="10">
        <f t="shared" si="5"/>
        <v>18406.150000000001</v>
      </c>
    </row>
    <row r="30" spans="1:17" ht="16.5" customHeight="1">
      <c r="A30" s="8" t="s">
        <v>52</v>
      </c>
      <c r="B30" s="8" t="s">
        <v>53</v>
      </c>
      <c r="C30" s="9">
        <v>86.94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6791.85</v>
      </c>
      <c r="O30" s="10">
        <f t="shared" si="5"/>
        <v>6878.79</v>
      </c>
    </row>
    <row r="31" spans="1:17" ht="25.5" customHeight="1">
      <c r="A31" s="8" t="s">
        <v>51</v>
      </c>
      <c r="B31" s="8" t="s">
        <v>54</v>
      </c>
      <c r="C31" s="9">
        <v>2094.84</v>
      </c>
      <c r="D31" s="9">
        <v>1832.9849999999999</v>
      </c>
      <c r="E31" s="9">
        <v>4189.68</v>
      </c>
      <c r="F31" s="9">
        <v>3142.26</v>
      </c>
      <c r="G31" s="9">
        <v>3142.26</v>
      </c>
      <c r="H31" s="9">
        <v>4451.5349999999999</v>
      </c>
      <c r="I31" s="9">
        <v>4963.2749999999996</v>
      </c>
      <c r="J31" s="9">
        <v>0</v>
      </c>
      <c r="K31" s="9">
        <v>0</v>
      </c>
      <c r="L31" s="9">
        <v>0</v>
      </c>
      <c r="M31" s="9">
        <v>3134.7</v>
      </c>
      <c r="N31" s="9">
        <v>0</v>
      </c>
      <c r="O31" s="10">
        <f t="shared" si="5"/>
        <v>26951.535</v>
      </c>
    </row>
    <row r="32" spans="1:17" ht="16.5" customHeight="1">
      <c r="A32" s="8" t="s">
        <v>55</v>
      </c>
      <c r="B32" s="8" t="s">
        <v>56</v>
      </c>
      <c r="C32" s="9">
        <v>0</v>
      </c>
      <c r="D32" s="9">
        <v>0</v>
      </c>
      <c r="E32" s="9">
        <v>0</v>
      </c>
      <c r="F32" s="9">
        <v>0</v>
      </c>
      <c r="G32" s="9">
        <v>2587.5</v>
      </c>
      <c r="H32" s="9">
        <v>0</v>
      </c>
      <c r="I32" s="9">
        <v>0</v>
      </c>
      <c r="J32" s="9">
        <v>0</v>
      </c>
      <c r="K32" s="9">
        <v>88741.25</v>
      </c>
      <c r="L32" s="9">
        <v>0</v>
      </c>
      <c r="M32" s="9">
        <v>0</v>
      </c>
      <c r="N32" s="9">
        <v>0</v>
      </c>
      <c r="O32" s="10">
        <f t="shared" si="5"/>
        <v>91328.75</v>
      </c>
    </row>
    <row r="33" spans="1:17" ht="16.5" customHeight="1">
      <c r="A33" s="8" t="s">
        <v>57</v>
      </c>
      <c r="B33" s="8" t="s">
        <v>58</v>
      </c>
      <c r="C33" s="9">
        <v>0</v>
      </c>
      <c r="D33" s="9">
        <v>92.632499999999993</v>
      </c>
      <c r="E33" s="9">
        <v>0</v>
      </c>
      <c r="F33" s="9">
        <v>0</v>
      </c>
      <c r="G33" s="9">
        <v>0</v>
      </c>
      <c r="H33" s="9">
        <v>185.26499999999999</v>
      </c>
      <c r="I33" s="9">
        <v>0</v>
      </c>
      <c r="J33" s="9">
        <v>92.45</v>
      </c>
      <c r="K33" s="9">
        <v>0</v>
      </c>
      <c r="L33" s="9">
        <v>0</v>
      </c>
      <c r="M33" s="9">
        <v>92.45</v>
      </c>
      <c r="N33" s="9">
        <v>184.9</v>
      </c>
      <c r="O33" s="10">
        <f t="shared" si="5"/>
        <v>647.69749999999999</v>
      </c>
    </row>
    <row r="34" spans="1:17" ht="16.5" customHeight="1">
      <c r="A34" s="8" t="s">
        <v>59</v>
      </c>
      <c r="B34" s="8" t="s">
        <v>60</v>
      </c>
      <c r="C34" s="9">
        <v>0</v>
      </c>
      <c r="D34" s="9">
        <v>654.12</v>
      </c>
      <c r="E34" s="9">
        <v>0</v>
      </c>
      <c r="F34" s="9">
        <v>0</v>
      </c>
      <c r="G34" s="9">
        <v>0</v>
      </c>
      <c r="H34" s="9">
        <v>1308.24</v>
      </c>
      <c r="I34" s="9">
        <v>0</v>
      </c>
      <c r="J34" s="9">
        <v>653.6</v>
      </c>
      <c r="K34" s="9">
        <v>0</v>
      </c>
      <c r="L34" s="9">
        <v>0</v>
      </c>
      <c r="M34" s="9">
        <v>653.6</v>
      </c>
      <c r="N34" s="9">
        <v>1307.2</v>
      </c>
      <c r="O34" s="10">
        <f t="shared" si="5"/>
        <v>4576.76</v>
      </c>
    </row>
    <row r="35" spans="1:17" ht="16.5" customHeight="1">
      <c r="A35" s="8"/>
      <c r="B35" s="14" t="s">
        <v>31</v>
      </c>
      <c r="C35" s="15">
        <f t="shared" ref="C35:N35" si="6">SUM(C24:C34)</f>
        <v>6526.71</v>
      </c>
      <c r="D35" s="15">
        <f t="shared" si="6"/>
        <v>14675.782499999999</v>
      </c>
      <c r="E35" s="15">
        <f t="shared" si="6"/>
        <v>15121.35</v>
      </c>
      <c r="F35" s="15">
        <f t="shared" si="6"/>
        <v>9321.2099999999991</v>
      </c>
      <c r="G35" s="15">
        <f t="shared" si="6"/>
        <v>17169.614999999998</v>
      </c>
      <c r="H35" s="15">
        <f t="shared" si="6"/>
        <v>11658.24</v>
      </c>
      <c r="I35" s="15">
        <f t="shared" si="6"/>
        <v>20075.625</v>
      </c>
      <c r="J35" s="15">
        <f t="shared" si="6"/>
        <v>24396.05</v>
      </c>
      <c r="K35" s="15">
        <f t="shared" si="6"/>
        <v>125289.6375</v>
      </c>
      <c r="L35" s="15">
        <f t="shared" si="6"/>
        <v>51204.9375</v>
      </c>
      <c r="M35" s="15">
        <f t="shared" si="6"/>
        <v>50879.749999999993</v>
      </c>
      <c r="N35" s="15">
        <f t="shared" si="6"/>
        <v>27722.637500000001</v>
      </c>
      <c r="O35" s="10">
        <f>SUM(O24:O34)</f>
        <v>374041.54499999998</v>
      </c>
      <c r="P35" s="13"/>
      <c r="Q35" s="10"/>
    </row>
    <row r="36" spans="1:17" ht="24" customHeight="1">
      <c r="A36" s="5" t="s">
        <v>15</v>
      </c>
      <c r="B36" s="6" t="s">
        <v>61</v>
      </c>
      <c r="C36" s="7" t="s">
        <v>17</v>
      </c>
      <c r="D36" s="7" t="s">
        <v>17</v>
      </c>
      <c r="E36" s="7" t="s">
        <v>17</v>
      </c>
      <c r="F36" s="7" t="s">
        <v>17</v>
      </c>
      <c r="G36" s="7" t="s">
        <v>17</v>
      </c>
      <c r="H36" s="7" t="s">
        <v>17</v>
      </c>
      <c r="I36" s="7" t="s">
        <v>17</v>
      </c>
      <c r="J36" s="7" t="s">
        <v>17</v>
      </c>
      <c r="K36" s="7" t="s">
        <v>17</v>
      </c>
      <c r="L36" s="7" t="s">
        <v>17</v>
      </c>
      <c r="M36" s="7" t="s">
        <v>17</v>
      </c>
      <c r="N36" s="7" t="s">
        <v>17</v>
      </c>
      <c r="O36" s="2"/>
    </row>
    <row r="37" spans="1:17" ht="24" customHeight="1">
      <c r="A37" s="20" t="s">
        <v>62</v>
      </c>
      <c r="B37" s="19" t="s">
        <v>63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21">
        <v>653.6</v>
      </c>
      <c r="J37" s="21">
        <v>653.6</v>
      </c>
      <c r="K37" s="9">
        <v>0</v>
      </c>
      <c r="L37" s="9">
        <v>0</v>
      </c>
      <c r="M37" s="9">
        <v>0</v>
      </c>
      <c r="N37" s="9">
        <v>0</v>
      </c>
      <c r="O37" s="10">
        <f>SUM(C37:N37)</f>
        <v>1307.2</v>
      </c>
    </row>
    <row r="38" spans="1:17" ht="24" customHeight="1">
      <c r="A38" s="20"/>
      <c r="B38" s="14" t="s">
        <v>31</v>
      </c>
      <c r="C38" s="15">
        <f>SUM(C37)</f>
        <v>0</v>
      </c>
      <c r="D38" s="15">
        <f t="shared" ref="D38:O38" si="7">SUM(D37)</f>
        <v>0</v>
      </c>
      <c r="E38" s="15">
        <f t="shared" si="7"/>
        <v>0</v>
      </c>
      <c r="F38" s="15">
        <f t="shared" si="7"/>
        <v>0</v>
      </c>
      <c r="G38" s="15">
        <f t="shared" si="7"/>
        <v>0</v>
      </c>
      <c r="H38" s="15">
        <f t="shared" si="7"/>
        <v>0</v>
      </c>
      <c r="I38" s="15">
        <f t="shared" si="7"/>
        <v>653.6</v>
      </c>
      <c r="J38" s="15">
        <f t="shared" si="7"/>
        <v>653.6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0">
        <f t="shared" si="7"/>
        <v>1307.2</v>
      </c>
      <c r="P38" s="10"/>
      <c r="Q38" s="10"/>
    </row>
    <row r="39" spans="1:17" ht="23.25" customHeight="1">
      <c r="A39" s="5" t="s">
        <v>15</v>
      </c>
      <c r="B39" s="6" t="s">
        <v>64</v>
      </c>
      <c r="C39" s="7" t="s">
        <v>17</v>
      </c>
      <c r="D39" s="7" t="s">
        <v>17</v>
      </c>
      <c r="E39" s="7" t="s">
        <v>17</v>
      </c>
      <c r="F39" s="7" t="s">
        <v>17</v>
      </c>
      <c r="G39" s="7" t="s">
        <v>17</v>
      </c>
      <c r="H39" s="7" t="s">
        <v>17</v>
      </c>
      <c r="I39" s="7" t="s">
        <v>17</v>
      </c>
      <c r="J39" s="7" t="s">
        <v>17</v>
      </c>
      <c r="K39" s="7" t="s">
        <v>17</v>
      </c>
      <c r="L39" s="7" t="s">
        <v>17</v>
      </c>
      <c r="M39" s="7" t="s">
        <v>17</v>
      </c>
      <c r="N39" s="7" t="s">
        <v>17</v>
      </c>
      <c r="O39" s="2"/>
      <c r="P39" s="12"/>
    </row>
    <row r="40" spans="1:17" ht="16.5" customHeight="1">
      <c r="A40" s="8" t="s">
        <v>65</v>
      </c>
      <c r="B40" s="8" t="s">
        <v>66</v>
      </c>
      <c r="C40" s="9">
        <v>6876.54</v>
      </c>
      <c r="D40" s="9">
        <v>4636.8</v>
      </c>
      <c r="E40" s="9">
        <v>5380.9650000000001</v>
      </c>
      <c r="F40" s="9">
        <v>5417.19</v>
      </c>
      <c r="G40" s="9">
        <v>0</v>
      </c>
      <c r="H40" s="9">
        <v>7825.6350000000002</v>
      </c>
      <c r="I40" s="9">
        <v>6330.6750000000002</v>
      </c>
      <c r="J40" s="9">
        <v>5843.7</v>
      </c>
      <c r="K40" s="9">
        <v>4707.4250000000002</v>
      </c>
      <c r="L40" s="9">
        <v>6330.6750000000002</v>
      </c>
      <c r="M40" s="9">
        <v>0</v>
      </c>
      <c r="N40" s="9">
        <v>11362.75</v>
      </c>
      <c r="O40" s="10">
        <f t="shared" ref="O40:O94" si="8">SUM(C40:N40)</f>
        <v>64712.355000000003</v>
      </c>
    </row>
    <row r="41" spans="1:17" ht="16.5" customHeight="1">
      <c r="A41" s="8" t="s">
        <v>67</v>
      </c>
      <c r="B41" s="8" t="s">
        <v>68</v>
      </c>
      <c r="C41" s="9">
        <v>5154.3</v>
      </c>
      <c r="D41" s="9">
        <v>1246.1400000000001</v>
      </c>
      <c r="E41" s="9">
        <v>3115.35</v>
      </c>
      <c r="F41" s="9">
        <v>1869.21</v>
      </c>
      <c r="G41" s="9">
        <v>0</v>
      </c>
      <c r="H41" s="9">
        <v>6853.77</v>
      </c>
      <c r="I41" s="9">
        <v>2409.0749999999998</v>
      </c>
      <c r="J41" s="9">
        <v>2319.85</v>
      </c>
      <c r="K41" s="9">
        <v>3479.7750000000001</v>
      </c>
      <c r="L41" s="9">
        <v>2230.625</v>
      </c>
      <c r="M41" s="9">
        <v>0</v>
      </c>
      <c r="N41" s="9">
        <v>4585.95</v>
      </c>
      <c r="O41" s="10">
        <f t="shared" si="8"/>
        <v>33264.044999999998</v>
      </c>
    </row>
    <row r="42" spans="1:17" ht="16.5" customHeight="1">
      <c r="A42" s="8" t="s">
        <v>69</v>
      </c>
      <c r="B42" s="8" t="s">
        <v>70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488.52</v>
      </c>
      <c r="I42" s="9">
        <v>1593.15</v>
      </c>
      <c r="J42" s="9">
        <v>245.1</v>
      </c>
      <c r="K42" s="9">
        <v>490.2</v>
      </c>
      <c r="L42" s="9">
        <v>306.375</v>
      </c>
      <c r="M42" s="9">
        <v>0</v>
      </c>
      <c r="N42" s="9">
        <v>735.3</v>
      </c>
      <c r="O42" s="10">
        <f t="shared" si="8"/>
        <v>3858.6449999999995</v>
      </c>
    </row>
    <row r="43" spans="1:17" ht="16.5" customHeight="1">
      <c r="A43" s="8" t="s">
        <v>71</v>
      </c>
      <c r="B43" s="8" t="s">
        <v>72</v>
      </c>
      <c r="C43" s="9">
        <v>6962.4449999999997</v>
      </c>
      <c r="D43" s="9">
        <v>6967.62</v>
      </c>
      <c r="E43" s="9">
        <v>6284.52</v>
      </c>
      <c r="F43" s="9">
        <v>5191.5600000000004</v>
      </c>
      <c r="G43" s="9">
        <v>5738.04</v>
      </c>
      <c r="H43" s="9">
        <v>3415.5</v>
      </c>
      <c r="I43" s="9">
        <v>955.67499999999995</v>
      </c>
      <c r="J43" s="9">
        <v>2047.875</v>
      </c>
      <c r="K43" s="9">
        <v>1092.2</v>
      </c>
      <c r="L43" s="9">
        <v>2730.5</v>
      </c>
      <c r="M43" s="9">
        <v>6416.6750000000002</v>
      </c>
      <c r="N43" s="9">
        <v>13106.4</v>
      </c>
      <c r="O43" s="10">
        <f t="shared" si="8"/>
        <v>60909.01</v>
      </c>
    </row>
    <row r="44" spans="1:17" ht="16.5" customHeight="1">
      <c r="A44" s="8" t="s">
        <v>73</v>
      </c>
      <c r="B44" s="8" t="s">
        <v>74</v>
      </c>
      <c r="C44" s="9">
        <v>1528.6949999999999</v>
      </c>
      <c r="D44" s="9">
        <v>379.84500000000003</v>
      </c>
      <c r="E44" s="9">
        <v>258.75</v>
      </c>
      <c r="F44" s="9">
        <v>77.625</v>
      </c>
      <c r="G44" s="9">
        <v>0</v>
      </c>
      <c r="H44" s="9">
        <v>1880.595</v>
      </c>
      <c r="I44" s="9">
        <v>0</v>
      </c>
      <c r="J44" s="9">
        <v>134.375</v>
      </c>
      <c r="K44" s="9">
        <v>53.75</v>
      </c>
      <c r="L44" s="9">
        <v>53.75</v>
      </c>
      <c r="M44" s="9">
        <v>0</v>
      </c>
      <c r="N44" s="9">
        <v>53.75</v>
      </c>
      <c r="O44" s="10">
        <f t="shared" si="8"/>
        <v>4421.1350000000002</v>
      </c>
    </row>
    <row r="45" spans="1:17" ht="16.5" customHeight="1">
      <c r="A45" s="8" t="s">
        <v>75</v>
      </c>
      <c r="B45" s="8" t="s">
        <v>76</v>
      </c>
      <c r="C45" s="9">
        <v>0</v>
      </c>
      <c r="D45" s="9">
        <v>0</v>
      </c>
      <c r="E45" s="9">
        <v>52166.732400000001</v>
      </c>
      <c r="F45" s="9">
        <v>10973.47365</v>
      </c>
      <c r="G45" s="9">
        <v>0</v>
      </c>
      <c r="H45" s="9">
        <v>18351.026099999999</v>
      </c>
      <c r="I45" s="9">
        <v>0</v>
      </c>
      <c r="J45" s="9">
        <v>0</v>
      </c>
      <c r="K45" s="9">
        <v>98854.10824999999</v>
      </c>
      <c r="L45" s="9">
        <v>0</v>
      </c>
      <c r="M45" s="9">
        <v>0</v>
      </c>
      <c r="N45" s="9">
        <v>58824.3655</v>
      </c>
      <c r="O45" s="10">
        <f t="shared" si="8"/>
        <v>239169.7059</v>
      </c>
    </row>
    <row r="46" spans="1:17" ht="16.5" customHeight="1">
      <c r="A46" s="8" t="s">
        <v>77</v>
      </c>
      <c r="B46" s="8" t="s">
        <v>78</v>
      </c>
      <c r="C46" s="9">
        <v>18362.97</v>
      </c>
      <c r="D46" s="9">
        <v>2587.5</v>
      </c>
      <c r="E46" s="9">
        <v>9625.5</v>
      </c>
      <c r="F46" s="9">
        <v>29238.75</v>
      </c>
      <c r="G46" s="9">
        <v>30532.5</v>
      </c>
      <c r="H46" s="9">
        <v>19168.2</v>
      </c>
      <c r="I46" s="9">
        <v>46440</v>
      </c>
      <c r="J46" s="9">
        <v>14131.95</v>
      </c>
      <c r="K46" s="9">
        <v>15372.5</v>
      </c>
      <c r="L46" s="9">
        <v>3440</v>
      </c>
      <c r="M46" s="9">
        <v>7310</v>
      </c>
      <c r="N46" s="9">
        <v>107446.25</v>
      </c>
      <c r="O46" s="10">
        <f t="shared" si="8"/>
        <v>303656.12</v>
      </c>
    </row>
    <row r="47" spans="1:17" ht="16.5" customHeight="1">
      <c r="A47" s="8" t="s">
        <v>79</v>
      </c>
      <c r="B47" s="8" t="s">
        <v>80</v>
      </c>
      <c r="C47" s="9">
        <v>0</v>
      </c>
      <c r="D47" s="9">
        <v>0</v>
      </c>
      <c r="E47" s="9">
        <v>0</v>
      </c>
      <c r="F47" s="9">
        <v>0</v>
      </c>
      <c r="G47" s="9">
        <v>794.88</v>
      </c>
      <c r="H47" s="9">
        <v>0</v>
      </c>
      <c r="I47">
        <v>1586.7</v>
      </c>
      <c r="J47">
        <v>0</v>
      </c>
      <c r="K47">
        <v>0</v>
      </c>
      <c r="L47">
        <v>0</v>
      </c>
      <c r="M47">
        <v>0</v>
      </c>
      <c r="N47">
        <v>0</v>
      </c>
      <c r="O47" s="10">
        <f t="shared" si="8"/>
        <v>2381.58</v>
      </c>
    </row>
    <row r="48" spans="1:17" ht="16.5" customHeight="1">
      <c r="A48" s="8" t="s">
        <v>81</v>
      </c>
      <c r="B48" s="8" t="s">
        <v>82</v>
      </c>
      <c r="C48" s="9">
        <v>4578.84</v>
      </c>
      <c r="D48" s="9">
        <v>11447.1</v>
      </c>
      <c r="E48" s="9">
        <v>20931.84</v>
      </c>
      <c r="F48" s="9">
        <v>18969.48</v>
      </c>
      <c r="G48" s="9">
        <v>16680.060000000001</v>
      </c>
      <c r="H48" s="9">
        <v>19623.599999999999</v>
      </c>
      <c r="I48">
        <v>18923.224999999999</v>
      </c>
      <c r="J48">
        <v>30016.15</v>
      </c>
      <c r="K48">
        <v>23164.637500000001</v>
      </c>
      <c r="L48">
        <v>19249.487499999999</v>
      </c>
      <c r="M48">
        <v>10440.4</v>
      </c>
      <c r="N48">
        <v>27732.3125</v>
      </c>
      <c r="O48" s="10">
        <f t="shared" si="8"/>
        <v>221757.13249999998</v>
      </c>
    </row>
    <row r="49" spans="1:15" ht="16.5" customHeight="1">
      <c r="A49" s="8" t="s">
        <v>83</v>
      </c>
      <c r="B49" s="8" t="s">
        <v>84</v>
      </c>
      <c r="C49" s="9">
        <v>0</v>
      </c>
      <c r="D49" s="9">
        <v>0</v>
      </c>
      <c r="E49" s="9">
        <v>0</v>
      </c>
      <c r="F49" s="9">
        <v>0</v>
      </c>
      <c r="G49" s="9">
        <v>265.995</v>
      </c>
      <c r="H49" s="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 s="10">
        <f t="shared" si="8"/>
        <v>265.995</v>
      </c>
    </row>
    <row r="50" spans="1:15" ht="16.5" customHeight="1">
      <c r="A50" s="8" t="s">
        <v>85</v>
      </c>
      <c r="B50" s="8" t="s">
        <v>86</v>
      </c>
      <c r="C50" s="9">
        <v>106.605</v>
      </c>
      <c r="D50" s="9">
        <v>0</v>
      </c>
      <c r="E50" s="9">
        <v>0</v>
      </c>
      <c r="F50" s="9">
        <v>0</v>
      </c>
      <c r="G50" s="9">
        <v>163.01249999999999</v>
      </c>
      <c r="H50" s="9">
        <v>54.337499999999999</v>
      </c>
      <c r="I50">
        <v>54.287500000000001</v>
      </c>
      <c r="J50">
        <v>0</v>
      </c>
      <c r="K50">
        <v>54.287500000000001</v>
      </c>
      <c r="L50">
        <v>162.86250000000001</v>
      </c>
      <c r="M50">
        <v>108.575</v>
      </c>
      <c r="N50">
        <v>64.5</v>
      </c>
      <c r="O50" s="10">
        <f t="shared" si="8"/>
        <v>768.46750000000009</v>
      </c>
    </row>
    <row r="51" spans="1:15" ht="16.5" customHeight="1">
      <c r="A51" s="8" t="s">
        <v>87</v>
      </c>
      <c r="B51" s="8" t="s">
        <v>88</v>
      </c>
      <c r="C51" s="9">
        <v>1490.4</v>
      </c>
      <c r="D51" s="9">
        <v>993.6</v>
      </c>
      <c r="E51" s="9">
        <v>248.4</v>
      </c>
      <c r="F51" s="9">
        <v>745.2</v>
      </c>
      <c r="G51" s="9">
        <v>1738.8</v>
      </c>
      <c r="H51" s="9">
        <v>496.8</v>
      </c>
      <c r="I51">
        <v>1489.95</v>
      </c>
      <c r="J51">
        <v>0</v>
      </c>
      <c r="K51">
        <v>744.97500000000002</v>
      </c>
      <c r="L51">
        <v>1986.6</v>
      </c>
      <c r="M51">
        <v>1241.625</v>
      </c>
      <c r="N51">
        <v>0</v>
      </c>
      <c r="O51" s="10">
        <f t="shared" si="8"/>
        <v>11176.35</v>
      </c>
    </row>
    <row r="52" spans="1:15" ht="16.5" customHeight="1">
      <c r="A52" s="8" t="s">
        <v>89</v>
      </c>
      <c r="B52" s="8" t="s">
        <v>90</v>
      </c>
      <c r="C52" s="9">
        <v>0</v>
      </c>
      <c r="D52" s="9">
        <v>0</v>
      </c>
      <c r="E52" s="9">
        <v>248.4</v>
      </c>
      <c r="F52" s="9">
        <v>745.2</v>
      </c>
      <c r="G52" s="9">
        <v>248.4</v>
      </c>
      <c r="H52" s="9">
        <v>0</v>
      </c>
      <c r="I52">
        <v>0</v>
      </c>
      <c r="J52">
        <v>248.32499999999999</v>
      </c>
      <c r="K52">
        <v>248.32499999999999</v>
      </c>
      <c r="L52">
        <v>248.32499999999999</v>
      </c>
      <c r="M52">
        <v>248.32499999999999</v>
      </c>
      <c r="N52">
        <v>993.3</v>
      </c>
      <c r="O52" s="10">
        <f t="shared" si="8"/>
        <v>3228.6000000000004</v>
      </c>
    </row>
    <row r="53" spans="1:15" ht="16.5" customHeight="1">
      <c r="A53" s="8" t="s">
        <v>91</v>
      </c>
      <c r="B53" s="8" t="s">
        <v>92</v>
      </c>
      <c r="C53" s="9">
        <v>1490.4</v>
      </c>
      <c r="D53" s="9">
        <v>1242</v>
      </c>
      <c r="E53" s="9">
        <v>248.4</v>
      </c>
      <c r="F53" s="9">
        <v>0</v>
      </c>
      <c r="G53" s="9">
        <v>1490.4</v>
      </c>
      <c r="H53" s="9">
        <v>496.8</v>
      </c>
      <c r="I53">
        <v>1489.95</v>
      </c>
      <c r="J53">
        <v>744.97500000000002</v>
      </c>
      <c r="K53">
        <v>1489.95</v>
      </c>
      <c r="L53">
        <v>2234.9250000000002</v>
      </c>
      <c r="M53">
        <v>1489.95</v>
      </c>
      <c r="N53">
        <v>0</v>
      </c>
      <c r="O53" s="10">
        <f t="shared" si="8"/>
        <v>12417.750000000004</v>
      </c>
    </row>
    <row r="54" spans="1:15" ht="16.5" customHeight="1">
      <c r="A54" s="8" t="s">
        <v>93</v>
      </c>
      <c r="B54" s="8" t="s">
        <v>94</v>
      </c>
      <c r="C54" s="9">
        <v>0</v>
      </c>
      <c r="D54" s="9">
        <v>0</v>
      </c>
      <c r="E54" s="9">
        <v>344.65499999999997</v>
      </c>
      <c r="F54" s="9">
        <v>0</v>
      </c>
      <c r="G54" s="9">
        <v>0</v>
      </c>
      <c r="H54" s="9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993.3</v>
      </c>
      <c r="O54" s="10">
        <f t="shared" si="8"/>
        <v>1337.9549999999999</v>
      </c>
    </row>
    <row r="55" spans="1:15" ht="16.5" customHeight="1">
      <c r="A55" s="8" t="s">
        <v>95</v>
      </c>
      <c r="B55" s="8" t="s">
        <v>96</v>
      </c>
      <c r="C55" s="9">
        <v>0</v>
      </c>
      <c r="D55" s="9">
        <v>0</v>
      </c>
      <c r="E55" s="9">
        <v>184.23</v>
      </c>
      <c r="F55" s="9">
        <v>0</v>
      </c>
      <c r="G55" s="9">
        <v>0</v>
      </c>
      <c r="H55" s="9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 s="10">
        <f t="shared" si="8"/>
        <v>184.23</v>
      </c>
    </row>
    <row r="56" spans="1:15" ht="16.5" customHeight="1">
      <c r="A56" s="8" t="s">
        <v>97</v>
      </c>
      <c r="B56" s="8" t="s">
        <v>98</v>
      </c>
      <c r="C56" s="9">
        <v>0</v>
      </c>
      <c r="D56" s="9">
        <v>0</v>
      </c>
      <c r="E56" s="9">
        <v>71.415000000000006</v>
      </c>
      <c r="F56" s="9">
        <v>0</v>
      </c>
      <c r="G56" s="9">
        <v>71.415000000000006</v>
      </c>
      <c r="H56" s="9">
        <v>0</v>
      </c>
      <c r="I56">
        <v>10608.1</v>
      </c>
      <c r="J56">
        <v>23237.200000000001</v>
      </c>
      <c r="K56">
        <v>0</v>
      </c>
      <c r="L56">
        <v>0</v>
      </c>
      <c r="M56">
        <v>0</v>
      </c>
      <c r="N56">
        <v>0</v>
      </c>
      <c r="O56" s="10">
        <f t="shared" si="8"/>
        <v>33988.130000000005</v>
      </c>
    </row>
    <row r="57" spans="1:15" ht="16.5" customHeight="1">
      <c r="A57" s="8" t="s">
        <v>99</v>
      </c>
      <c r="B57" s="8" t="s">
        <v>100</v>
      </c>
      <c r="C57" s="9">
        <v>608.58000000000004</v>
      </c>
      <c r="D57" s="9">
        <v>130.41</v>
      </c>
      <c r="E57" s="9">
        <v>347.76</v>
      </c>
      <c r="F57" s="9">
        <v>130.41</v>
      </c>
      <c r="G57" s="9">
        <v>0</v>
      </c>
      <c r="H57" s="9">
        <v>0</v>
      </c>
      <c r="I57">
        <v>86</v>
      </c>
      <c r="J57">
        <v>0</v>
      </c>
      <c r="K57">
        <v>0</v>
      </c>
      <c r="L57">
        <v>0</v>
      </c>
      <c r="M57">
        <v>129</v>
      </c>
      <c r="N57">
        <v>0</v>
      </c>
      <c r="O57" s="10">
        <f t="shared" si="8"/>
        <v>1432.16</v>
      </c>
    </row>
    <row r="58" spans="1:15" ht="16.5" customHeight="1">
      <c r="A58" s="8" t="s">
        <v>101</v>
      </c>
      <c r="B58" s="8" t="s">
        <v>102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81.765000000000001</v>
      </c>
      <c r="I58" s="18">
        <v>0</v>
      </c>
      <c r="J58" s="18">
        <v>43</v>
      </c>
      <c r="K58" s="18">
        <v>0</v>
      </c>
      <c r="L58" s="18">
        <v>81.7</v>
      </c>
      <c r="M58" s="18">
        <v>326.8</v>
      </c>
      <c r="N58" s="18">
        <v>68.8</v>
      </c>
      <c r="O58" s="10">
        <f t="shared" si="8"/>
        <v>602.06499999999994</v>
      </c>
    </row>
    <row r="59" spans="1:15" ht="16.5" customHeight="1">
      <c r="A59" s="8" t="s">
        <v>103</v>
      </c>
      <c r="B59" s="8" t="s">
        <v>104</v>
      </c>
      <c r="C59" s="9">
        <v>0</v>
      </c>
      <c r="D59" s="9">
        <v>0</v>
      </c>
      <c r="E59" s="9">
        <v>7897.05</v>
      </c>
      <c r="F59" s="9">
        <v>0</v>
      </c>
      <c r="G59" s="9">
        <v>0</v>
      </c>
      <c r="H59" s="9">
        <v>11447.1</v>
      </c>
      <c r="I59" s="18">
        <v>0</v>
      </c>
      <c r="J59" s="18">
        <v>0</v>
      </c>
      <c r="K59" s="18">
        <v>17609.575000000001</v>
      </c>
      <c r="L59" s="18">
        <v>4837.5</v>
      </c>
      <c r="M59" s="18">
        <v>6340.35</v>
      </c>
      <c r="N59" s="18">
        <v>0</v>
      </c>
      <c r="O59" s="10">
        <f t="shared" si="8"/>
        <v>48131.575000000004</v>
      </c>
    </row>
    <row r="60" spans="1:15" ht="16.5" customHeight="1">
      <c r="A60" s="8" t="s">
        <v>105</v>
      </c>
      <c r="B60" s="8" t="s">
        <v>106</v>
      </c>
      <c r="C60" s="9">
        <v>0</v>
      </c>
      <c r="D60" s="9">
        <v>0</v>
      </c>
      <c r="E60" s="9">
        <v>5821.3575000000001</v>
      </c>
      <c r="F60" s="9">
        <v>0</v>
      </c>
      <c r="G60" s="9">
        <v>0</v>
      </c>
      <c r="H60" s="9">
        <v>736.92</v>
      </c>
      <c r="I60" s="18">
        <v>3225</v>
      </c>
      <c r="J60" s="18">
        <v>0</v>
      </c>
      <c r="K60" s="18">
        <v>0</v>
      </c>
      <c r="L60" s="18">
        <v>0</v>
      </c>
      <c r="M60" s="18">
        <v>0</v>
      </c>
      <c r="N60" s="18">
        <v>163.4</v>
      </c>
      <c r="O60" s="10">
        <f t="shared" si="8"/>
        <v>9946.6774999999998</v>
      </c>
    </row>
    <row r="61" spans="1:15" ht="16.5" customHeight="1">
      <c r="A61" s="8" t="s">
        <v>107</v>
      </c>
      <c r="B61" s="8" t="s">
        <v>108</v>
      </c>
      <c r="C61" s="9">
        <v>0</v>
      </c>
      <c r="D61" s="9">
        <v>0</v>
      </c>
      <c r="E61" s="9">
        <v>1900.26</v>
      </c>
      <c r="F61" s="9">
        <v>0</v>
      </c>
      <c r="G61" s="9">
        <v>0</v>
      </c>
      <c r="H61" s="9">
        <v>0</v>
      </c>
      <c r="I61" s="18">
        <v>0</v>
      </c>
      <c r="J61" s="18">
        <v>0</v>
      </c>
      <c r="K61" s="18">
        <v>0</v>
      </c>
      <c r="L61" s="18">
        <v>0</v>
      </c>
      <c r="M61" s="18">
        <v>474.07499999999999</v>
      </c>
      <c r="N61" s="18">
        <v>34952.550000000003</v>
      </c>
      <c r="O61" s="10">
        <f t="shared" si="8"/>
        <v>37326.885000000002</v>
      </c>
    </row>
    <row r="62" spans="1:15" ht="16.5" customHeight="1">
      <c r="A62" s="8" t="s">
        <v>109</v>
      </c>
      <c r="B62" s="8" t="s">
        <v>110</v>
      </c>
      <c r="C62" s="9">
        <v>0</v>
      </c>
      <c r="D62" s="9">
        <v>0</v>
      </c>
      <c r="E62" s="9">
        <v>3458.97</v>
      </c>
      <c r="F62" s="9">
        <v>0</v>
      </c>
      <c r="G62" s="9">
        <v>0</v>
      </c>
      <c r="H62" s="9">
        <v>1152.99</v>
      </c>
      <c r="I62" s="18">
        <v>2878.3125</v>
      </c>
      <c r="J62" s="18">
        <v>3453.9749999999999</v>
      </c>
      <c r="K62" s="18">
        <v>0</v>
      </c>
      <c r="L62" s="18">
        <v>0</v>
      </c>
      <c r="M62" s="18">
        <v>575.66250000000002</v>
      </c>
      <c r="N62" s="18">
        <v>0</v>
      </c>
      <c r="O62" s="10">
        <f t="shared" si="8"/>
        <v>11519.91</v>
      </c>
    </row>
    <row r="63" spans="1:15" ht="16.5" customHeight="1">
      <c r="A63" s="8" t="s">
        <v>111</v>
      </c>
      <c r="B63" s="8" t="s">
        <v>112</v>
      </c>
      <c r="C63" s="9">
        <v>0</v>
      </c>
      <c r="D63" s="9">
        <v>0</v>
      </c>
      <c r="E63" s="9">
        <v>1164.375</v>
      </c>
      <c r="F63" s="9">
        <v>0</v>
      </c>
      <c r="G63" s="9">
        <v>0</v>
      </c>
      <c r="H63" s="9">
        <v>388.125</v>
      </c>
      <c r="I63" s="18">
        <v>0</v>
      </c>
      <c r="J63" s="18">
        <v>0</v>
      </c>
      <c r="K63" s="18">
        <v>0</v>
      </c>
      <c r="L63" s="18">
        <v>388.07499999999999</v>
      </c>
      <c r="M63" s="18">
        <v>0</v>
      </c>
      <c r="N63" s="18">
        <v>0</v>
      </c>
      <c r="O63" s="10">
        <f t="shared" si="8"/>
        <v>1940.575</v>
      </c>
    </row>
    <row r="64" spans="1:15" ht="16.5" customHeight="1">
      <c r="A64" s="20">
        <v>43080122</v>
      </c>
      <c r="B64" s="19" t="s">
        <v>113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575.66250000000002</v>
      </c>
      <c r="O64" s="10">
        <f t="shared" si="8"/>
        <v>575.66250000000002</v>
      </c>
    </row>
    <row r="65" spans="1:33" ht="16.5" customHeight="1">
      <c r="A65" s="8" t="s">
        <v>114</v>
      </c>
      <c r="B65" s="8" t="s">
        <v>115</v>
      </c>
      <c r="C65" s="9">
        <v>0</v>
      </c>
      <c r="D65" s="9">
        <v>0</v>
      </c>
      <c r="E65" s="9">
        <v>4962.8249999999998</v>
      </c>
      <c r="F65" s="9">
        <v>0</v>
      </c>
      <c r="G65" s="9">
        <v>0</v>
      </c>
      <c r="H65" s="9">
        <v>1582.5150000000001</v>
      </c>
      <c r="I65" s="18">
        <v>713.8</v>
      </c>
      <c r="J65" s="18">
        <v>911.6</v>
      </c>
      <c r="K65" s="18">
        <v>989</v>
      </c>
      <c r="L65" s="18">
        <v>713.8</v>
      </c>
      <c r="M65" s="18">
        <v>791.2</v>
      </c>
      <c r="N65" s="18">
        <v>0</v>
      </c>
      <c r="O65" s="10">
        <f t="shared" si="8"/>
        <v>10664.740000000002</v>
      </c>
    </row>
    <row r="66" spans="1:33" s="22" customFormat="1" ht="16.5" customHeight="1">
      <c r="A66" s="8" t="s">
        <v>116</v>
      </c>
      <c r="B66" s="8" t="s">
        <v>117</v>
      </c>
      <c r="C66" s="9">
        <v>0</v>
      </c>
      <c r="D66" s="9">
        <v>5439.96</v>
      </c>
      <c r="E66" s="9">
        <v>0</v>
      </c>
      <c r="F66" s="9">
        <v>0</v>
      </c>
      <c r="G66" s="9">
        <v>2719.98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10">
        <f t="shared" si="8"/>
        <v>8159.9400000000005</v>
      </c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6.5" customHeight="1">
      <c r="A67" s="8" t="s">
        <v>118</v>
      </c>
      <c r="B67" s="8" t="s">
        <v>119</v>
      </c>
      <c r="C67" s="9">
        <v>0</v>
      </c>
      <c r="D67" s="9">
        <v>1246.1400000000001</v>
      </c>
      <c r="E67" s="9">
        <v>0</v>
      </c>
      <c r="F67" s="9">
        <v>0</v>
      </c>
      <c r="G67" s="9">
        <v>623.07000000000005</v>
      </c>
      <c r="H67" s="9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5166.45</v>
      </c>
      <c r="O67" s="10">
        <f t="shared" si="8"/>
        <v>7035.66</v>
      </c>
    </row>
    <row r="68" spans="1:33" ht="16.5" customHeight="1">
      <c r="A68" s="8" t="s">
        <v>120</v>
      </c>
      <c r="B68" s="8" t="s">
        <v>121</v>
      </c>
      <c r="C68" s="9">
        <v>7066.98</v>
      </c>
      <c r="D68" s="9">
        <v>7066.98</v>
      </c>
      <c r="E68" s="9">
        <v>0</v>
      </c>
      <c r="F68" s="9">
        <v>0</v>
      </c>
      <c r="G68" s="9">
        <v>7066.98</v>
      </c>
      <c r="H68" s="9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188.125</v>
      </c>
      <c r="O68" s="10">
        <f t="shared" si="8"/>
        <v>21389.064999999999</v>
      </c>
    </row>
    <row r="69" spans="1:33" ht="16.5" customHeight="1">
      <c r="A69" s="8" t="s">
        <v>101</v>
      </c>
      <c r="B69" s="8" t="s">
        <v>102</v>
      </c>
      <c r="C69" s="9">
        <v>408.82499999999999</v>
      </c>
      <c r="D69" s="9">
        <v>245.29499999999999</v>
      </c>
      <c r="E69" s="9">
        <v>0</v>
      </c>
      <c r="F69" s="9">
        <v>245.29499999999999</v>
      </c>
      <c r="G69" s="9">
        <v>81.765000000000001</v>
      </c>
      <c r="H69" s="9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0">
        <f t="shared" si="8"/>
        <v>981.18</v>
      </c>
    </row>
    <row r="70" spans="1:33" ht="16.5" customHeight="1">
      <c r="A70" s="8" t="s">
        <v>103</v>
      </c>
      <c r="B70" s="8" t="s">
        <v>104</v>
      </c>
      <c r="C70" s="9">
        <v>70452.45</v>
      </c>
      <c r="D70" s="9">
        <v>78178.725000000006</v>
      </c>
      <c r="E70" s="9">
        <v>0</v>
      </c>
      <c r="F70" s="9">
        <v>9884.25</v>
      </c>
      <c r="G70" s="9">
        <v>11317.725</v>
      </c>
      <c r="H70" s="9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0">
        <f t="shared" si="8"/>
        <v>169833.15</v>
      </c>
    </row>
    <row r="71" spans="1:33" ht="16.5" customHeight="1">
      <c r="A71" s="8" t="s">
        <v>105</v>
      </c>
      <c r="B71" s="8" t="s">
        <v>106</v>
      </c>
      <c r="C71" s="9">
        <v>8771.625</v>
      </c>
      <c r="D71" s="9">
        <v>3920.0625</v>
      </c>
      <c r="E71" s="9">
        <v>0</v>
      </c>
      <c r="F71" s="9">
        <v>3920.0625</v>
      </c>
      <c r="G71" s="9">
        <v>931.5</v>
      </c>
      <c r="H71" s="9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0">
        <f t="shared" si="8"/>
        <v>17543.25</v>
      </c>
    </row>
    <row r="72" spans="1:33" ht="16.5" customHeight="1">
      <c r="A72" s="8" t="s">
        <v>107</v>
      </c>
      <c r="B72" s="8" t="s">
        <v>108</v>
      </c>
      <c r="C72" s="9">
        <v>5700.78</v>
      </c>
      <c r="D72" s="9">
        <v>3325.4549999999999</v>
      </c>
      <c r="E72" s="9">
        <v>0</v>
      </c>
      <c r="F72" s="9">
        <v>4750.6499999999996</v>
      </c>
      <c r="G72" s="9">
        <v>0</v>
      </c>
      <c r="H72" s="9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0">
        <f t="shared" si="8"/>
        <v>13776.885</v>
      </c>
    </row>
    <row r="73" spans="1:33" ht="16.5" customHeight="1">
      <c r="A73" s="8" t="s">
        <v>109</v>
      </c>
      <c r="B73" s="8" t="s">
        <v>110</v>
      </c>
      <c r="C73" s="9">
        <v>576.495</v>
      </c>
      <c r="D73" s="9">
        <v>1152.99</v>
      </c>
      <c r="E73" s="9">
        <v>0</v>
      </c>
      <c r="F73" s="9">
        <v>9800.4150000000009</v>
      </c>
      <c r="G73" s="9">
        <v>2305.98</v>
      </c>
      <c r="H73" s="9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0">
        <f t="shared" si="8"/>
        <v>13835.880000000001</v>
      </c>
    </row>
    <row r="74" spans="1:33" ht="16.5" customHeight="1">
      <c r="A74" s="8" t="s">
        <v>111</v>
      </c>
      <c r="B74" s="8" t="s">
        <v>112</v>
      </c>
      <c r="C74" s="9">
        <v>4269.375</v>
      </c>
      <c r="D74" s="9">
        <v>2328.75</v>
      </c>
      <c r="E74" s="9">
        <v>0</v>
      </c>
      <c r="F74" s="9">
        <v>776.25</v>
      </c>
      <c r="G74" s="9">
        <v>388.125</v>
      </c>
      <c r="H74" s="9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0">
        <f t="shared" si="8"/>
        <v>7762.5</v>
      </c>
    </row>
    <row r="75" spans="1:33" ht="16.5" customHeight="1">
      <c r="A75" s="8" t="s">
        <v>122</v>
      </c>
      <c r="B75" s="8" t="s">
        <v>123</v>
      </c>
      <c r="C75" s="9">
        <v>0</v>
      </c>
      <c r="D75" s="9">
        <v>0</v>
      </c>
      <c r="E75" s="9">
        <v>0</v>
      </c>
      <c r="F75" s="9">
        <v>0</v>
      </c>
      <c r="G75" s="9">
        <v>1937.52</v>
      </c>
      <c r="H75" s="9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0">
        <f t="shared" si="8"/>
        <v>1937.52</v>
      </c>
    </row>
    <row r="76" spans="1:33" ht="16.5" customHeight="1">
      <c r="A76" s="8" t="s">
        <v>114</v>
      </c>
      <c r="B76" s="8" t="s">
        <v>115</v>
      </c>
      <c r="C76" s="9">
        <v>25755.974999999999</v>
      </c>
      <c r="D76" s="9">
        <v>6741.99</v>
      </c>
      <c r="E76" s="9">
        <v>0</v>
      </c>
      <c r="F76" s="9">
        <v>2267.6849999999999</v>
      </c>
      <c r="G76" s="9">
        <v>1967.5350000000001</v>
      </c>
      <c r="H76" s="9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0">
        <f t="shared" si="8"/>
        <v>36733.184999999998</v>
      </c>
    </row>
    <row r="77" spans="1:33" s="2" customFormat="1" ht="16.5" customHeight="1">
      <c r="A77" s="23" t="s">
        <v>124</v>
      </c>
      <c r="B77" s="23" t="s">
        <v>125</v>
      </c>
      <c r="C77" s="10">
        <v>10730.88</v>
      </c>
      <c r="D77" s="10">
        <v>6855.84</v>
      </c>
      <c r="E77" s="10">
        <v>0</v>
      </c>
      <c r="F77" s="10">
        <v>11923.2</v>
      </c>
      <c r="G77" s="10">
        <v>8644.32</v>
      </c>
      <c r="H77" s="10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10">
        <f t="shared" si="8"/>
        <v>38154.240000000005</v>
      </c>
      <c r="P77" s="1"/>
    </row>
    <row r="78" spans="1:33" s="2" customFormat="1" ht="16.5" customHeight="1">
      <c r="A78" s="23" t="s">
        <v>126</v>
      </c>
      <c r="B78" s="23" t="s">
        <v>127</v>
      </c>
      <c r="C78" s="10">
        <v>0</v>
      </c>
      <c r="D78" s="10">
        <v>1200.5999999999999</v>
      </c>
      <c r="E78" s="10">
        <v>0</v>
      </c>
      <c r="F78" s="10">
        <v>0</v>
      </c>
      <c r="G78" s="10">
        <v>150.07499999999999</v>
      </c>
      <c r="H78" s="10">
        <v>0</v>
      </c>
      <c r="I78" s="24">
        <v>3735.625</v>
      </c>
      <c r="J78" s="24">
        <v>6275.85</v>
      </c>
      <c r="K78" s="24">
        <v>6724.125</v>
      </c>
      <c r="L78" s="24">
        <v>5827.5749999999998</v>
      </c>
      <c r="M78" s="24">
        <v>4781.6000000000004</v>
      </c>
      <c r="N78" s="24">
        <v>911.6</v>
      </c>
      <c r="O78" s="10">
        <f t="shared" si="8"/>
        <v>29607.050000000003</v>
      </c>
      <c r="P78" s="1"/>
    </row>
    <row r="79" spans="1:33" s="2" customFormat="1" ht="16.5" customHeight="1">
      <c r="A79" s="23" t="s">
        <v>128</v>
      </c>
      <c r="B79" s="23" t="s">
        <v>129</v>
      </c>
      <c r="C79" s="10">
        <v>137.655</v>
      </c>
      <c r="D79" s="10">
        <v>275.31</v>
      </c>
      <c r="E79" s="10">
        <v>137.655</v>
      </c>
      <c r="F79" s="10">
        <v>275.31</v>
      </c>
      <c r="G79" s="10">
        <v>275.31</v>
      </c>
      <c r="H79" s="10">
        <v>137.655</v>
      </c>
      <c r="I79" s="24">
        <v>0</v>
      </c>
      <c r="J79" s="24">
        <v>0</v>
      </c>
      <c r="K79" s="24">
        <v>136.52500000000001</v>
      </c>
      <c r="L79" s="24">
        <v>0</v>
      </c>
      <c r="M79" s="24">
        <v>0</v>
      </c>
      <c r="N79" s="24">
        <v>0</v>
      </c>
      <c r="O79" s="10">
        <f t="shared" si="8"/>
        <v>1375.42</v>
      </c>
      <c r="P79" s="1"/>
    </row>
    <row r="80" spans="1:33" s="2" customFormat="1" ht="16.5" customHeight="1">
      <c r="A80" s="23" t="s">
        <v>130</v>
      </c>
      <c r="B80" s="23" t="s">
        <v>131</v>
      </c>
      <c r="C80" s="10">
        <v>18443.7</v>
      </c>
      <c r="D80" s="10">
        <v>10758.825000000001</v>
      </c>
      <c r="E80" s="10">
        <f>18443.7+12977.86</f>
        <v>31421.56</v>
      </c>
      <c r="F80" s="10">
        <v>19980.674999999999</v>
      </c>
      <c r="G80" s="10">
        <v>14345.1</v>
      </c>
      <c r="H80" s="10">
        <v>25616.25</v>
      </c>
      <c r="I80" s="24">
        <v>275.2</v>
      </c>
      <c r="J80" s="24">
        <v>412.8</v>
      </c>
      <c r="K80" s="24">
        <v>137.6</v>
      </c>
      <c r="L80" s="24">
        <v>0</v>
      </c>
      <c r="M80" s="24">
        <v>0</v>
      </c>
      <c r="N80" s="24">
        <v>5080.45</v>
      </c>
      <c r="O80" s="10">
        <f t="shared" si="8"/>
        <v>126472.16000000002</v>
      </c>
      <c r="P80" s="1"/>
    </row>
    <row r="81" spans="1:17" s="2" customFormat="1" ht="16.5" customHeight="1">
      <c r="A81" s="23" t="s">
        <v>132</v>
      </c>
      <c r="B81" s="23" t="s">
        <v>133</v>
      </c>
      <c r="C81" s="10">
        <v>11556.251099999999</v>
      </c>
      <c r="D81" s="10">
        <v>9152.1530999999995</v>
      </c>
      <c r="E81" s="10">
        <v>5945.9300999999996</v>
      </c>
      <c r="F81" s="10">
        <v>8921.7414000000008</v>
      </c>
      <c r="G81" s="10">
        <v>4781.4826499999999</v>
      </c>
      <c r="H81" s="10">
        <f>21886.524+15054.075</f>
        <v>36940.599000000002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10">
        <f t="shared" si="8"/>
        <v>77298.157349999994</v>
      </c>
      <c r="P81" s="1"/>
    </row>
    <row r="82" spans="1:17" s="2" customFormat="1" ht="16.5" customHeight="1">
      <c r="A82" s="23" t="s">
        <v>134</v>
      </c>
      <c r="B82" s="23" t="s">
        <v>135</v>
      </c>
      <c r="C82" s="10">
        <v>0</v>
      </c>
      <c r="D82" s="10">
        <v>0</v>
      </c>
      <c r="E82" s="10">
        <v>163.53</v>
      </c>
      <c r="F82" s="10">
        <v>327.06</v>
      </c>
      <c r="G82" s="10">
        <v>0</v>
      </c>
      <c r="H82" s="10">
        <v>81.765000000000001</v>
      </c>
      <c r="I82" s="24">
        <v>6453.2250000000004</v>
      </c>
      <c r="J82" s="24">
        <v>11503.575000000001</v>
      </c>
      <c r="K82" s="24">
        <v>12345.3</v>
      </c>
      <c r="L82" s="24">
        <v>10100.700000000001</v>
      </c>
      <c r="M82" s="24">
        <v>8697.8250000000007</v>
      </c>
      <c r="N82" s="24">
        <v>137.6</v>
      </c>
      <c r="O82" s="10">
        <f t="shared" si="8"/>
        <v>49810.579999999994</v>
      </c>
      <c r="P82" s="1"/>
    </row>
    <row r="83" spans="1:17" s="2" customFormat="1" ht="16.5" customHeight="1">
      <c r="A83" s="23" t="s">
        <v>136</v>
      </c>
      <c r="B83" s="23" t="s">
        <v>137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74.52</v>
      </c>
      <c r="I83" s="24">
        <v>4031.7337499999999</v>
      </c>
      <c r="J83" s="24">
        <v>7455.8560000000007</v>
      </c>
      <c r="K83" s="24">
        <v>8271.7272499999999</v>
      </c>
      <c r="L83" s="24">
        <v>11831.299500000001</v>
      </c>
      <c r="M83" s="24">
        <v>5557.7715000000007</v>
      </c>
      <c r="N83" s="24">
        <v>0</v>
      </c>
      <c r="O83" s="10">
        <f t="shared" si="8"/>
        <v>37222.908000000003</v>
      </c>
      <c r="P83" s="1"/>
    </row>
    <row r="84" spans="1:17" s="2" customFormat="1" ht="16.5" customHeight="1">
      <c r="A84" s="23" t="s">
        <v>138</v>
      </c>
      <c r="B84" s="23" t="s">
        <v>139</v>
      </c>
      <c r="C84" s="10">
        <v>0</v>
      </c>
      <c r="D84" s="10">
        <v>596.16</v>
      </c>
      <c r="E84" s="10">
        <v>1266.8399999999999</v>
      </c>
      <c r="F84" s="10">
        <v>372.6</v>
      </c>
      <c r="G84" s="10">
        <v>0</v>
      </c>
      <c r="H84" s="10">
        <v>819.72</v>
      </c>
      <c r="I84" s="24">
        <v>89.224999999999994</v>
      </c>
      <c r="J84" s="24">
        <v>0</v>
      </c>
      <c r="K84" s="24">
        <v>0</v>
      </c>
      <c r="L84" s="24">
        <v>0</v>
      </c>
      <c r="M84" s="24">
        <v>0</v>
      </c>
      <c r="N84" s="24">
        <v>9539.5499999999993</v>
      </c>
      <c r="O84" s="10">
        <f t="shared" si="8"/>
        <v>12684.094999999999</v>
      </c>
      <c r="P84" s="1"/>
    </row>
    <row r="85" spans="1:17" s="2" customFormat="1" ht="16.5" customHeight="1">
      <c r="A85" s="23" t="s">
        <v>140</v>
      </c>
      <c r="B85" s="23" t="s">
        <v>141</v>
      </c>
      <c r="C85" s="10">
        <v>3961.98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24">
        <v>26062.3</v>
      </c>
      <c r="J85" s="24">
        <f>28805.7+8175.37</f>
        <v>36981.07</v>
      </c>
      <c r="K85" s="24">
        <v>26062.3</v>
      </c>
      <c r="L85" s="24">
        <v>21947.200000000001</v>
      </c>
      <c r="M85" s="24">
        <v>8230.2000000000007</v>
      </c>
      <c r="N85" s="24">
        <v>21594.879499999999</v>
      </c>
      <c r="O85" s="10">
        <f t="shared" si="8"/>
        <v>144839.9295</v>
      </c>
      <c r="P85" s="1"/>
    </row>
    <row r="86" spans="1:17" s="2" customFormat="1" ht="16.5" customHeight="1">
      <c r="A86" s="23" t="s">
        <v>134</v>
      </c>
      <c r="B86" s="23" t="s">
        <v>135</v>
      </c>
      <c r="C86" s="10">
        <v>327.06</v>
      </c>
      <c r="D86" s="10">
        <v>0</v>
      </c>
      <c r="E86" s="10">
        <v>0</v>
      </c>
      <c r="F86" s="10">
        <v>0</v>
      </c>
      <c r="G86" s="10">
        <v>81.765000000000001</v>
      </c>
      <c r="H86" s="10">
        <v>0</v>
      </c>
      <c r="I86" s="24">
        <v>0</v>
      </c>
      <c r="J86" s="24">
        <v>0</v>
      </c>
      <c r="K86" s="24">
        <v>0</v>
      </c>
      <c r="L86" s="24">
        <v>163.4</v>
      </c>
      <c r="M86" s="24">
        <v>0</v>
      </c>
      <c r="N86" s="24">
        <v>0</v>
      </c>
      <c r="O86" s="10">
        <f t="shared" si="8"/>
        <v>572.22500000000002</v>
      </c>
      <c r="P86" s="1"/>
    </row>
    <row r="87" spans="1:17" s="2" customFormat="1" ht="16.5" customHeight="1">
      <c r="A87" s="23" t="s">
        <v>138</v>
      </c>
      <c r="B87" s="23" t="s">
        <v>139</v>
      </c>
      <c r="C87" s="10">
        <v>223.56</v>
      </c>
      <c r="D87" s="10">
        <v>0</v>
      </c>
      <c r="E87" s="10">
        <v>0</v>
      </c>
      <c r="F87" s="10">
        <v>0</v>
      </c>
      <c r="G87" s="10">
        <v>521.64</v>
      </c>
      <c r="H87" s="10">
        <v>0</v>
      </c>
      <c r="I87" s="24">
        <v>0</v>
      </c>
      <c r="J87" s="24">
        <v>0</v>
      </c>
      <c r="K87" s="24">
        <v>0</v>
      </c>
      <c r="L87" s="24">
        <v>0</v>
      </c>
      <c r="M87" s="24">
        <v>77.400000000000006</v>
      </c>
      <c r="N87" s="24">
        <v>6858.5</v>
      </c>
      <c r="O87" s="10">
        <f t="shared" si="8"/>
        <v>7681.1</v>
      </c>
      <c r="P87" s="1"/>
    </row>
    <row r="88" spans="1:17" s="2" customFormat="1" ht="16.5" customHeight="1">
      <c r="A88" s="23" t="s">
        <v>142</v>
      </c>
      <c r="B88" s="23" t="s">
        <v>143</v>
      </c>
      <c r="C88" s="10">
        <v>74.52</v>
      </c>
      <c r="D88" s="10">
        <v>0</v>
      </c>
      <c r="E88" s="10">
        <v>0</v>
      </c>
      <c r="F88" s="10">
        <v>0</v>
      </c>
      <c r="G88" s="10">
        <v>223.56</v>
      </c>
      <c r="H88" s="10">
        <v>149.04</v>
      </c>
      <c r="I88" s="24">
        <v>464.4</v>
      </c>
      <c r="J88" s="24">
        <v>0</v>
      </c>
      <c r="K88" s="24">
        <v>1238.4000000000001</v>
      </c>
      <c r="L88" s="24">
        <v>1161</v>
      </c>
      <c r="M88" s="24">
        <v>696.6</v>
      </c>
      <c r="N88" s="24">
        <v>0</v>
      </c>
      <c r="O88" s="10">
        <f t="shared" si="8"/>
        <v>4007.52</v>
      </c>
      <c r="P88" s="1"/>
    </row>
    <row r="89" spans="1:17" s="2" customFormat="1" ht="16.5" customHeight="1">
      <c r="A89" s="23" t="s">
        <v>144</v>
      </c>
      <c r="B89" s="23" t="s">
        <v>145</v>
      </c>
      <c r="C89" s="10">
        <v>149.04</v>
      </c>
      <c r="D89" s="10">
        <v>149.04</v>
      </c>
      <c r="E89" s="10">
        <v>0</v>
      </c>
      <c r="F89" s="10">
        <v>0</v>
      </c>
      <c r="G89" s="10">
        <v>0</v>
      </c>
      <c r="H89" s="10">
        <v>0</v>
      </c>
      <c r="I89" s="24">
        <v>0</v>
      </c>
      <c r="J89" s="24">
        <v>0</v>
      </c>
      <c r="K89" s="24">
        <v>77.400000000000006</v>
      </c>
      <c r="L89" s="24">
        <v>0</v>
      </c>
      <c r="M89" s="24">
        <v>77.400000000000006</v>
      </c>
      <c r="N89" s="24">
        <v>0</v>
      </c>
      <c r="O89" s="10">
        <f t="shared" si="8"/>
        <v>452.88</v>
      </c>
      <c r="P89" s="16"/>
    </row>
    <row r="90" spans="1:17" s="2" customFormat="1" ht="16.5" customHeight="1">
      <c r="A90" s="23" t="s">
        <v>146</v>
      </c>
      <c r="B90" s="23" t="s">
        <v>147</v>
      </c>
      <c r="C90" s="10">
        <v>5390.28</v>
      </c>
      <c r="D90" s="10">
        <v>4812.75</v>
      </c>
      <c r="E90" s="10">
        <v>5294.0249999999996</v>
      </c>
      <c r="F90" s="10">
        <v>3657.69</v>
      </c>
      <c r="G90" s="10">
        <v>4331.4750000000004</v>
      </c>
      <c r="H90" s="10">
        <v>4812.75</v>
      </c>
      <c r="I90" s="24">
        <v>77.400000000000006</v>
      </c>
      <c r="J90" s="24">
        <v>0</v>
      </c>
      <c r="K90" s="24">
        <v>0</v>
      </c>
      <c r="L90" s="24">
        <v>0</v>
      </c>
      <c r="M90" s="24">
        <v>0</v>
      </c>
      <c r="N90" s="24">
        <v>696.6</v>
      </c>
      <c r="O90" s="10">
        <f t="shared" si="8"/>
        <v>29072.97</v>
      </c>
      <c r="P90" s="25"/>
    </row>
    <row r="91" spans="1:17" s="2" customFormat="1" ht="16.5" customHeight="1">
      <c r="A91" s="23" t="s">
        <v>148</v>
      </c>
      <c r="B91" s="23" t="s">
        <v>149</v>
      </c>
      <c r="C91" s="10">
        <v>0</v>
      </c>
      <c r="D91" s="10">
        <v>0</v>
      </c>
      <c r="E91" s="10">
        <v>0</v>
      </c>
      <c r="F91" s="10">
        <v>0</v>
      </c>
      <c r="G91" s="10">
        <v>1101.24</v>
      </c>
      <c r="H91" s="10">
        <v>550.62</v>
      </c>
      <c r="I91" s="24">
        <v>5644.8249999999998</v>
      </c>
      <c r="J91" s="24">
        <v>0</v>
      </c>
      <c r="K91" s="24">
        <v>6601.5749999999998</v>
      </c>
      <c r="L91" s="24">
        <v>7079.95</v>
      </c>
      <c r="M91" s="24">
        <v>4114.0249999999996</v>
      </c>
      <c r="N91" s="24">
        <v>154.80000000000001</v>
      </c>
      <c r="O91" s="10">
        <f t="shared" si="8"/>
        <v>25247.035</v>
      </c>
      <c r="P91" s="26"/>
    </row>
    <row r="92" spans="1:17" s="2" customFormat="1" ht="16.5" customHeight="1">
      <c r="A92" s="23" t="s">
        <v>150</v>
      </c>
      <c r="B92" s="23" t="s">
        <v>151</v>
      </c>
      <c r="C92" s="10">
        <v>430.56</v>
      </c>
      <c r="D92" s="10">
        <v>430.56</v>
      </c>
      <c r="E92" s="10">
        <v>215.28</v>
      </c>
      <c r="F92" s="10">
        <v>188.37</v>
      </c>
      <c r="G92" s="10">
        <v>376.74</v>
      </c>
      <c r="H92" s="10">
        <v>430.56</v>
      </c>
      <c r="I92" s="24">
        <v>268.75</v>
      </c>
      <c r="J92" s="24">
        <v>0</v>
      </c>
      <c r="K92" s="24">
        <v>161.25</v>
      </c>
      <c r="L92" s="24">
        <v>241.875</v>
      </c>
      <c r="M92" s="24">
        <v>80.625</v>
      </c>
      <c r="N92" s="24">
        <f>77.4+43.01</f>
        <v>120.41</v>
      </c>
      <c r="O92" s="10">
        <f t="shared" si="8"/>
        <v>2944.98</v>
      </c>
      <c r="P92" s="13"/>
    </row>
    <row r="93" spans="1:17" s="2" customFormat="1" ht="16.5" customHeight="1">
      <c r="A93" s="23" t="s">
        <v>152</v>
      </c>
      <c r="B93" s="23" t="s">
        <v>153</v>
      </c>
      <c r="C93" s="10">
        <v>0</v>
      </c>
      <c r="D93" s="10">
        <v>0</v>
      </c>
      <c r="E93" s="10">
        <v>0</v>
      </c>
      <c r="F93" s="10">
        <v>0</v>
      </c>
      <c r="G93" s="10">
        <v>1117.8</v>
      </c>
      <c r="H93" s="10">
        <v>2587.5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10">
        <f t="shared" si="8"/>
        <v>3705.3</v>
      </c>
      <c r="P93" s="13"/>
    </row>
    <row r="94" spans="1:17" ht="30" customHeight="1">
      <c r="A94" s="8" t="s">
        <v>154</v>
      </c>
      <c r="B94" s="8" t="s">
        <v>155</v>
      </c>
      <c r="C94" s="9">
        <v>2635.11</v>
      </c>
      <c r="D94" s="9">
        <v>1317.5550000000001</v>
      </c>
      <c r="E94" s="9">
        <v>0</v>
      </c>
      <c r="F94" s="9">
        <v>2635.11</v>
      </c>
      <c r="G94" s="9">
        <v>2635.11</v>
      </c>
      <c r="H94" s="9">
        <v>2635.11</v>
      </c>
      <c r="I94" s="9">
        <v>81579.600000000006</v>
      </c>
      <c r="J94" s="9">
        <v>2631.6</v>
      </c>
      <c r="K94" s="9">
        <v>0</v>
      </c>
      <c r="L94" s="9">
        <v>0</v>
      </c>
      <c r="M94" s="9">
        <v>0</v>
      </c>
      <c r="N94" s="9">
        <v>1315.8</v>
      </c>
      <c r="O94" s="10">
        <f t="shared" si="8"/>
        <v>97384.99500000001</v>
      </c>
    </row>
    <row r="95" spans="1:17" ht="16.5" customHeight="1">
      <c r="A95" s="8"/>
      <c r="B95" s="14" t="s">
        <v>31</v>
      </c>
      <c r="C95" s="15">
        <f t="shared" ref="C95:I95" si="9">SUM(C40:C94)</f>
        <v>224222.87609999999</v>
      </c>
      <c r="D95" s="15">
        <f t="shared" si="9"/>
        <v>174826.1556</v>
      </c>
      <c r="E95" s="15">
        <f>SUM(E40:E94)</f>
        <v>169106.57499999995</v>
      </c>
      <c r="F95" s="15">
        <f t="shared" si="9"/>
        <v>153284.46254999997</v>
      </c>
      <c r="G95" s="15">
        <f>SUM(G40:G94)</f>
        <v>125649.30015000002</v>
      </c>
      <c r="H95" s="15">
        <f t="shared" si="9"/>
        <v>168880.28760000001</v>
      </c>
      <c r="I95" s="15">
        <f t="shared" si="9"/>
        <v>227466.18375000003</v>
      </c>
      <c r="J95" s="15">
        <f t="shared" ref="J95:O95" si="10">SUM(J40:J94)</f>
        <v>148638.82600000003</v>
      </c>
      <c r="K95" s="15">
        <f t="shared" si="10"/>
        <v>230106.91050000003</v>
      </c>
      <c r="L95" s="15">
        <f t="shared" si="10"/>
        <v>103348.19949999999</v>
      </c>
      <c r="M95" s="15">
        <f t="shared" si="10"/>
        <v>68206.083999999988</v>
      </c>
      <c r="N95" s="15">
        <f t="shared" si="10"/>
        <v>313423.35499999981</v>
      </c>
      <c r="O95" s="10">
        <f t="shared" si="10"/>
        <v>2107159.2157499995</v>
      </c>
      <c r="P95" s="16"/>
      <c r="Q95" s="27"/>
    </row>
    <row r="96" spans="1:17" ht="30.75" customHeight="1">
      <c r="A96" s="5" t="s">
        <v>15</v>
      </c>
      <c r="B96" s="6" t="s">
        <v>156</v>
      </c>
      <c r="C96" s="7" t="s">
        <v>17</v>
      </c>
      <c r="D96" s="7" t="s">
        <v>17</v>
      </c>
      <c r="E96" s="7" t="s">
        <v>17</v>
      </c>
      <c r="F96" s="7" t="s">
        <v>17</v>
      </c>
      <c r="G96" s="7" t="s">
        <v>17</v>
      </c>
      <c r="H96" s="7" t="s">
        <v>17</v>
      </c>
      <c r="I96" s="7" t="s">
        <v>17</v>
      </c>
      <c r="J96" s="7" t="s">
        <v>17</v>
      </c>
      <c r="K96" s="7" t="s">
        <v>17</v>
      </c>
      <c r="L96" s="7" t="s">
        <v>17</v>
      </c>
      <c r="M96" s="7" t="s">
        <v>17</v>
      </c>
      <c r="N96" s="7" t="s">
        <v>17</v>
      </c>
      <c r="O96" s="2"/>
    </row>
    <row r="97" spans="1:16" ht="16.5" customHeight="1">
      <c r="A97" s="8" t="s">
        <v>157</v>
      </c>
      <c r="B97" s="8" t="s">
        <v>158</v>
      </c>
      <c r="C97" s="9">
        <v>5880.87</v>
      </c>
      <c r="D97" s="9">
        <v>0</v>
      </c>
      <c r="E97" s="9">
        <v>0</v>
      </c>
      <c r="F97" s="9">
        <v>452.27430000000004</v>
      </c>
      <c r="G97" s="9">
        <v>0</v>
      </c>
      <c r="H97" s="9">
        <v>0</v>
      </c>
      <c r="I97" s="18">
        <v>772.43049999999994</v>
      </c>
      <c r="J97" s="18">
        <v>0</v>
      </c>
      <c r="K97" s="18">
        <v>1409.325</v>
      </c>
      <c r="L97" s="18">
        <v>4439.75</v>
      </c>
      <c r="M97" s="18">
        <v>0</v>
      </c>
      <c r="N97" s="18">
        <v>0</v>
      </c>
      <c r="O97" s="10">
        <f>SUM(C97:N97)</f>
        <v>12954.649800000001</v>
      </c>
    </row>
    <row r="98" spans="1:16" ht="16.5" customHeight="1">
      <c r="A98" s="8" t="s">
        <v>159</v>
      </c>
      <c r="B98" s="8" t="s">
        <v>160</v>
      </c>
      <c r="C98" s="9">
        <v>290.54520000000002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18">
        <v>15415.31725</v>
      </c>
      <c r="J98" s="18">
        <v>7422.9179999999997</v>
      </c>
      <c r="K98" s="18">
        <v>5732.6417499999998</v>
      </c>
      <c r="L98" s="18">
        <v>515.69900000000007</v>
      </c>
      <c r="M98" s="18">
        <v>329.20800000000003</v>
      </c>
      <c r="N98" s="18">
        <v>0</v>
      </c>
      <c r="O98" s="10">
        <f>SUM(C98:N98)</f>
        <v>29706.329199999996</v>
      </c>
    </row>
    <row r="99" spans="1:16" ht="16.5" customHeight="1">
      <c r="A99" s="8"/>
      <c r="B99" s="8"/>
      <c r="C99" s="9"/>
      <c r="D99" s="9"/>
      <c r="E99" s="9"/>
      <c r="F99" s="9"/>
      <c r="G99" s="9"/>
      <c r="H99" s="9"/>
      <c r="J99" s="9"/>
      <c r="O99" s="2"/>
    </row>
    <row r="100" spans="1:16" ht="16.5" customHeight="1">
      <c r="A100" s="8"/>
      <c r="B100" s="14" t="s">
        <v>31</v>
      </c>
      <c r="C100" s="15">
        <f t="shared" ref="C100:H100" si="11">SUM(C97:C99)</f>
        <v>6171.4151999999995</v>
      </c>
      <c r="D100" s="15">
        <f t="shared" si="11"/>
        <v>0</v>
      </c>
      <c r="E100" s="15">
        <f t="shared" si="11"/>
        <v>0</v>
      </c>
      <c r="F100" s="15">
        <f t="shared" si="11"/>
        <v>452.27430000000004</v>
      </c>
      <c r="G100" s="15">
        <f t="shared" si="11"/>
        <v>0</v>
      </c>
      <c r="H100" s="15">
        <f t="shared" si="11"/>
        <v>0</v>
      </c>
      <c r="I100" s="15">
        <f t="shared" ref="I100:O100" si="12">SUM(I97:I98)</f>
        <v>16187.74775</v>
      </c>
      <c r="J100" s="15">
        <f t="shared" si="12"/>
        <v>7422.9179999999997</v>
      </c>
      <c r="K100" s="15">
        <f t="shared" si="12"/>
        <v>7141.9667499999996</v>
      </c>
      <c r="L100" s="15">
        <f t="shared" si="12"/>
        <v>4955.4490000000005</v>
      </c>
      <c r="M100" s="15">
        <f t="shared" si="12"/>
        <v>329.20800000000003</v>
      </c>
      <c r="N100" s="15">
        <f t="shared" si="12"/>
        <v>0</v>
      </c>
      <c r="O100" s="10">
        <f t="shared" si="12"/>
        <v>42660.978999999999</v>
      </c>
      <c r="P100" s="16"/>
    </row>
    <row r="101" spans="1:16" ht="16.5" customHeight="1">
      <c r="A101" s="5" t="s">
        <v>15</v>
      </c>
      <c r="B101" s="6" t="s">
        <v>161</v>
      </c>
      <c r="C101" s="7" t="s">
        <v>17</v>
      </c>
      <c r="D101" s="7" t="s">
        <v>17</v>
      </c>
      <c r="E101" s="7" t="s">
        <v>17</v>
      </c>
      <c r="F101" s="7" t="s">
        <v>17</v>
      </c>
      <c r="G101" s="7" t="s">
        <v>17</v>
      </c>
      <c r="H101" s="7" t="s">
        <v>17</v>
      </c>
      <c r="I101" s="7" t="s">
        <v>17</v>
      </c>
      <c r="J101" s="7" t="s">
        <v>17</v>
      </c>
      <c r="K101" s="7" t="s">
        <v>17</v>
      </c>
      <c r="L101" s="7" t="s">
        <v>17</v>
      </c>
      <c r="M101" s="7" t="s">
        <v>17</v>
      </c>
      <c r="N101" s="7" t="s">
        <v>17</v>
      </c>
      <c r="O101" s="2"/>
    </row>
    <row r="102" spans="1:16" ht="16.5" customHeight="1">
      <c r="A102" s="8" t="s">
        <v>162</v>
      </c>
      <c r="B102" s="8" t="s">
        <v>163</v>
      </c>
      <c r="C102" s="9">
        <v>3410.9459999999999</v>
      </c>
      <c r="D102" s="9">
        <v>5945.4539999999997</v>
      </c>
      <c r="E102" s="9">
        <v>7672.0410000000002</v>
      </c>
      <c r="F102" s="9">
        <v>4377.3358500000004</v>
      </c>
      <c r="G102" s="9">
        <v>3254.5367999999999</v>
      </c>
      <c r="H102" s="9">
        <v>19603.790100000002</v>
      </c>
      <c r="I102" s="18">
        <v>2057.335</v>
      </c>
      <c r="J102" s="18">
        <v>6038.9630000000006</v>
      </c>
      <c r="K102" s="18">
        <v>2122.8670000000002</v>
      </c>
      <c r="L102" s="18">
        <v>993.3</v>
      </c>
      <c r="M102" s="18">
        <v>2200.1595000000002</v>
      </c>
      <c r="N102" s="18">
        <v>3725.9929999999999</v>
      </c>
      <c r="O102" s="10">
        <f t="shared" ref="O102:O141" si="13">SUM(C102:N102)</f>
        <v>61402.721250000002</v>
      </c>
    </row>
    <row r="103" spans="1:16" ht="16.5" customHeight="1">
      <c r="A103" s="8" t="s">
        <v>164</v>
      </c>
      <c r="B103" s="8" t="s">
        <v>165</v>
      </c>
      <c r="C103" s="9">
        <v>0</v>
      </c>
      <c r="D103" s="9">
        <v>5061.1499999999996</v>
      </c>
      <c r="E103" s="9">
        <v>0</v>
      </c>
      <c r="F103" s="9">
        <v>0</v>
      </c>
      <c r="G103" s="9">
        <v>0</v>
      </c>
      <c r="H103" s="9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2777.0905000000002</v>
      </c>
      <c r="O103" s="10">
        <f t="shared" si="13"/>
        <v>7838.2404999999999</v>
      </c>
    </row>
    <row r="104" spans="1:16" ht="16.5" customHeight="1">
      <c r="A104" s="8" t="s">
        <v>166</v>
      </c>
      <c r="B104" s="8" t="s">
        <v>167</v>
      </c>
      <c r="C104" s="9">
        <v>0</v>
      </c>
      <c r="D104" s="9">
        <v>0</v>
      </c>
      <c r="E104" s="9">
        <v>79.467299999999994</v>
      </c>
      <c r="F104" s="9">
        <v>0</v>
      </c>
      <c r="G104" s="9">
        <v>0</v>
      </c>
      <c r="H104" s="9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33982.803249999997</v>
      </c>
      <c r="O104" s="10">
        <f t="shared" si="13"/>
        <v>34062.270549999994</v>
      </c>
    </row>
    <row r="105" spans="1:16" ht="16.5" customHeight="1">
      <c r="A105" s="8" t="s">
        <v>168</v>
      </c>
      <c r="B105" s="8" t="s">
        <v>169</v>
      </c>
      <c r="C105" s="9">
        <v>1195.425</v>
      </c>
      <c r="D105" s="9">
        <v>1912.68</v>
      </c>
      <c r="E105" s="9">
        <v>1434.51</v>
      </c>
      <c r="F105" s="9">
        <v>717.255</v>
      </c>
      <c r="G105" s="9">
        <v>1075.8824999999999</v>
      </c>
      <c r="H105" s="9">
        <v>836.79750000000001</v>
      </c>
      <c r="I105" s="18">
        <v>2979.9</v>
      </c>
      <c r="J105" s="18">
        <v>372.48750000000001</v>
      </c>
      <c r="K105" s="18">
        <v>1614.1125</v>
      </c>
      <c r="L105" s="18">
        <v>0</v>
      </c>
      <c r="M105" s="18">
        <v>248.32499999999999</v>
      </c>
      <c r="N105" s="18">
        <v>0</v>
      </c>
      <c r="O105" s="10">
        <f t="shared" si="13"/>
        <v>12387.374999999998</v>
      </c>
    </row>
    <row r="106" spans="1:16" ht="16.5" customHeight="1">
      <c r="A106" s="20" t="s">
        <v>170</v>
      </c>
      <c r="B106" s="19" t="s">
        <v>171</v>
      </c>
      <c r="C106" s="18"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1380.1925000000001</v>
      </c>
      <c r="N106" s="18">
        <v>49.697249999999997</v>
      </c>
      <c r="O106" s="10">
        <f t="shared" si="13"/>
        <v>1429.88975</v>
      </c>
    </row>
    <row r="107" spans="1:16" ht="16.5" customHeight="1">
      <c r="A107" s="20">
        <v>44100304</v>
      </c>
      <c r="B107" s="19" t="s">
        <v>172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1371.7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0">
        <f t="shared" si="13"/>
        <v>1371.7</v>
      </c>
      <c r="P107" s="28"/>
    </row>
    <row r="108" spans="1:16" ht="16.5" customHeight="1">
      <c r="A108" s="8" t="s">
        <v>173</v>
      </c>
      <c r="B108" s="8" t="s">
        <v>174</v>
      </c>
      <c r="C108" s="9">
        <v>1987.2</v>
      </c>
      <c r="D108" s="9">
        <v>1987.2</v>
      </c>
      <c r="E108" s="9">
        <v>1738.8</v>
      </c>
      <c r="F108" s="9">
        <v>2980.8</v>
      </c>
      <c r="G108" s="9">
        <v>993.6</v>
      </c>
      <c r="H108" s="9">
        <v>2321.5050000000001</v>
      </c>
      <c r="I108" s="18">
        <v>4221.5249999999996</v>
      </c>
      <c r="J108" s="18">
        <v>2234.9250000000002</v>
      </c>
      <c r="K108" s="18">
        <v>2979.9</v>
      </c>
      <c r="L108" s="18">
        <v>2483.25</v>
      </c>
      <c r="M108" s="18">
        <v>2731.5749999999998</v>
      </c>
      <c r="N108" s="18">
        <v>620.8125</v>
      </c>
      <c r="O108" s="10">
        <f t="shared" si="13"/>
        <v>27281.092500000002</v>
      </c>
    </row>
    <row r="109" spans="1:16" ht="16.5" customHeight="1">
      <c r="A109" s="8" t="s">
        <v>175</v>
      </c>
      <c r="B109" s="8" t="s">
        <v>176</v>
      </c>
      <c r="C109" s="9">
        <v>5497.92</v>
      </c>
      <c r="D109" s="9">
        <v>4123.4399999999996</v>
      </c>
      <c r="E109" s="9">
        <v>1374.48</v>
      </c>
      <c r="F109" s="9">
        <v>4123.4399999999996</v>
      </c>
      <c r="G109" s="9">
        <v>6872.4</v>
      </c>
      <c r="H109" s="9">
        <v>2748.96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0">
        <f t="shared" si="13"/>
        <v>24740.639999999999</v>
      </c>
    </row>
    <row r="110" spans="1:16" ht="16.5" customHeight="1">
      <c r="A110" s="20" t="s">
        <v>177</v>
      </c>
      <c r="B110" s="19" t="s">
        <v>178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82366.5</v>
      </c>
      <c r="J110" s="18">
        <v>1372.7750000000001</v>
      </c>
      <c r="K110" s="18">
        <v>2745.55</v>
      </c>
      <c r="L110" s="18">
        <v>1372.7750000000001</v>
      </c>
      <c r="M110" s="18">
        <v>2745.55</v>
      </c>
      <c r="N110" s="18">
        <v>0</v>
      </c>
      <c r="O110" s="10">
        <f t="shared" si="13"/>
        <v>90603.15</v>
      </c>
    </row>
    <row r="111" spans="1:16" ht="16.5" customHeight="1">
      <c r="A111" s="8" t="s">
        <v>179</v>
      </c>
      <c r="B111" s="8" t="s">
        <v>180</v>
      </c>
      <c r="C111" s="9">
        <v>835.245</v>
      </c>
      <c r="D111" s="9">
        <v>1150.92</v>
      </c>
      <c r="E111" s="9">
        <v>2014.11</v>
      </c>
      <c r="F111" s="9">
        <v>431.59500000000003</v>
      </c>
      <c r="G111" s="9">
        <v>1749.15</v>
      </c>
      <c r="H111" s="9">
        <v>1150.92</v>
      </c>
      <c r="I111" s="18">
        <v>0</v>
      </c>
      <c r="J111" s="18">
        <v>576.20000000000005</v>
      </c>
      <c r="K111" s="18">
        <v>4137.6750000000002</v>
      </c>
      <c r="L111" s="18">
        <v>0</v>
      </c>
      <c r="M111" s="18">
        <v>1584.55</v>
      </c>
      <c r="N111" s="18">
        <v>496.65</v>
      </c>
      <c r="O111" s="10">
        <f t="shared" si="13"/>
        <v>14127.014999999999</v>
      </c>
    </row>
    <row r="112" spans="1:16" ht="16.5" customHeight="1">
      <c r="A112" s="8" t="s">
        <v>181</v>
      </c>
      <c r="B112" s="8" t="s">
        <v>182</v>
      </c>
      <c r="C112" s="9">
        <v>252.54</v>
      </c>
      <c r="D112" s="9">
        <v>252.54</v>
      </c>
      <c r="E112" s="9">
        <v>0</v>
      </c>
      <c r="F112" s="9">
        <v>252.54</v>
      </c>
      <c r="G112" s="9">
        <v>0</v>
      </c>
      <c r="H112" s="9">
        <v>252.54</v>
      </c>
      <c r="I112" s="18">
        <v>262.3</v>
      </c>
      <c r="J112" s="18">
        <v>0</v>
      </c>
      <c r="K112" s="18">
        <v>524.6</v>
      </c>
      <c r="L112" s="18">
        <v>262.3</v>
      </c>
      <c r="M112" s="18">
        <v>0</v>
      </c>
      <c r="N112" s="18">
        <v>0</v>
      </c>
      <c r="O112" s="10">
        <f t="shared" si="13"/>
        <v>2059.36</v>
      </c>
      <c r="P112" s="12"/>
    </row>
    <row r="113" spans="1:16" ht="16.5" customHeight="1">
      <c r="A113" s="8" t="s">
        <v>183</v>
      </c>
      <c r="B113" s="19" t="s">
        <v>184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18">
        <v>0</v>
      </c>
      <c r="J113" s="18">
        <v>399.84625</v>
      </c>
      <c r="K113" s="18">
        <v>0</v>
      </c>
      <c r="L113" s="18">
        <v>0</v>
      </c>
      <c r="M113" s="18">
        <v>0</v>
      </c>
      <c r="N113" s="18">
        <v>1372.7750000000001</v>
      </c>
      <c r="O113" s="10">
        <f t="shared" si="13"/>
        <v>1772.6212500000001</v>
      </c>
    </row>
    <row r="114" spans="1:16" ht="16.5" customHeight="1">
      <c r="A114" s="8" t="s">
        <v>185</v>
      </c>
      <c r="B114" s="8" t="s">
        <v>186</v>
      </c>
      <c r="C114" s="9">
        <v>4292.6625000000004</v>
      </c>
      <c r="D114" s="9">
        <v>3924.72</v>
      </c>
      <c r="E114" s="9">
        <v>2943.54</v>
      </c>
      <c r="F114" s="9">
        <v>3556.7775000000001</v>
      </c>
      <c r="G114" s="9">
        <v>3802.0725000000002</v>
      </c>
      <c r="H114" s="9">
        <v>2330.3024999999998</v>
      </c>
      <c r="I114" s="18">
        <v>1838.25</v>
      </c>
      <c r="J114" s="18">
        <v>1960.8</v>
      </c>
      <c r="K114" s="18">
        <v>3553.95</v>
      </c>
      <c r="L114" s="18">
        <v>2451</v>
      </c>
      <c r="M114" s="18">
        <v>3553.95</v>
      </c>
      <c r="N114" s="18">
        <v>144.05000000000001</v>
      </c>
      <c r="O114" s="10">
        <f t="shared" si="13"/>
        <v>34352.074999999997</v>
      </c>
    </row>
    <row r="115" spans="1:16" ht="16.5" customHeight="1">
      <c r="A115" s="8" t="s">
        <v>187</v>
      </c>
      <c r="B115" s="8" t="s">
        <v>188</v>
      </c>
      <c r="C115" s="9">
        <v>0</v>
      </c>
      <c r="D115" s="9">
        <v>817.65</v>
      </c>
      <c r="E115" s="9">
        <v>899.41499999999996</v>
      </c>
      <c r="F115" s="9">
        <v>817.65</v>
      </c>
      <c r="G115" s="9">
        <v>735.88499999999999</v>
      </c>
      <c r="H115" s="9">
        <v>817.65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0">
        <f t="shared" si="13"/>
        <v>4088.2500000000005</v>
      </c>
    </row>
    <row r="116" spans="1:16" ht="28.5" customHeight="1">
      <c r="A116" s="8" t="s">
        <v>189</v>
      </c>
      <c r="B116" s="8" t="s">
        <v>190</v>
      </c>
      <c r="C116" s="9">
        <v>548.54999999999995</v>
      </c>
      <c r="D116" s="9">
        <v>0</v>
      </c>
      <c r="E116" s="9">
        <v>0</v>
      </c>
      <c r="F116" s="9">
        <v>822.82500000000005</v>
      </c>
      <c r="G116" s="9">
        <v>3839.85</v>
      </c>
      <c r="H116" s="9">
        <v>1645.65</v>
      </c>
      <c r="I116" s="18">
        <v>274.125</v>
      </c>
      <c r="J116" s="18">
        <v>274.125</v>
      </c>
      <c r="K116" s="18">
        <v>2741.25</v>
      </c>
      <c r="L116" s="18">
        <v>548.25</v>
      </c>
      <c r="M116" s="18">
        <v>0</v>
      </c>
      <c r="N116" s="18">
        <v>0</v>
      </c>
      <c r="O116" s="10">
        <f t="shared" si="13"/>
        <v>10694.625</v>
      </c>
    </row>
    <row r="117" spans="1:16" ht="16.5" customHeight="1">
      <c r="A117" s="8" t="s">
        <v>191</v>
      </c>
      <c r="B117" s="8" t="s">
        <v>192</v>
      </c>
      <c r="C117" s="9">
        <v>0</v>
      </c>
      <c r="D117" s="9">
        <v>0</v>
      </c>
      <c r="E117" s="9">
        <v>0</v>
      </c>
      <c r="F117" s="9">
        <v>548.54999999999995</v>
      </c>
      <c r="G117" s="9">
        <v>0</v>
      </c>
      <c r="H117" s="9">
        <v>577.53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4044.15</v>
      </c>
      <c r="O117" s="10">
        <f t="shared" si="13"/>
        <v>5170.2299999999996</v>
      </c>
    </row>
    <row r="118" spans="1:16" ht="16.5" customHeight="1">
      <c r="A118" s="8" t="s">
        <v>193</v>
      </c>
      <c r="B118" s="8" t="s">
        <v>194</v>
      </c>
      <c r="C118" s="9">
        <v>3442.41</v>
      </c>
      <c r="D118" s="9">
        <v>2598.8850000000002</v>
      </c>
      <c r="E118" s="9">
        <v>3465.18</v>
      </c>
      <c r="F118" s="9">
        <v>3465.18</v>
      </c>
      <c r="G118" s="9">
        <v>17325.900000000001</v>
      </c>
      <c r="H118" s="9">
        <v>39560.805</v>
      </c>
      <c r="I118" s="18">
        <v>1728.6</v>
      </c>
      <c r="J118" s="18">
        <v>288.10000000000002</v>
      </c>
      <c r="K118" s="18">
        <v>6338.2</v>
      </c>
      <c r="L118" s="18">
        <v>2881</v>
      </c>
      <c r="M118" s="18">
        <v>6338.2</v>
      </c>
      <c r="N118" s="18">
        <v>0</v>
      </c>
      <c r="O118" s="10">
        <f t="shared" si="13"/>
        <v>87432.46</v>
      </c>
    </row>
    <row r="119" spans="1:16" ht="16.5" customHeight="1">
      <c r="A119" s="8" t="s">
        <v>195</v>
      </c>
      <c r="B119" s="8" t="s">
        <v>196</v>
      </c>
      <c r="C119" s="9">
        <v>0</v>
      </c>
      <c r="D119" s="9">
        <v>0</v>
      </c>
      <c r="E119" s="9">
        <v>0</v>
      </c>
      <c r="F119" s="9">
        <v>0</v>
      </c>
      <c r="G119" s="9">
        <v>1374.48</v>
      </c>
      <c r="H119" s="9">
        <v>1374.48</v>
      </c>
      <c r="I119" s="18">
        <v>1372.7750000000001</v>
      </c>
      <c r="J119" s="18">
        <v>0</v>
      </c>
      <c r="K119" s="18">
        <v>0</v>
      </c>
      <c r="L119" s="18">
        <v>4118.3249999999998</v>
      </c>
      <c r="M119" s="18">
        <v>2745.55</v>
      </c>
      <c r="N119" s="18">
        <v>0</v>
      </c>
      <c r="O119" s="10">
        <f t="shared" si="13"/>
        <v>10985.61</v>
      </c>
    </row>
    <row r="120" spans="1:16" ht="16.5" customHeight="1">
      <c r="A120" s="20">
        <v>44130201</v>
      </c>
      <c r="B120" s="19" t="s">
        <v>197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47950.235250000005</v>
      </c>
      <c r="N120" s="18">
        <v>0</v>
      </c>
      <c r="O120" s="10">
        <f t="shared" si="13"/>
        <v>47950.235250000005</v>
      </c>
    </row>
    <row r="121" spans="1:16" ht="16.5" customHeight="1">
      <c r="A121" s="8" t="s">
        <v>198</v>
      </c>
      <c r="B121" s="8" t="s">
        <v>199</v>
      </c>
      <c r="C121" s="9">
        <v>206644.995</v>
      </c>
      <c r="D121" s="9">
        <v>11519.55</v>
      </c>
      <c r="E121" s="9">
        <v>0</v>
      </c>
      <c r="F121" s="9">
        <v>5759.7749999999996</v>
      </c>
      <c r="G121" s="9">
        <v>0</v>
      </c>
      <c r="H121" s="9">
        <v>0</v>
      </c>
      <c r="I121" s="18">
        <v>8491.4249999999993</v>
      </c>
      <c r="J121" s="18">
        <v>0</v>
      </c>
      <c r="K121" s="18">
        <v>0</v>
      </c>
      <c r="L121" s="18">
        <v>5752.3249999999998</v>
      </c>
      <c r="M121" s="18">
        <v>0</v>
      </c>
      <c r="N121" s="18">
        <v>2881</v>
      </c>
      <c r="O121" s="10">
        <f t="shared" si="13"/>
        <v>241049.06999999998</v>
      </c>
    </row>
    <row r="122" spans="1:16" ht="24" customHeight="1">
      <c r="A122" s="8" t="s">
        <v>200</v>
      </c>
      <c r="B122" s="8" t="s">
        <v>201</v>
      </c>
      <c r="C122" s="9">
        <v>31356.36</v>
      </c>
      <c r="D122" s="9">
        <v>31356.36</v>
      </c>
      <c r="E122" s="9">
        <v>7839.09</v>
      </c>
      <c r="F122" s="9">
        <v>0</v>
      </c>
      <c r="G122" s="9">
        <v>0</v>
      </c>
      <c r="H122" s="9">
        <v>0</v>
      </c>
      <c r="I122" s="18">
        <v>0</v>
      </c>
      <c r="J122" s="18">
        <v>0</v>
      </c>
      <c r="K122" s="18">
        <v>7829.2250000000004</v>
      </c>
      <c r="L122" s="18">
        <v>0</v>
      </c>
      <c r="M122" s="18">
        <v>0</v>
      </c>
      <c r="N122" s="18">
        <v>836.35</v>
      </c>
      <c r="O122" s="10">
        <f t="shared" si="13"/>
        <v>79217.385000000009</v>
      </c>
      <c r="P122" s="29"/>
    </row>
    <row r="123" spans="1:16" ht="16.5" customHeight="1">
      <c r="A123" s="8" t="s">
        <v>202</v>
      </c>
      <c r="B123" s="8" t="s">
        <v>203</v>
      </c>
      <c r="C123" s="9">
        <v>66462.524999999994</v>
      </c>
      <c r="D123" s="9">
        <v>0</v>
      </c>
      <c r="E123" s="9">
        <v>7384.7250000000004</v>
      </c>
      <c r="F123" s="9">
        <v>0</v>
      </c>
      <c r="G123" s="9">
        <v>0</v>
      </c>
      <c r="H123" s="9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4118.3249999999998</v>
      </c>
      <c r="O123" s="10">
        <f t="shared" si="13"/>
        <v>77965.574999999997</v>
      </c>
    </row>
    <row r="124" spans="1:16" ht="16.5" customHeight="1">
      <c r="A124" s="8" t="s">
        <v>204</v>
      </c>
      <c r="B124" s="8" t="s">
        <v>205</v>
      </c>
      <c r="C124" s="9">
        <v>20118.330000000002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0">
        <f t="shared" si="13"/>
        <v>20118.330000000002</v>
      </c>
    </row>
    <row r="125" spans="1:16" ht="16.5" customHeight="1">
      <c r="A125" s="8" t="s">
        <v>206</v>
      </c>
      <c r="B125" s="8" t="s">
        <v>207</v>
      </c>
      <c r="C125" s="9">
        <v>0</v>
      </c>
      <c r="D125" s="9">
        <v>0</v>
      </c>
      <c r="E125" s="9">
        <v>0</v>
      </c>
      <c r="F125" s="9">
        <v>2879.8874999999998</v>
      </c>
      <c r="G125" s="9">
        <v>0</v>
      </c>
      <c r="H125" s="9">
        <v>0</v>
      </c>
      <c r="I125" s="18">
        <v>0</v>
      </c>
      <c r="J125" s="18">
        <v>9228.3374999999996</v>
      </c>
      <c r="K125" s="18">
        <v>4109.1875</v>
      </c>
      <c r="L125" s="18">
        <v>0</v>
      </c>
      <c r="M125" s="18">
        <v>0</v>
      </c>
      <c r="N125" s="18">
        <v>0</v>
      </c>
      <c r="O125" s="10">
        <f t="shared" si="13"/>
        <v>16217.412499999999</v>
      </c>
    </row>
    <row r="126" spans="1:16" ht="16.5" customHeight="1">
      <c r="A126" s="8" t="s">
        <v>208</v>
      </c>
      <c r="B126" s="8" t="s">
        <v>209</v>
      </c>
      <c r="C126" s="9">
        <v>0</v>
      </c>
      <c r="D126" s="9">
        <v>0</v>
      </c>
      <c r="E126" s="9">
        <v>0</v>
      </c>
      <c r="F126" s="9">
        <v>4114.6424999999999</v>
      </c>
      <c r="G126" s="9">
        <v>0</v>
      </c>
      <c r="H126" s="9">
        <v>0</v>
      </c>
      <c r="I126" s="18">
        <v>5745.875</v>
      </c>
      <c r="J126" s="18">
        <v>3687.7874999999999</v>
      </c>
      <c r="K126" s="18">
        <v>0</v>
      </c>
      <c r="L126" s="18">
        <v>0</v>
      </c>
      <c r="M126" s="18">
        <v>0</v>
      </c>
      <c r="N126" s="18">
        <v>0</v>
      </c>
      <c r="O126" s="10">
        <f t="shared" si="13"/>
        <v>13548.305</v>
      </c>
    </row>
    <row r="127" spans="1:16" ht="16.5" customHeight="1">
      <c r="A127" s="8" t="s">
        <v>210</v>
      </c>
      <c r="B127" s="8" t="s">
        <v>211</v>
      </c>
      <c r="C127" s="9">
        <v>139897.845</v>
      </c>
      <c r="D127" s="9">
        <v>8229.2849999999999</v>
      </c>
      <c r="E127" s="9">
        <v>8229.2849999999999</v>
      </c>
      <c r="F127" s="9">
        <v>0</v>
      </c>
      <c r="G127" s="9">
        <v>0</v>
      </c>
      <c r="H127" s="9">
        <v>0</v>
      </c>
      <c r="I127" s="18">
        <v>0</v>
      </c>
      <c r="J127" s="18">
        <v>0</v>
      </c>
      <c r="K127" s="18">
        <v>0</v>
      </c>
      <c r="L127" s="18">
        <v>8218.375</v>
      </c>
      <c r="M127" s="18">
        <v>0</v>
      </c>
      <c r="N127" s="18">
        <v>0</v>
      </c>
      <c r="O127" s="10">
        <f t="shared" si="13"/>
        <v>164574.79</v>
      </c>
    </row>
    <row r="128" spans="1:16" ht="16.5" customHeight="1">
      <c r="A128" s="20" t="s">
        <v>212</v>
      </c>
      <c r="B128" s="19" t="s">
        <v>213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18">
        <v>0</v>
      </c>
      <c r="J128" s="18">
        <v>0</v>
      </c>
      <c r="K128" s="18">
        <v>0</v>
      </c>
      <c r="L128" s="18">
        <v>7864.7</v>
      </c>
      <c r="M128" s="18">
        <v>0</v>
      </c>
      <c r="N128" s="18">
        <v>0</v>
      </c>
      <c r="O128" s="10">
        <f t="shared" si="13"/>
        <v>7864.7</v>
      </c>
    </row>
    <row r="129" spans="1:16" ht="16.5" customHeight="1">
      <c r="A129" s="8" t="s">
        <v>214</v>
      </c>
      <c r="B129" s="8" t="s">
        <v>215</v>
      </c>
      <c r="C129" s="9">
        <v>0</v>
      </c>
      <c r="D129" s="9">
        <v>0</v>
      </c>
      <c r="E129" s="9">
        <v>1175.76</v>
      </c>
      <c r="F129" s="9">
        <v>1175.76</v>
      </c>
      <c r="G129" s="9">
        <v>587.88</v>
      </c>
      <c r="H129" s="9">
        <v>0</v>
      </c>
      <c r="I129" s="18">
        <v>2347.8000000000002</v>
      </c>
      <c r="J129" s="18">
        <v>1173.9000000000001</v>
      </c>
      <c r="K129" s="18">
        <v>2934.75</v>
      </c>
      <c r="L129" s="18">
        <v>586.95000000000005</v>
      </c>
      <c r="M129" s="18">
        <v>0</v>
      </c>
      <c r="N129" s="18">
        <v>0</v>
      </c>
      <c r="O129" s="10">
        <f t="shared" si="13"/>
        <v>9982.8000000000011</v>
      </c>
    </row>
    <row r="130" spans="1:16" ht="16.5" customHeight="1">
      <c r="A130" s="20">
        <v>44130218</v>
      </c>
      <c r="B130" s="19" t="s">
        <v>216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0">
        <f t="shared" si="13"/>
        <v>0</v>
      </c>
    </row>
    <row r="131" spans="1:16" ht="16.5" customHeight="1">
      <c r="A131" s="20">
        <v>44130219</v>
      </c>
      <c r="B131" s="19" t="s">
        <v>217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18">
        <v>328.95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0">
        <f t="shared" si="13"/>
        <v>328.95</v>
      </c>
    </row>
    <row r="132" spans="1:16" ht="16.5" customHeight="1">
      <c r="A132" s="8" t="s">
        <v>218</v>
      </c>
      <c r="B132" s="8" t="s">
        <v>219</v>
      </c>
      <c r="C132" s="9">
        <v>0</v>
      </c>
      <c r="D132" s="9">
        <v>0</v>
      </c>
      <c r="E132" s="9">
        <v>4114.125</v>
      </c>
      <c r="F132" s="9">
        <v>2879.8874999999998</v>
      </c>
      <c r="G132" s="9">
        <v>0</v>
      </c>
      <c r="H132" s="9">
        <v>0</v>
      </c>
      <c r="I132" s="18">
        <v>0</v>
      </c>
      <c r="J132" s="18">
        <v>9228.3374999999996</v>
      </c>
      <c r="K132" s="18">
        <v>0</v>
      </c>
      <c r="L132" s="18">
        <v>0</v>
      </c>
      <c r="M132" s="18">
        <v>0</v>
      </c>
      <c r="N132" s="18">
        <v>0</v>
      </c>
      <c r="O132" s="10">
        <f t="shared" si="13"/>
        <v>16222.349999999999</v>
      </c>
    </row>
    <row r="133" spans="1:16" ht="16.5" customHeight="1">
      <c r="A133" s="8" t="s">
        <v>220</v>
      </c>
      <c r="B133" s="8" t="s">
        <v>221</v>
      </c>
      <c r="C133" s="9">
        <v>0</v>
      </c>
      <c r="D133" s="9">
        <v>0</v>
      </c>
      <c r="E133" s="9">
        <v>0</v>
      </c>
      <c r="F133" s="9">
        <v>14423.76</v>
      </c>
      <c r="G133" s="9">
        <v>0</v>
      </c>
      <c r="H133" s="9">
        <v>0</v>
      </c>
      <c r="I133" s="18">
        <v>0</v>
      </c>
      <c r="J133" s="18">
        <v>15367.447499999998</v>
      </c>
      <c r="K133" s="18">
        <v>22570.7</v>
      </c>
      <c r="L133" s="18">
        <v>0</v>
      </c>
      <c r="M133" s="18">
        <v>17325.775000000001</v>
      </c>
      <c r="N133" s="18">
        <v>0</v>
      </c>
      <c r="O133" s="10">
        <f t="shared" si="13"/>
        <v>69687.682499999995</v>
      </c>
    </row>
    <row r="134" spans="1:16" ht="16.5" customHeight="1">
      <c r="A134" s="8" t="s">
        <v>222</v>
      </c>
      <c r="B134" s="8" t="s">
        <v>223</v>
      </c>
      <c r="C134" s="9">
        <v>0</v>
      </c>
      <c r="D134" s="9">
        <v>0</v>
      </c>
      <c r="E134" s="9">
        <v>7555.5</v>
      </c>
      <c r="F134" s="9">
        <v>0</v>
      </c>
      <c r="G134" s="9">
        <v>0</v>
      </c>
      <c r="H134" s="9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0">
        <f t="shared" si="13"/>
        <v>7555.5</v>
      </c>
    </row>
    <row r="135" spans="1:16" ht="16.5" customHeight="1">
      <c r="A135" s="8" t="s">
        <v>224</v>
      </c>
      <c r="B135" s="8" t="s">
        <v>225</v>
      </c>
      <c r="C135" s="9">
        <v>0</v>
      </c>
      <c r="D135" s="9">
        <v>0</v>
      </c>
      <c r="E135" s="9">
        <v>0</v>
      </c>
      <c r="F135" s="9">
        <v>6868.26</v>
      </c>
      <c r="G135" s="9">
        <v>0</v>
      </c>
      <c r="H135" s="9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0">
        <f t="shared" si="13"/>
        <v>6868.26</v>
      </c>
    </row>
    <row r="136" spans="1:16" ht="16.5" customHeight="1">
      <c r="A136" s="8" t="s">
        <v>212</v>
      </c>
      <c r="B136" s="8" t="s">
        <v>213</v>
      </c>
      <c r="C136" s="9">
        <v>42021</v>
      </c>
      <c r="D136" s="9">
        <v>5334.39</v>
      </c>
      <c r="E136" s="9">
        <v>0</v>
      </c>
      <c r="F136" s="9">
        <v>5334.39</v>
      </c>
      <c r="G136" s="9">
        <v>0</v>
      </c>
      <c r="H136" s="9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0">
        <f t="shared" si="13"/>
        <v>52689.78</v>
      </c>
    </row>
    <row r="137" spans="1:16" ht="16.5" customHeight="1">
      <c r="A137" s="8" t="s">
        <v>226</v>
      </c>
      <c r="B137" s="8" t="s">
        <v>227</v>
      </c>
      <c r="C137" s="9">
        <v>11888.01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0">
        <f t="shared" si="13"/>
        <v>11888.01</v>
      </c>
    </row>
    <row r="138" spans="1:16" ht="16.5" customHeight="1">
      <c r="A138" s="8" t="s">
        <v>228</v>
      </c>
      <c r="B138" s="8" t="s">
        <v>216</v>
      </c>
      <c r="C138" s="9">
        <v>12364.11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0">
        <f t="shared" si="13"/>
        <v>12364.11</v>
      </c>
    </row>
    <row r="139" spans="1:16" ht="16.5" customHeight="1">
      <c r="A139" s="8" t="s">
        <v>229</v>
      </c>
      <c r="B139" s="8" t="s">
        <v>230</v>
      </c>
      <c r="C139" s="9">
        <v>4459.8149999999996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4453.7250000000004</v>
      </c>
      <c r="O139" s="10">
        <f t="shared" si="13"/>
        <v>8913.5400000000009</v>
      </c>
    </row>
    <row r="140" spans="1:16" ht="16.5" customHeight="1">
      <c r="A140" s="8" t="s">
        <v>231</v>
      </c>
      <c r="B140" s="8" t="s">
        <v>232</v>
      </c>
      <c r="C140" s="9">
        <v>1635.3</v>
      </c>
      <c r="D140" s="9">
        <v>0</v>
      </c>
      <c r="E140" s="9">
        <v>0</v>
      </c>
      <c r="F140" s="9">
        <v>3270.6</v>
      </c>
      <c r="G140" s="9">
        <v>0</v>
      </c>
      <c r="H140" s="9">
        <v>0</v>
      </c>
      <c r="I140" s="18">
        <v>3265.85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0">
        <f t="shared" si="13"/>
        <v>8171.75</v>
      </c>
    </row>
    <row r="141" spans="1:16" ht="16.5" customHeight="1">
      <c r="A141" s="8" t="s">
        <v>233</v>
      </c>
      <c r="B141" s="8" t="s">
        <v>234</v>
      </c>
      <c r="C141" s="9">
        <v>0</v>
      </c>
      <c r="D141" s="9">
        <v>0</v>
      </c>
      <c r="E141" s="9">
        <v>0</v>
      </c>
      <c r="F141" s="9">
        <v>71.415000000000006</v>
      </c>
      <c r="G141" s="9">
        <v>71.415000000000006</v>
      </c>
      <c r="H141" s="9">
        <v>74.52</v>
      </c>
      <c r="I141" s="18">
        <v>222.52500000000001</v>
      </c>
      <c r="J141" s="18">
        <v>0</v>
      </c>
      <c r="K141" s="18">
        <v>0</v>
      </c>
      <c r="L141" s="18">
        <v>0</v>
      </c>
      <c r="M141" s="18">
        <v>0</v>
      </c>
      <c r="N141" s="18">
        <v>2446.6999999999998</v>
      </c>
      <c r="O141" s="10">
        <f t="shared" si="13"/>
        <v>2886.5749999999998</v>
      </c>
    </row>
    <row r="142" spans="1:16" ht="16.5" customHeight="1">
      <c r="A142" s="8"/>
      <c r="B142" s="14" t="s">
        <v>31</v>
      </c>
      <c r="C142" s="15">
        <f t="shared" ref="C142:N142" si="14">SUM(C102:C141)</f>
        <v>558311.18850000005</v>
      </c>
      <c r="D142" s="15">
        <f t="shared" si="14"/>
        <v>84214.224000000002</v>
      </c>
      <c r="E142" s="15">
        <f t="shared" si="14"/>
        <v>57920.028299999998</v>
      </c>
      <c r="F142" s="15">
        <f t="shared" si="14"/>
        <v>68872.325849999994</v>
      </c>
      <c r="G142" s="15">
        <f t="shared" si="14"/>
        <v>41683.051799999994</v>
      </c>
      <c r="H142" s="15">
        <f t="shared" si="14"/>
        <v>73295.450100000002</v>
      </c>
      <c r="I142" s="15">
        <f t="shared" si="14"/>
        <v>118875.435</v>
      </c>
      <c r="J142" s="15">
        <f t="shared" si="14"/>
        <v>52204.031749999995</v>
      </c>
      <c r="K142" s="15">
        <f t="shared" si="14"/>
        <v>64201.967000000004</v>
      </c>
      <c r="L142" s="15">
        <f t="shared" si="14"/>
        <v>37532.549999999996</v>
      </c>
      <c r="M142" s="15">
        <f t="shared" si="14"/>
        <v>88804.062250000017</v>
      </c>
      <c r="N142" s="15">
        <f t="shared" si="14"/>
        <v>61950.121499999994</v>
      </c>
      <c r="O142" s="10">
        <f>SUM(O102:O141)</f>
        <v>1307864.4360499999</v>
      </c>
      <c r="P142" s="30"/>
    </row>
    <row r="143" spans="1:16" ht="33" customHeight="1">
      <c r="A143" s="5" t="s">
        <v>15</v>
      </c>
      <c r="B143" s="6" t="s">
        <v>235</v>
      </c>
      <c r="C143" s="7" t="s">
        <v>17</v>
      </c>
      <c r="D143" s="7" t="s">
        <v>17</v>
      </c>
      <c r="E143" s="7" t="s">
        <v>17</v>
      </c>
      <c r="F143" s="7" t="s">
        <v>17</v>
      </c>
      <c r="G143" s="7" t="s">
        <v>17</v>
      </c>
      <c r="H143" s="7" t="s">
        <v>17</v>
      </c>
      <c r="I143" s="7" t="s">
        <v>17</v>
      </c>
      <c r="J143" s="7" t="s">
        <v>17</v>
      </c>
      <c r="K143" s="7" t="s">
        <v>17</v>
      </c>
      <c r="L143" s="7" t="s">
        <v>17</v>
      </c>
      <c r="M143" s="7" t="s">
        <v>17</v>
      </c>
      <c r="N143" s="7" t="s">
        <v>17</v>
      </c>
      <c r="O143" s="2"/>
    </row>
    <row r="144" spans="1:16" ht="16.5" customHeight="1">
      <c r="A144" s="8" t="s">
        <v>236</v>
      </c>
      <c r="B144" s="8" t="s">
        <v>237</v>
      </c>
      <c r="C144" s="9">
        <v>931.5</v>
      </c>
      <c r="D144" s="9">
        <v>465.75</v>
      </c>
      <c r="E144" s="9">
        <v>1191.2850000000001</v>
      </c>
      <c r="F144" s="9">
        <v>1024.6500000000001</v>
      </c>
      <c r="G144" s="9">
        <v>0</v>
      </c>
      <c r="H144" s="9">
        <v>1117.8</v>
      </c>
      <c r="I144" s="18">
        <v>1000.7497499999999</v>
      </c>
      <c r="J144" s="18">
        <v>1050.4147499999999</v>
      </c>
      <c r="K144" s="18">
        <v>2710.4512500000001</v>
      </c>
      <c r="L144" s="18">
        <v>1850.0105000000001</v>
      </c>
      <c r="M144" s="18">
        <v>3427.7019999999998</v>
      </c>
      <c r="N144" s="18">
        <v>465.60399999999998</v>
      </c>
      <c r="O144" s="10">
        <f>SUM(C144:N144)</f>
        <v>15235.917249999999</v>
      </c>
    </row>
    <row r="145" spans="1:17" ht="16.5" customHeight="1">
      <c r="A145" s="8" t="s">
        <v>238</v>
      </c>
      <c r="B145" s="8" t="s">
        <v>239</v>
      </c>
      <c r="C145" s="9">
        <v>37640.879999999997</v>
      </c>
      <c r="D145" s="9">
        <v>24191.055</v>
      </c>
      <c r="E145" s="9">
        <v>18950.849999999999</v>
      </c>
      <c r="F145" s="9">
        <v>18762.48</v>
      </c>
      <c r="G145" s="9">
        <v>14500.35</v>
      </c>
      <c r="H145" s="9">
        <v>4347</v>
      </c>
      <c r="I145" s="18">
        <v>7636.8</v>
      </c>
      <c r="J145" s="18">
        <v>19412.349999999999</v>
      </c>
      <c r="K145" s="18">
        <v>17849.3</v>
      </c>
      <c r="L145" s="18">
        <v>25275.4</v>
      </c>
      <c r="M145" s="18">
        <v>21017.59375</v>
      </c>
      <c r="N145" s="18">
        <v>13446.1</v>
      </c>
      <c r="O145" s="10">
        <f>SUM(C145:N145)</f>
        <v>223030.15875</v>
      </c>
    </row>
    <row r="146" spans="1:17" ht="16.5" customHeight="1">
      <c r="A146" s="31" t="s">
        <v>240</v>
      </c>
      <c r="B146" s="32" t="s">
        <v>241</v>
      </c>
      <c r="C146" s="18">
        <v>0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0">
        <f>SUM(C146:N146)</f>
        <v>0</v>
      </c>
    </row>
    <row r="147" spans="1:17" ht="16.5" customHeight="1">
      <c r="A147" s="8" t="s">
        <v>242</v>
      </c>
      <c r="B147" s="8" t="s">
        <v>243</v>
      </c>
      <c r="C147" s="9">
        <v>18888.75</v>
      </c>
      <c r="D147" s="9">
        <v>26549.82</v>
      </c>
      <c r="E147" s="9">
        <v>2587.5</v>
      </c>
      <c r="F147" s="9">
        <v>2509.875</v>
      </c>
      <c r="G147" s="9">
        <v>10758.825000000001</v>
      </c>
      <c r="H147" s="9">
        <v>8538.75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0">
        <f>SUM(C147:N147)</f>
        <v>69833.52</v>
      </c>
    </row>
    <row r="148" spans="1:17" ht="16.5" customHeight="1">
      <c r="A148" s="31">
        <v>51030102</v>
      </c>
      <c r="B148" s="19" t="s">
        <v>243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6450</v>
      </c>
      <c r="J148" s="18">
        <v>4357.1899999999996</v>
      </c>
      <c r="K148" s="18">
        <v>18651.25</v>
      </c>
      <c r="L148" s="18">
        <v>53066.568749999999</v>
      </c>
      <c r="M148" s="18">
        <v>15050</v>
      </c>
      <c r="N148" s="18">
        <v>9137.5</v>
      </c>
      <c r="O148" s="10">
        <f>SUM(C148:N148)</f>
        <v>106712.50874999999</v>
      </c>
    </row>
    <row r="149" spans="1:17" ht="16.5" customHeight="1">
      <c r="A149" s="8"/>
      <c r="B149" s="14" t="s">
        <v>244</v>
      </c>
      <c r="C149" s="15">
        <f t="shared" ref="C149:J149" si="15">SUM(C144:C148)</f>
        <v>57461.13</v>
      </c>
      <c r="D149" s="15">
        <f t="shared" si="15"/>
        <v>51206.625</v>
      </c>
      <c r="E149" s="15">
        <f t="shared" si="15"/>
        <v>22729.634999999998</v>
      </c>
      <c r="F149" s="15">
        <f t="shared" si="15"/>
        <v>22297.005000000001</v>
      </c>
      <c r="G149" s="15">
        <f t="shared" si="15"/>
        <v>25259.175000000003</v>
      </c>
      <c r="H149" s="15">
        <f t="shared" si="15"/>
        <v>14003.55</v>
      </c>
      <c r="I149" s="15">
        <f t="shared" si="15"/>
        <v>15087.54975</v>
      </c>
      <c r="J149" s="15">
        <f t="shared" si="15"/>
        <v>24819.954749999997</v>
      </c>
      <c r="K149" s="15">
        <f>SUM(K144:K148)</f>
        <v>39211.001250000001</v>
      </c>
      <c r="L149" s="15">
        <f>SUM(L144:L148)</f>
        <v>80191.979250000004</v>
      </c>
      <c r="M149" s="15">
        <f>SUM(M144:M148)</f>
        <v>39495.295750000005</v>
      </c>
      <c r="N149" s="15">
        <f>SUM(N144:N148)</f>
        <v>23049.203999999998</v>
      </c>
      <c r="O149" s="33">
        <f>SUM(O144:O148)</f>
        <v>414812.10475</v>
      </c>
      <c r="P149" s="16"/>
      <c r="Q149" s="10"/>
    </row>
    <row r="150" spans="1:17" ht="16.5" customHeight="1">
      <c r="A150" s="5" t="s">
        <v>15</v>
      </c>
      <c r="B150" s="6" t="s">
        <v>245</v>
      </c>
      <c r="C150" s="7" t="s">
        <v>17</v>
      </c>
      <c r="D150" s="7" t="s">
        <v>17</v>
      </c>
      <c r="E150" s="7" t="s">
        <v>17</v>
      </c>
      <c r="F150" s="7" t="s">
        <v>17</v>
      </c>
      <c r="G150" s="7" t="s">
        <v>17</v>
      </c>
      <c r="H150" s="7" t="s">
        <v>17</v>
      </c>
      <c r="I150" s="7" t="s">
        <v>17</v>
      </c>
      <c r="J150" s="7" t="s">
        <v>17</v>
      </c>
      <c r="K150" s="7" t="s">
        <v>17</v>
      </c>
      <c r="L150" s="7" t="s">
        <v>17</v>
      </c>
      <c r="M150" s="7" t="s">
        <v>17</v>
      </c>
      <c r="N150" s="7" t="s">
        <v>17</v>
      </c>
      <c r="O150" s="2"/>
    </row>
    <row r="151" spans="1:17" ht="16.5" customHeight="1">
      <c r="A151" s="8" t="s">
        <v>246</v>
      </c>
      <c r="B151" s="8" t="s">
        <v>247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18">
        <v>3294.5739999999996</v>
      </c>
      <c r="J151" s="18">
        <v>0.38700000000000001</v>
      </c>
      <c r="K151" s="18">
        <v>0</v>
      </c>
      <c r="L151" s="18">
        <v>0</v>
      </c>
      <c r="M151" s="18">
        <v>0.41039999999999999</v>
      </c>
      <c r="N151" s="18">
        <v>0</v>
      </c>
      <c r="O151" s="10">
        <f>SUM(C151:N151)</f>
        <v>3295.3714</v>
      </c>
    </row>
    <row r="152" spans="1:17" ht="16.5" customHeight="1">
      <c r="A152" s="8"/>
      <c r="B152" s="14" t="s">
        <v>244</v>
      </c>
      <c r="C152" s="15">
        <f t="shared" ref="C152:O152" si="16">SUM(C151)</f>
        <v>0</v>
      </c>
      <c r="D152" s="15">
        <f t="shared" si="16"/>
        <v>0</v>
      </c>
      <c r="E152" s="15">
        <f t="shared" si="16"/>
        <v>0</v>
      </c>
      <c r="F152" s="15">
        <f t="shared" si="16"/>
        <v>0</v>
      </c>
      <c r="G152" s="15">
        <f t="shared" si="16"/>
        <v>0</v>
      </c>
      <c r="H152" s="15">
        <f t="shared" si="16"/>
        <v>0</v>
      </c>
      <c r="I152" s="15">
        <f t="shared" si="16"/>
        <v>3294.5739999999996</v>
      </c>
      <c r="J152" s="15">
        <f t="shared" si="16"/>
        <v>0.38700000000000001</v>
      </c>
      <c r="K152" s="15">
        <f t="shared" si="16"/>
        <v>0</v>
      </c>
      <c r="L152" s="15">
        <f t="shared" si="16"/>
        <v>0</v>
      </c>
      <c r="M152" s="15">
        <f t="shared" si="16"/>
        <v>0.41039999999999999</v>
      </c>
      <c r="N152" s="15">
        <f t="shared" si="16"/>
        <v>0</v>
      </c>
      <c r="O152" s="33">
        <f t="shared" si="16"/>
        <v>3295.3714</v>
      </c>
      <c r="P152" s="16"/>
    </row>
    <row r="153" spans="1:17" ht="31.5" customHeight="1">
      <c r="A153" s="5" t="s">
        <v>15</v>
      </c>
      <c r="B153" s="6" t="s">
        <v>248</v>
      </c>
      <c r="C153" s="7" t="s">
        <v>17</v>
      </c>
      <c r="D153" s="7" t="s">
        <v>17</v>
      </c>
      <c r="E153" s="7" t="s">
        <v>17</v>
      </c>
      <c r="F153" s="7" t="s">
        <v>17</v>
      </c>
      <c r="G153" s="7" t="s">
        <v>17</v>
      </c>
      <c r="H153" s="7" t="s">
        <v>17</v>
      </c>
      <c r="I153" s="7" t="s">
        <v>17</v>
      </c>
      <c r="J153" s="7" t="s">
        <v>17</v>
      </c>
      <c r="K153" s="7" t="s">
        <v>17</v>
      </c>
      <c r="L153" s="7" t="s">
        <v>17</v>
      </c>
      <c r="M153" s="7" t="s">
        <v>17</v>
      </c>
      <c r="N153" s="7" t="s">
        <v>17</v>
      </c>
      <c r="O153" s="2"/>
      <c r="P153" s="12"/>
    </row>
    <row r="154" spans="1:17" ht="16.5" customHeight="1">
      <c r="A154" s="8" t="s">
        <v>249</v>
      </c>
      <c r="B154" s="8" t="s">
        <v>250</v>
      </c>
      <c r="C154" s="9">
        <v>214950.1041</v>
      </c>
      <c r="D154" s="9">
        <v>10475.752500000001</v>
      </c>
      <c r="E154" s="9">
        <v>713.00114999999994</v>
      </c>
      <c r="F154" s="9">
        <v>53095.5</v>
      </c>
      <c r="G154" s="9">
        <v>585.25110000000006</v>
      </c>
      <c r="H154" s="9">
        <v>2054.4749999999999</v>
      </c>
      <c r="I154" s="18">
        <v>3878.0625</v>
      </c>
      <c r="J154" s="18">
        <v>4447.8125</v>
      </c>
      <c r="K154" s="18">
        <v>9559.4375</v>
      </c>
      <c r="L154" s="18">
        <v>3603.9375</v>
      </c>
      <c r="M154" s="18">
        <v>5998.5</v>
      </c>
      <c r="N154" s="18">
        <v>607.375</v>
      </c>
      <c r="O154" s="10">
        <f t="shared" ref="O154:O181" si="17">SUM(C154:N154)</f>
        <v>309969.20884999994</v>
      </c>
    </row>
    <row r="155" spans="1:17" ht="16.5" customHeight="1">
      <c r="A155" s="8" t="s">
        <v>251</v>
      </c>
      <c r="B155" s="8" t="s">
        <v>252</v>
      </c>
      <c r="C155" s="9">
        <v>0</v>
      </c>
      <c r="D155" s="9">
        <v>0</v>
      </c>
      <c r="E155" s="9">
        <v>0</v>
      </c>
      <c r="F155" s="9">
        <v>1488.33</v>
      </c>
      <c r="G155" s="9">
        <v>0</v>
      </c>
      <c r="H155" s="9">
        <v>310500</v>
      </c>
      <c r="I155" s="18">
        <v>0</v>
      </c>
      <c r="J155" s="18">
        <v>0</v>
      </c>
      <c r="K155" s="18">
        <v>107500</v>
      </c>
      <c r="L155" s="18">
        <v>496.65</v>
      </c>
      <c r="M155" s="18">
        <v>0</v>
      </c>
      <c r="N155" s="18">
        <v>0</v>
      </c>
      <c r="O155" s="10">
        <f t="shared" si="17"/>
        <v>419984.98000000004</v>
      </c>
    </row>
    <row r="156" spans="1:17" ht="16.5" customHeight="1">
      <c r="A156" s="8" t="s">
        <v>253</v>
      </c>
      <c r="B156" s="19" t="s">
        <v>254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0">
        <f t="shared" si="17"/>
        <v>0</v>
      </c>
    </row>
    <row r="157" spans="1:17" ht="16.5" customHeight="1">
      <c r="A157" s="8" t="s">
        <v>255</v>
      </c>
      <c r="B157" s="8" t="s">
        <v>256</v>
      </c>
      <c r="C157" s="9">
        <v>0</v>
      </c>
      <c r="D157" s="9">
        <v>0</v>
      </c>
      <c r="E157" s="9">
        <v>0</v>
      </c>
      <c r="F157" s="9">
        <v>0</v>
      </c>
      <c r="G157" s="9">
        <v>108.675</v>
      </c>
      <c r="H157" s="9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0">
        <f t="shared" si="17"/>
        <v>108.675</v>
      </c>
    </row>
    <row r="158" spans="1:17" ht="16.5" customHeight="1">
      <c r="A158" s="8" t="s">
        <v>257</v>
      </c>
      <c r="B158" s="8" t="s">
        <v>258</v>
      </c>
      <c r="C158" s="9">
        <v>0</v>
      </c>
      <c r="D158" s="9">
        <v>0</v>
      </c>
      <c r="E158" s="9">
        <v>0</v>
      </c>
      <c r="F158" s="9">
        <v>0</v>
      </c>
      <c r="G158" s="9">
        <v>1086.75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10">
        <f t="shared" si="17"/>
        <v>1086.75</v>
      </c>
    </row>
    <row r="159" spans="1:17" ht="16.5" customHeight="1">
      <c r="A159" s="8" t="s">
        <v>259</v>
      </c>
      <c r="B159" s="19" t="s">
        <v>260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18715.75</v>
      </c>
      <c r="J159" s="18">
        <v>14395.271250000002</v>
      </c>
      <c r="K159" s="18">
        <v>6637.05</v>
      </c>
      <c r="L159" s="18">
        <v>17892.128000000001</v>
      </c>
      <c r="M159" s="18">
        <v>17577.54</v>
      </c>
      <c r="N159" s="18">
        <v>2218.8000000000002</v>
      </c>
      <c r="O159" s="10">
        <f t="shared" si="17"/>
        <v>77436.539250000016</v>
      </c>
    </row>
    <row r="160" spans="1:17" ht="16.5" customHeight="1">
      <c r="A160" s="8" t="s">
        <v>261</v>
      </c>
      <c r="B160" s="8" t="s">
        <v>262</v>
      </c>
      <c r="C160" s="9">
        <v>0</v>
      </c>
      <c r="D160" s="9">
        <v>0</v>
      </c>
      <c r="E160" s="9">
        <v>0</v>
      </c>
      <c r="F160" s="9">
        <v>0</v>
      </c>
      <c r="G160" s="9">
        <v>1650.825</v>
      </c>
      <c r="H160" s="9">
        <v>621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10">
        <f t="shared" si="17"/>
        <v>2271.8249999999998</v>
      </c>
      <c r="P160" s="12"/>
    </row>
    <row r="161" spans="1:16" ht="16.5" customHeight="1">
      <c r="A161" s="8" t="s">
        <v>263</v>
      </c>
      <c r="B161" s="8" t="s">
        <v>264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362.25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10">
        <f t="shared" si="17"/>
        <v>362.25</v>
      </c>
      <c r="P161" s="12"/>
    </row>
    <row r="162" spans="1:16" ht="22.5" customHeight="1">
      <c r="A162" s="8" t="s">
        <v>265</v>
      </c>
      <c r="B162" s="8" t="s">
        <v>266</v>
      </c>
      <c r="C162" s="9">
        <v>0</v>
      </c>
      <c r="D162" s="9">
        <v>0</v>
      </c>
      <c r="E162" s="9">
        <v>0</v>
      </c>
      <c r="F162" s="9">
        <v>0</v>
      </c>
      <c r="G162" s="9">
        <v>724.5</v>
      </c>
      <c r="H162" s="9">
        <v>579.6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10">
        <f t="shared" si="17"/>
        <v>1304.0999999999999</v>
      </c>
    </row>
    <row r="163" spans="1:16" ht="16.5" customHeight="1">
      <c r="A163" s="8" t="s">
        <v>267</v>
      </c>
      <c r="B163" s="8" t="s">
        <v>268</v>
      </c>
      <c r="C163" s="9">
        <v>0</v>
      </c>
      <c r="D163" s="9">
        <v>0</v>
      </c>
      <c r="E163" s="9">
        <v>0</v>
      </c>
      <c r="F163" s="9">
        <v>0</v>
      </c>
      <c r="G163" s="9">
        <v>4424.625</v>
      </c>
      <c r="H163" s="9">
        <v>1174.7249999999999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10">
        <f t="shared" si="17"/>
        <v>5599.35</v>
      </c>
    </row>
    <row r="164" spans="1:16" ht="16.5" customHeight="1">
      <c r="A164" s="8" t="s">
        <v>269</v>
      </c>
      <c r="B164" s="8" t="s">
        <v>270</v>
      </c>
      <c r="C164" s="9">
        <v>0</v>
      </c>
      <c r="D164" s="9">
        <v>0</v>
      </c>
      <c r="E164" s="9">
        <v>0</v>
      </c>
      <c r="F164" s="9">
        <v>0</v>
      </c>
      <c r="G164" s="9">
        <v>1768.0698</v>
      </c>
      <c r="H164" s="9">
        <v>1650.825</v>
      </c>
      <c r="I164" s="18">
        <v>8161.4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0">
        <f t="shared" si="17"/>
        <v>11580.2948</v>
      </c>
      <c r="P164" s="12"/>
    </row>
    <row r="165" spans="1:16" ht="16.5" customHeight="1">
      <c r="A165" s="8" t="s">
        <v>271</v>
      </c>
      <c r="B165" s="8" t="s">
        <v>272</v>
      </c>
      <c r="C165" s="9">
        <v>0</v>
      </c>
      <c r="D165" s="9">
        <v>0</v>
      </c>
      <c r="E165" s="9">
        <v>0</v>
      </c>
      <c r="F165" s="9">
        <v>0</v>
      </c>
      <c r="G165" s="9">
        <v>1863</v>
      </c>
      <c r="H165" s="9">
        <v>2535.75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10">
        <f t="shared" si="17"/>
        <v>4398.75</v>
      </c>
    </row>
    <row r="166" spans="1:16" ht="16.5" customHeight="1">
      <c r="A166" s="8" t="s">
        <v>273</v>
      </c>
      <c r="B166" s="8" t="s">
        <v>274</v>
      </c>
      <c r="C166" s="9">
        <v>0</v>
      </c>
      <c r="D166" s="9">
        <v>0</v>
      </c>
      <c r="E166" s="9">
        <v>0</v>
      </c>
      <c r="F166" s="9">
        <v>0</v>
      </c>
      <c r="G166" s="9">
        <v>2587.5</v>
      </c>
      <c r="H166" s="9">
        <v>10091.25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10">
        <f t="shared" si="17"/>
        <v>12678.75</v>
      </c>
    </row>
    <row r="167" spans="1:16" ht="16.5" customHeight="1">
      <c r="A167" s="8" t="s">
        <v>275</v>
      </c>
      <c r="B167" s="8" t="s">
        <v>276</v>
      </c>
      <c r="C167" s="9">
        <v>0</v>
      </c>
      <c r="D167" s="9">
        <v>0</v>
      </c>
      <c r="E167" s="9">
        <v>0</v>
      </c>
      <c r="F167" s="9">
        <v>0</v>
      </c>
      <c r="G167" s="9">
        <v>414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10">
        <f t="shared" si="17"/>
        <v>414</v>
      </c>
    </row>
    <row r="168" spans="1:16" ht="24" customHeight="1">
      <c r="A168" s="8" t="s">
        <v>277</v>
      </c>
      <c r="B168" s="8" t="s">
        <v>278</v>
      </c>
      <c r="C168" s="9">
        <v>0</v>
      </c>
      <c r="D168" s="9">
        <v>0</v>
      </c>
      <c r="E168" s="9">
        <v>0</v>
      </c>
      <c r="F168" s="9">
        <v>0</v>
      </c>
      <c r="G168" s="9">
        <v>15860.34</v>
      </c>
      <c r="H168" s="9">
        <v>0</v>
      </c>
      <c r="I168" s="18">
        <v>21109.775000000001</v>
      </c>
      <c r="J168" s="18">
        <v>24950.75</v>
      </c>
      <c r="K168" s="18">
        <v>34709.599999999999</v>
      </c>
      <c r="L168" s="18">
        <v>21392.5</v>
      </c>
      <c r="M168" s="18">
        <v>29627</v>
      </c>
      <c r="N168" s="18">
        <v>31230.9</v>
      </c>
      <c r="O168" s="10">
        <f t="shared" si="17"/>
        <v>178880.86499999999</v>
      </c>
    </row>
    <row r="169" spans="1:16" ht="16.5" customHeight="1">
      <c r="A169" s="8" t="s">
        <v>279</v>
      </c>
      <c r="B169" s="8" t="s">
        <v>280</v>
      </c>
      <c r="C169" s="9">
        <v>0</v>
      </c>
      <c r="D169" s="9">
        <v>0</v>
      </c>
      <c r="E169" s="9">
        <v>0</v>
      </c>
      <c r="F169" s="9">
        <v>0</v>
      </c>
      <c r="G169" s="9">
        <v>1557.675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10">
        <f t="shared" si="17"/>
        <v>1557.675</v>
      </c>
    </row>
    <row r="170" spans="1:16" ht="16.5" customHeight="1">
      <c r="A170" s="8" t="s">
        <v>281</v>
      </c>
      <c r="B170" s="8" t="s">
        <v>282</v>
      </c>
      <c r="C170" s="9">
        <v>0</v>
      </c>
      <c r="D170" s="9">
        <v>0</v>
      </c>
      <c r="E170" s="9">
        <v>0</v>
      </c>
      <c r="F170" s="9">
        <v>0</v>
      </c>
      <c r="G170" s="9">
        <v>2173.5</v>
      </c>
      <c r="H170" s="9">
        <v>362.25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10">
        <f t="shared" si="17"/>
        <v>2535.75</v>
      </c>
    </row>
    <row r="171" spans="1:16" ht="25.5" customHeight="1">
      <c r="A171" s="8" t="s">
        <v>283</v>
      </c>
      <c r="B171" s="8" t="s">
        <v>284</v>
      </c>
      <c r="C171" s="9">
        <v>0</v>
      </c>
      <c r="D171" s="9">
        <v>0</v>
      </c>
      <c r="E171" s="9">
        <v>0</v>
      </c>
      <c r="F171" s="9">
        <v>0</v>
      </c>
      <c r="G171" s="9">
        <v>1340.325</v>
      </c>
      <c r="H171" s="9">
        <v>289.8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10">
        <f t="shared" si="17"/>
        <v>1630.125</v>
      </c>
    </row>
    <row r="172" spans="1:16" ht="16.5" customHeight="1">
      <c r="A172" s="8" t="s">
        <v>285</v>
      </c>
      <c r="B172" s="8" t="s">
        <v>286</v>
      </c>
      <c r="C172" s="9">
        <v>0</v>
      </c>
      <c r="D172" s="9">
        <v>0</v>
      </c>
      <c r="E172" s="9">
        <v>0</v>
      </c>
      <c r="F172" s="9">
        <v>0</v>
      </c>
      <c r="G172" s="9">
        <v>4896.585</v>
      </c>
      <c r="H172" s="9">
        <v>434.7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10">
        <f t="shared" si="17"/>
        <v>5331.2849999999999</v>
      </c>
    </row>
    <row r="173" spans="1:16" ht="16.5" customHeight="1">
      <c r="A173" s="8" t="s">
        <v>287</v>
      </c>
      <c r="B173" s="8" t="s">
        <v>288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326.02499999999998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10">
        <f t="shared" si="17"/>
        <v>326.02499999999998</v>
      </c>
    </row>
    <row r="174" spans="1:16" ht="16.5" customHeight="1">
      <c r="A174" s="8" t="s">
        <v>289</v>
      </c>
      <c r="B174" s="8" t="s">
        <v>290</v>
      </c>
      <c r="C174" s="9">
        <v>0</v>
      </c>
      <c r="D174" s="9">
        <v>0</v>
      </c>
      <c r="E174" s="9">
        <v>0</v>
      </c>
      <c r="F174" s="9">
        <v>0</v>
      </c>
      <c r="G174" s="9">
        <v>336.375</v>
      </c>
      <c r="H174" s="9">
        <v>579.6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10">
        <f t="shared" si="17"/>
        <v>915.97500000000002</v>
      </c>
    </row>
    <row r="175" spans="1:16" ht="16.5" customHeight="1">
      <c r="A175" s="8" t="s">
        <v>291</v>
      </c>
      <c r="B175" s="8" t="s">
        <v>292</v>
      </c>
      <c r="C175" s="9">
        <v>0</v>
      </c>
      <c r="D175" s="9">
        <v>0</v>
      </c>
      <c r="E175" s="9">
        <v>0</v>
      </c>
      <c r="F175" s="9">
        <v>0</v>
      </c>
      <c r="G175" s="9">
        <v>15578.82</v>
      </c>
      <c r="H175" s="9">
        <v>543.375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10">
        <f t="shared" si="17"/>
        <v>16122.195</v>
      </c>
    </row>
    <row r="176" spans="1:16" ht="16.5" customHeight="1">
      <c r="A176" s="8" t="s">
        <v>293</v>
      </c>
      <c r="B176" s="8" t="s">
        <v>268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217.35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10">
        <f t="shared" si="17"/>
        <v>217.35</v>
      </c>
    </row>
    <row r="177" spans="1:16" ht="16.5" customHeight="1">
      <c r="A177" s="8" t="s">
        <v>294</v>
      </c>
      <c r="B177" s="8" t="s">
        <v>295</v>
      </c>
      <c r="C177" s="9">
        <v>0</v>
      </c>
      <c r="D177" s="9">
        <v>0</v>
      </c>
      <c r="E177" s="9">
        <v>0</v>
      </c>
      <c r="F177" s="9">
        <v>0</v>
      </c>
      <c r="G177" s="9">
        <v>2142.4499999999998</v>
      </c>
      <c r="H177" s="9">
        <v>1536.9749999999999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10">
        <f t="shared" si="17"/>
        <v>3679.4249999999997</v>
      </c>
    </row>
    <row r="178" spans="1:16" ht="16.5" customHeight="1">
      <c r="A178" s="8" t="s">
        <v>296</v>
      </c>
      <c r="B178" s="8" t="s">
        <v>297</v>
      </c>
      <c r="C178" s="9">
        <v>0</v>
      </c>
      <c r="D178" s="9">
        <v>0</v>
      </c>
      <c r="E178" s="9">
        <v>0</v>
      </c>
      <c r="F178" s="9">
        <v>0</v>
      </c>
      <c r="G178" s="9">
        <v>463.68</v>
      </c>
      <c r="H178" s="9">
        <v>1630.125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10">
        <f t="shared" si="17"/>
        <v>2093.8049999999998</v>
      </c>
    </row>
    <row r="179" spans="1:16" ht="16.5" customHeight="1">
      <c r="A179" s="8" t="s">
        <v>259</v>
      </c>
      <c r="B179" s="8" t="s">
        <v>260</v>
      </c>
      <c r="C179" s="9">
        <v>0</v>
      </c>
      <c r="D179" s="9">
        <v>7068.0150000000003</v>
      </c>
      <c r="E179" s="9">
        <v>3105</v>
      </c>
      <c r="F179" s="9">
        <v>4155.5249999999996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10">
        <f t="shared" si="17"/>
        <v>14328.539999999999</v>
      </c>
    </row>
    <row r="180" spans="1:16" ht="16.5" customHeight="1">
      <c r="A180" s="8" t="s">
        <v>277</v>
      </c>
      <c r="B180" s="8" t="s">
        <v>278</v>
      </c>
      <c r="C180" s="9">
        <v>44721.315000000002</v>
      </c>
      <c r="D180" s="9">
        <v>47297.43</v>
      </c>
      <c r="E180" s="9">
        <v>41742.584999999999</v>
      </c>
      <c r="F180" s="9">
        <v>41994.09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10">
        <f t="shared" si="17"/>
        <v>175755.41999999998</v>
      </c>
    </row>
    <row r="181" spans="1:16" ht="16.5" customHeight="1">
      <c r="A181" s="8" t="s">
        <v>298</v>
      </c>
      <c r="B181" s="8" t="s">
        <v>247</v>
      </c>
      <c r="C181" s="9">
        <v>0</v>
      </c>
      <c r="D181" s="9">
        <v>0</v>
      </c>
      <c r="E181" s="9">
        <v>15119.28</v>
      </c>
      <c r="F181" s="9">
        <v>0</v>
      </c>
      <c r="G181" s="9">
        <v>0</v>
      </c>
      <c r="H181" s="9">
        <v>0</v>
      </c>
      <c r="I181" s="18">
        <v>93173.475000000006</v>
      </c>
      <c r="J181" s="18">
        <v>714.875</v>
      </c>
      <c r="K181" s="18">
        <v>0</v>
      </c>
      <c r="L181" s="18">
        <v>107.5</v>
      </c>
      <c r="M181" s="18">
        <v>0</v>
      </c>
      <c r="N181" s="18">
        <v>7518.55</v>
      </c>
      <c r="O181" s="10">
        <f t="shared" si="17"/>
        <v>116633.68000000001</v>
      </c>
    </row>
    <row r="182" spans="1:16" ht="16.5" customHeight="1">
      <c r="A182" s="8"/>
      <c r="B182" s="14" t="s">
        <v>244</v>
      </c>
      <c r="C182" s="15">
        <f t="shared" ref="C182:O182" si="18">SUM(C154:C181)</f>
        <v>259671.4191</v>
      </c>
      <c r="D182" s="15">
        <f t="shared" si="18"/>
        <v>64841.197500000002</v>
      </c>
      <c r="E182" s="15">
        <f t="shared" si="18"/>
        <v>60679.866150000002</v>
      </c>
      <c r="F182" s="15">
        <f t="shared" si="18"/>
        <v>100733.44500000001</v>
      </c>
      <c r="G182" s="15">
        <f t="shared" si="18"/>
        <v>59562.945899999999</v>
      </c>
      <c r="H182" s="15">
        <f t="shared" si="18"/>
        <v>335490.0749999999</v>
      </c>
      <c r="I182" s="15">
        <f t="shared" si="18"/>
        <v>145038.46250000002</v>
      </c>
      <c r="J182" s="15">
        <f t="shared" si="18"/>
        <v>44508.708750000005</v>
      </c>
      <c r="K182" s="15">
        <f t="shared" si="18"/>
        <v>158406.08749999999</v>
      </c>
      <c r="L182" s="15">
        <f t="shared" si="18"/>
        <v>43492.715499999998</v>
      </c>
      <c r="M182" s="15">
        <f t="shared" si="18"/>
        <v>53203.040000000001</v>
      </c>
      <c r="N182" s="15">
        <f t="shared" si="18"/>
        <v>41575.625000000007</v>
      </c>
      <c r="O182" s="33">
        <f t="shared" si="18"/>
        <v>1367203.5879000002</v>
      </c>
    </row>
    <row r="183" spans="1:16" ht="36.75" customHeight="1">
      <c r="A183" s="5" t="s">
        <v>15</v>
      </c>
      <c r="B183" s="6" t="s">
        <v>299</v>
      </c>
      <c r="C183" s="7" t="s">
        <v>17</v>
      </c>
      <c r="D183" s="7" t="s">
        <v>17</v>
      </c>
      <c r="E183" s="7" t="s">
        <v>17</v>
      </c>
      <c r="F183" s="7" t="s">
        <v>17</v>
      </c>
      <c r="G183" s="7" t="s">
        <v>17</v>
      </c>
      <c r="H183" s="7" t="s">
        <v>17</v>
      </c>
      <c r="I183" s="7" t="s">
        <v>17</v>
      </c>
      <c r="J183" s="7" t="s">
        <v>17</v>
      </c>
      <c r="K183" s="7" t="s">
        <v>17</v>
      </c>
      <c r="L183" s="7" t="s">
        <v>17</v>
      </c>
      <c r="M183" s="7" t="s">
        <v>17</v>
      </c>
      <c r="N183" s="7" t="s">
        <v>17</v>
      </c>
      <c r="O183" s="2"/>
    </row>
    <row r="184" spans="1:16" ht="42" customHeight="1">
      <c r="A184" s="34">
        <v>39030102</v>
      </c>
      <c r="B184" s="8" t="s">
        <v>300</v>
      </c>
      <c r="C184" s="9">
        <v>262.89</v>
      </c>
      <c r="D184" s="9">
        <v>262.89</v>
      </c>
      <c r="E184" s="9">
        <v>0</v>
      </c>
      <c r="F184" s="9">
        <v>0</v>
      </c>
      <c r="G184" s="9">
        <v>0</v>
      </c>
      <c r="H184" s="9">
        <v>0</v>
      </c>
      <c r="I184" s="18">
        <v>0</v>
      </c>
      <c r="J184" s="18">
        <v>0</v>
      </c>
      <c r="K184" s="18">
        <v>0</v>
      </c>
      <c r="L184" s="18">
        <v>1371.7</v>
      </c>
      <c r="M184" s="18">
        <v>0</v>
      </c>
      <c r="N184" s="18">
        <v>0</v>
      </c>
      <c r="O184" s="10">
        <f>SUM(C184:N184)</f>
        <v>1897.48</v>
      </c>
    </row>
    <row r="185" spans="1:16" ht="16.5" customHeight="1">
      <c r="A185" s="8"/>
      <c r="B185" s="14" t="s">
        <v>31</v>
      </c>
      <c r="C185" s="15">
        <f t="shared" ref="C185:O185" si="19">SUM(C184)</f>
        <v>262.89</v>
      </c>
      <c r="D185" s="15">
        <f t="shared" si="19"/>
        <v>262.89</v>
      </c>
      <c r="E185" s="15">
        <f t="shared" si="19"/>
        <v>0</v>
      </c>
      <c r="F185" s="15">
        <f t="shared" si="19"/>
        <v>0</v>
      </c>
      <c r="G185" s="15">
        <f t="shared" si="19"/>
        <v>0</v>
      </c>
      <c r="H185" s="15">
        <f t="shared" si="19"/>
        <v>0</v>
      </c>
      <c r="I185" s="15">
        <f t="shared" si="19"/>
        <v>0</v>
      </c>
      <c r="J185" s="15">
        <f t="shared" si="19"/>
        <v>0</v>
      </c>
      <c r="K185" s="15">
        <f t="shared" si="19"/>
        <v>0</v>
      </c>
      <c r="L185" s="15">
        <f t="shared" si="19"/>
        <v>1371.7</v>
      </c>
      <c r="M185" s="15">
        <f t="shared" si="19"/>
        <v>0</v>
      </c>
      <c r="N185" s="15">
        <f t="shared" si="19"/>
        <v>0</v>
      </c>
      <c r="O185" s="33">
        <f t="shared" si="19"/>
        <v>1897.48</v>
      </c>
    </row>
    <row r="186" spans="1:16" ht="30.75" customHeight="1">
      <c r="A186" s="5" t="s">
        <v>15</v>
      </c>
      <c r="B186" s="6" t="s">
        <v>301</v>
      </c>
      <c r="C186" s="7" t="s">
        <v>17</v>
      </c>
      <c r="D186" s="7" t="s">
        <v>17</v>
      </c>
      <c r="E186" s="7" t="s">
        <v>17</v>
      </c>
      <c r="F186" s="7" t="s">
        <v>17</v>
      </c>
      <c r="G186" s="7" t="s">
        <v>17</v>
      </c>
      <c r="H186" s="7" t="s">
        <v>17</v>
      </c>
      <c r="I186" s="7" t="s">
        <v>17</v>
      </c>
      <c r="J186" s="7" t="s">
        <v>17</v>
      </c>
      <c r="K186" s="7" t="s">
        <v>17</v>
      </c>
      <c r="L186" s="7" t="s">
        <v>17</v>
      </c>
      <c r="M186" s="7" t="s">
        <v>17</v>
      </c>
      <c r="N186" s="7" t="s">
        <v>17</v>
      </c>
      <c r="O186" s="2"/>
    </row>
    <row r="187" spans="1:16" s="2" customFormat="1">
      <c r="A187" s="23" t="s">
        <v>302</v>
      </c>
      <c r="B187" s="23" t="s">
        <v>303</v>
      </c>
      <c r="C187" s="10">
        <f>+$C$205</f>
        <v>2019860</v>
      </c>
      <c r="D187" s="10">
        <f t="shared" ref="D187:N187" si="20">+$C$205</f>
        <v>2019860</v>
      </c>
      <c r="E187" s="10">
        <f t="shared" si="20"/>
        <v>2019860</v>
      </c>
      <c r="F187" s="10">
        <f t="shared" si="20"/>
        <v>2019860</v>
      </c>
      <c r="G187" s="10">
        <f t="shared" si="20"/>
        <v>2019860</v>
      </c>
      <c r="H187" s="10">
        <f t="shared" si="20"/>
        <v>2019860</v>
      </c>
      <c r="I187" s="10">
        <f t="shared" si="20"/>
        <v>2019860</v>
      </c>
      <c r="J187" s="10">
        <f t="shared" si="20"/>
        <v>2019860</v>
      </c>
      <c r="K187" s="10">
        <f t="shared" si="20"/>
        <v>2019860</v>
      </c>
      <c r="L187" s="10">
        <f t="shared" si="20"/>
        <v>2019860</v>
      </c>
      <c r="M187" s="10">
        <f t="shared" si="20"/>
        <v>2019860</v>
      </c>
      <c r="N187" s="10">
        <f t="shared" si="20"/>
        <v>2019860</v>
      </c>
      <c r="O187" s="10">
        <f t="shared" ref="O187:O199" si="21">SUM(C187:N187)</f>
        <v>24238320</v>
      </c>
      <c r="P187" s="13"/>
    </row>
    <row r="188" spans="1:16" s="2" customFormat="1">
      <c r="A188" s="23" t="s">
        <v>304</v>
      </c>
      <c r="B188" s="23" t="s">
        <v>305</v>
      </c>
      <c r="C188" s="10">
        <f>+$C$206</f>
        <v>414484</v>
      </c>
      <c r="D188" s="10">
        <f t="shared" ref="D188:N188" si="22">+$C$206</f>
        <v>414484</v>
      </c>
      <c r="E188" s="10">
        <f t="shared" si="22"/>
        <v>414484</v>
      </c>
      <c r="F188" s="10">
        <f t="shared" si="22"/>
        <v>414484</v>
      </c>
      <c r="G188" s="10">
        <f t="shared" si="22"/>
        <v>414484</v>
      </c>
      <c r="H188" s="10">
        <f t="shared" si="22"/>
        <v>414484</v>
      </c>
      <c r="I188" s="10">
        <f t="shared" si="22"/>
        <v>414484</v>
      </c>
      <c r="J188" s="10">
        <f t="shared" si="22"/>
        <v>414484</v>
      </c>
      <c r="K188" s="10">
        <f t="shared" si="22"/>
        <v>414484</v>
      </c>
      <c r="L188" s="10">
        <f t="shared" si="22"/>
        <v>414484</v>
      </c>
      <c r="M188" s="10">
        <f t="shared" si="22"/>
        <v>414484</v>
      </c>
      <c r="N188" s="10">
        <f t="shared" si="22"/>
        <v>414484</v>
      </c>
      <c r="O188" s="10">
        <f t="shared" si="21"/>
        <v>4973808</v>
      </c>
      <c r="P188" s="13"/>
    </row>
    <row r="189" spans="1:16" s="2" customFormat="1">
      <c r="A189" s="23" t="s">
        <v>306</v>
      </c>
      <c r="B189" s="23" t="s">
        <v>307</v>
      </c>
      <c r="C189" s="10">
        <f>+$C$207</f>
        <v>62434</v>
      </c>
      <c r="D189" s="10">
        <f t="shared" ref="D189:N189" si="23">+$C$207</f>
        <v>62434</v>
      </c>
      <c r="E189" s="10">
        <f t="shared" si="23"/>
        <v>62434</v>
      </c>
      <c r="F189" s="10">
        <f t="shared" si="23"/>
        <v>62434</v>
      </c>
      <c r="G189" s="10">
        <f t="shared" si="23"/>
        <v>62434</v>
      </c>
      <c r="H189" s="10">
        <f t="shared" si="23"/>
        <v>62434</v>
      </c>
      <c r="I189" s="10">
        <f t="shared" si="23"/>
        <v>62434</v>
      </c>
      <c r="J189" s="10">
        <f t="shared" si="23"/>
        <v>62434</v>
      </c>
      <c r="K189" s="10">
        <f t="shared" si="23"/>
        <v>62434</v>
      </c>
      <c r="L189" s="10">
        <f t="shared" si="23"/>
        <v>62434</v>
      </c>
      <c r="M189" s="10">
        <f t="shared" si="23"/>
        <v>62434</v>
      </c>
      <c r="N189" s="10">
        <f t="shared" si="23"/>
        <v>62434</v>
      </c>
      <c r="O189" s="10">
        <f t="shared" si="21"/>
        <v>749208</v>
      </c>
      <c r="P189" s="13"/>
    </row>
    <row r="190" spans="1:16" s="2" customFormat="1">
      <c r="A190" s="23" t="s">
        <v>308</v>
      </c>
      <c r="B190" s="23" t="s">
        <v>309</v>
      </c>
      <c r="C190" s="10">
        <f>+$C$208</f>
        <v>43334</v>
      </c>
      <c r="D190" s="10">
        <f t="shared" ref="D190:N190" si="24">+$C$208</f>
        <v>43334</v>
      </c>
      <c r="E190" s="10">
        <f t="shared" si="24"/>
        <v>43334</v>
      </c>
      <c r="F190" s="10">
        <f t="shared" si="24"/>
        <v>43334</v>
      </c>
      <c r="G190" s="10">
        <f t="shared" si="24"/>
        <v>43334</v>
      </c>
      <c r="H190" s="10">
        <f t="shared" si="24"/>
        <v>43334</v>
      </c>
      <c r="I190" s="10">
        <f t="shared" si="24"/>
        <v>43334</v>
      </c>
      <c r="J190" s="10">
        <f t="shared" si="24"/>
        <v>43334</v>
      </c>
      <c r="K190" s="10">
        <f t="shared" si="24"/>
        <v>43334</v>
      </c>
      <c r="L190" s="10">
        <f t="shared" si="24"/>
        <v>43334</v>
      </c>
      <c r="M190" s="10">
        <f t="shared" si="24"/>
        <v>43334</v>
      </c>
      <c r="N190" s="10">
        <f t="shared" si="24"/>
        <v>43334</v>
      </c>
      <c r="O190" s="10">
        <f t="shared" si="21"/>
        <v>520008</v>
      </c>
      <c r="P190" s="13"/>
    </row>
    <row r="191" spans="1:16" s="2" customFormat="1">
      <c r="A191" s="23" t="s">
        <v>310</v>
      </c>
      <c r="B191" s="32" t="s">
        <v>311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2331852.6007499998</v>
      </c>
      <c r="O191" s="10">
        <f t="shared" si="21"/>
        <v>2331852.6007499998</v>
      </c>
      <c r="P191" s="13"/>
    </row>
    <row r="192" spans="1:16" s="2" customFormat="1">
      <c r="A192" s="23" t="s">
        <v>312</v>
      </c>
      <c r="B192" s="23" t="s">
        <v>313</v>
      </c>
      <c r="C192" s="10">
        <v>75008.52</v>
      </c>
      <c r="D192" s="10">
        <v>75008.52</v>
      </c>
      <c r="E192" s="10">
        <v>75008.52</v>
      </c>
      <c r="F192" s="10">
        <v>75008.52</v>
      </c>
      <c r="G192" s="10">
        <v>75008.52</v>
      </c>
      <c r="H192" s="10">
        <v>75008.52</v>
      </c>
      <c r="I192" s="24">
        <v>72872.100000000006</v>
      </c>
      <c r="J192" s="24">
        <v>72872.100000000006</v>
      </c>
      <c r="K192" s="24">
        <v>72872.100000000006</v>
      </c>
      <c r="L192" s="24">
        <v>72872.100000000006</v>
      </c>
      <c r="M192" s="24">
        <v>72872.100000000006</v>
      </c>
      <c r="N192" s="24">
        <v>72872.100000000006</v>
      </c>
      <c r="O192" s="10">
        <f t="shared" si="21"/>
        <v>887283.72</v>
      </c>
      <c r="P192" s="13"/>
    </row>
    <row r="193" spans="1:33" s="2" customFormat="1">
      <c r="A193" s="23" t="s">
        <v>314</v>
      </c>
      <c r="B193" s="23" t="s">
        <v>315</v>
      </c>
      <c r="C193" s="10">
        <v>109362</v>
      </c>
      <c r="D193" s="10">
        <v>109362</v>
      </c>
      <c r="E193" s="10">
        <v>109362</v>
      </c>
      <c r="F193" s="10">
        <v>109362</v>
      </c>
      <c r="G193" s="10">
        <v>109362</v>
      </c>
      <c r="H193" s="10">
        <v>109362</v>
      </c>
      <c r="I193" s="10">
        <v>109362</v>
      </c>
      <c r="J193" s="10">
        <v>109362</v>
      </c>
      <c r="K193" s="10">
        <v>109362</v>
      </c>
      <c r="L193" s="10">
        <v>109362</v>
      </c>
      <c r="M193" s="10">
        <v>109362</v>
      </c>
      <c r="N193" s="10">
        <v>109362</v>
      </c>
      <c r="O193" s="10">
        <f t="shared" si="21"/>
        <v>1312344</v>
      </c>
      <c r="P193" s="13"/>
    </row>
    <row r="194" spans="1:33" s="2" customFormat="1">
      <c r="A194" s="31">
        <v>81010127</v>
      </c>
      <c r="B194" s="19" t="s">
        <v>316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-98523.180250000005</v>
      </c>
      <c r="J194" s="24">
        <v>0</v>
      </c>
      <c r="K194" s="24">
        <v>-97041.59375</v>
      </c>
      <c r="L194" s="24">
        <v>0</v>
      </c>
      <c r="M194" s="24">
        <v>0</v>
      </c>
      <c r="N194" s="24">
        <v>0</v>
      </c>
      <c r="O194" s="10">
        <f t="shared" si="21"/>
        <v>-195564.774</v>
      </c>
      <c r="P194" s="13"/>
    </row>
    <row r="195" spans="1:33" s="2" customFormat="1">
      <c r="A195" s="31">
        <v>81010129</v>
      </c>
      <c r="B195" s="19" t="s">
        <v>317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-39334.723000000005</v>
      </c>
      <c r="L195" s="24">
        <v>0</v>
      </c>
      <c r="M195" s="24">
        <v>0</v>
      </c>
      <c r="N195" s="24">
        <v>0</v>
      </c>
      <c r="O195" s="10">
        <f t="shared" si="21"/>
        <v>-39334.723000000005</v>
      </c>
      <c r="P195" s="13"/>
      <c r="Q195" s="10"/>
    </row>
    <row r="196" spans="1:33" s="1" customFormat="1">
      <c r="A196" s="23" t="s">
        <v>318</v>
      </c>
      <c r="B196" s="23" t="s">
        <v>319</v>
      </c>
      <c r="C196" s="10">
        <v>0</v>
      </c>
      <c r="D196" s="10">
        <f t="shared" ref="D196:M196" si="25">+$F$209</f>
        <v>753825.37949999992</v>
      </c>
      <c r="E196" s="10">
        <f t="shared" si="25"/>
        <v>753825.37949999992</v>
      </c>
      <c r="F196" s="10">
        <f t="shared" si="25"/>
        <v>753825.37949999992</v>
      </c>
      <c r="G196" s="10">
        <f t="shared" si="25"/>
        <v>753825.37949999992</v>
      </c>
      <c r="H196" s="10">
        <f t="shared" si="25"/>
        <v>753825.37949999992</v>
      </c>
      <c r="I196" s="10">
        <f t="shared" si="25"/>
        <v>753825.37949999992</v>
      </c>
      <c r="J196" s="10">
        <f t="shared" si="25"/>
        <v>753825.37949999992</v>
      </c>
      <c r="K196" s="10">
        <f t="shared" si="25"/>
        <v>753825.37949999992</v>
      </c>
      <c r="L196" s="10">
        <f t="shared" si="25"/>
        <v>753825.37949999992</v>
      </c>
      <c r="M196" s="10">
        <f t="shared" si="25"/>
        <v>753825.37949999992</v>
      </c>
      <c r="N196" s="24">
        <v>0</v>
      </c>
      <c r="O196" s="10">
        <f t="shared" si="21"/>
        <v>7538253.794999999</v>
      </c>
      <c r="P196" s="13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s="1" customFormat="1">
      <c r="A197" s="23" t="s">
        <v>320</v>
      </c>
      <c r="B197" s="23" t="s">
        <v>321</v>
      </c>
      <c r="C197" s="10">
        <v>0</v>
      </c>
      <c r="D197" s="10">
        <f t="shared" ref="D197:M197" si="26">+$F$210</f>
        <v>1468873.4386499999</v>
      </c>
      <c r="E197" s="10">
        <f t="shared" si="26"/>
        <v>1468873.4386499999</v>
      </c>
      <c r="F197" s="10">
        <f t="shared" si="26"/>
        <v>1468873.4386499999</v>
      </c>
      <c r="G197" s="10">
        <f t="shared" si="26"/>
        <v>1468873.4386499999</v>
      </c>
      <c r="H197" s="10">
        <f t="shared" si="26"/>
        <v>1468873.4386499999</v>
      </c>
      <c r="I197" s="10">
        <f t="shared" si="26"/>
        <v>1468873.4386499999</v>
      </c>
      <c r="J197" s="10">
        <f t="shared" si="26"/>
        <v>1468873.4386499999</v>
      </c>
      <c r="K197" s="10">
        <f t="shared" si="26"/>
        <v>1468873.4386499999</v>
      </c>
      <c r="L197" s="10">
        <f t="shared" si="26"/>
        <v>1468873.4386499999</v>
      </c>
      <c r="M197" s="10">
        <f t="shared" si="26"/>
        <v>1468873.4386499999</v>
      </c>
      <c r="N197" s="24"/>
      <c r="O197" s="10">
        <f t="shared" si="21"/>
        <v>14688734.386500001</v>
      </c>
      <c r="P197" s="13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>
      <c r="A198" s="8" t="s">
        <v>322</v>
      </c>
      <c r="B198" s="19" t="s">
        <v>323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18">
        <v>0</v>
      </c>
      <c r="J198" s="18">
        <v>0</v>
      </c>
      <c r="K198" s="18">
        <v>859140</v>
      </c>
      <c r="L198" s="18">
        <v>0</v>
      </c>
      <c r="M198" s="18">
        <v>0</v>
      </c>
      <c r="N198" s="18">
        <v>0</v>
      </c>
      <c r="O198" s="10">
        <f t="shared" si="21"/>
        <v>859140</v>
      </c>
      <c r="P198" s="13"/>
    </row>
    <row r="199" spans="1:33" ht="22.5">
      <c r="A199" s="8" t="s">
        <v>324</v>
      </c>
      <c r="B199" s="8" t="s">
        <v>325</v>
      </c>
      <c r="C199" s="9"/>
      <c r="D199" s="9">
        <f>+$F$211</f>
        <v>8694</v>
      </c>
      <c r="E199" s="9">
        <f t="shared" ref="E199:M199" si="27">+$F$211</f>
        <v>8694</v>
      </c>
      <c r="F199" s="9">
        <f t="shared" si="27"/>
        <v>8694</v>
      </c>
      <c r="G199" s="9">
        <f t="shared" si="27"/>
        <v>8694</v>
      </c>
      <c r="H199" s="9">
        <f t="shared" si="27"/>
        <v>8694</v>
      </c>
      <c r="I199" s="9">
        <f t="shared" si="27"/>
        <v>8694</v>
      </c>
      <c r="J199" s="9">
        <f t="shared" si="27"/>
        <v>8694</v>
      </c>
      <c r="K199" s="9">
        <f t="shared" si="27"/>
        <v>8694</v>
      </c>
      <c r="L199" s="9">
        <f t="shared" si="27"/>
        <v>8694</v>
      </c>
      <c r="M199" s="9">
        <f t="shared" si="27"/>
        <v>8694</v>
      </c>
      <c r="N199" s="9"/>
      <c r="O199" s="10">
        <f t="shared" si="21"/>
        <v>86940</v>
      </c>
      <c r="P199" s="13"/>
    </row>
    <row r="200" spans="1:33" ht="16.5" customHeight="1">
      <c r="B200" s="14" t="s">
        <v>39</v>
      </c>
      <c r="C200" s="15">
        <f t="shared" ref="C200:N200" si="28">SUM(C187:C199)</f>
        <v>2724482.52</v>
      </c>
      <c r="D200" s="15">
        <f t="shared" si="28"/>
        <v>4955875.3381500002</v>
      </c>
      <c r="E200" s="15">
        <f t="shared" si="28"/>
        <v>4955875.3381500002</v>
      </c>
      <c r="F200" s="15">
        <f t="shared" si="28"/>
        <v>4955875.3381500002</v>
      </c>
      <c r="G200" s="15">
        <f t="shared" si="28"/>
        <v>4955875.3381500002</v>
      </c>
      <c r="H200" s="15">
        <f t="shared" si="28"/>
        <v>4955875.3381500002</v>
      </c>
      <c r="I200" s="15">
        <f t="shared" si="28"/>
        <v>4855215.7379000001</v>
      </c>
      <c r="J200" s="15">
        <f t="shared" si="28"/>
        <v>4953738.9181500003</v>
      </c>
      <c r="K200" s="15">
        <f t="shared" si="28"/>
        <v>5676502.6013999991</v>
      </c>
      <c r="L200" s="15">
        <f t="shared" si="28"/>
        <v>4953738.9181500003</v>
      </c>
      <c r="M200" s="15">
        <f t="shared" si="28"/>
        <v>4953738.9181500003</v>
      </c>
      <c r="N200" s="15">
        <f t="shared" si="28"/>
        <v>5054198.7007499989</v>
      </c>
      <c r="O200" s="35">
        <f>SUM(O187:O199)</f>
        <v>57950993.005250007</v>
      </c>
      <c r="P200" s="29"/>
      <c r="Q200" s="36"/>
    </row>
    <row r="201" spans="1:33" ht="16.5" customHeight="1">
      <c r="O201" s="2"/>
      <c r="P201" s="29"/>
      <c r="Q201" s="41">
        <v>3.5000000000000003E-2</v>
      </c>
    </row>
    <row r="202" spans="1:33" ht="16.5" customHeight="1">
      <c r="N202" s="37" t="s">
        <v>326</v>
      </c>
      <c r="O202" s="38">
        <f>+O200+O185+O182+O152+O149+O142+O100+O95+O38+O35+O22+O16</f>
        <v>73289298.257349998</v>
      </c>
      <c r="P202" s="29">
        <f>+O202-O200</f>
        <v>15338305.252099991</v>
      </c>
      <c r="Q202" s="29">
        <f>+P202*Q201</f>
        <v>536840.68382349971</v>
      </c>
      <c r="R202" s="42">
        <f>+P202-Q202</f>
        <v>14801464.568276491</v>
      </c>
    </row>
    <row r="203" spans="1:33" ht="21.75" customHeight="1">
      <c r="N203" t="s">
        <v>327</v>
      </c>
      <c r="O203" s="10">
        <v>73289298.260000005</v>
      </c>
    </row>
    <row r="204" spans="1:33" ht="24.75" customHeight="1" thickBot="1">
      <c r="B204" s="39" t="s">
        <v>328</v>
      </c>
      <c r="O204" s="10">
        <f>+O203-O202</f>
        <v>2.6500076055526733E-3</v>
      </c>
    </row>
    <row r="205" spans="1:33" ht="23.25" customHeight="1">
      <c r="B205" s="23" t="s">
        <v>303</v>
      </c>
      <c r="C205" s="10">
        <v>2019860</v>
      </c>
      <c r="D205" s="40">
        <v>3.5000000000000003E-2</v>
      </c>
      <c r="E205" s="9">
        <f t="shared" ref="E205:E211" si="29">+C205*D205</f>
        <v>70695.100000000006</v>
      </c>
      <c r="F205" s="9">
        <f t="shared" ref="F205:F211" si="30">+C205+E205</f>
        <v>2090555.1</v>
      </c>
      <c r="I205" s="58" t="s">
        <v>329</v>
      </c>
      <c r="J205" s="59"/>
      <c r="K205" s="59"/>
      <c r="L205" s="59"/>
      <c r="M205" s="59"/>
      <c r="N205" s="60"/>
      <c r="O205" s="2"/>
    </row>
    <row r="206" spans="1:33" ht="24.75" customHeight="1">
      <c r="B206" s="23" t="s">
        <v>305</v>
      </c>
      <c r="C206" s="10">
        <v>414484</v>
      </c>
      <c r="D206" s="40">
        <v>3.5000000000000003E-2</v>
      </c>
      <c r="E206" s="9">
        <f t="shared" si="29"/>
        <v>14506.94</v>
      </c>
      <c r="F206" s="9">
        <f t="shared" si="30"/>
        <v>428990.94</v>
      </c>
      <c r="I206" s="43"/>
      <c r="J206" s="44"/>
      <c r="K206" s="44"/>
      <c r="L206" s="57" t="s">
        <v>331</v>
      </c>
      <c r="M206" s="57"/>
      <c r="N206" s="46"/>
    </row>
    <row r="207" spans="1:33" ht="27" customHeight="1">
      <c r="B207" s="23" t="s">
        <v>307</v>
      </c>
      <c r="C207" s="10">
        <v>62434</v>
      </c>
      <c r="D207" s="40">
        <v>3.5000000000000003E-2</v>
      </c>
      <c r="E207" s="9">
        <f t="shared" si="29"/>
        <v>2185.19</v>
      </c>
      <c r="F207" s="9">
        <f t="shared" si="30"/>
        <v>64619.19</v>
      </c>
      <c r="I207" s="43"/>
      <c r="J207" s="44"/>
      <c r="K207" s="44"/>
      <c r="L207" s="51" t="s">
        <v>334</v>
      </c>
      <c r="M207" s="52" t="s">
        <v>335</v>
      </c>
      <c r="N207" s="46"/>
    </row>
    <row r="208" spans="1:33" ht="16.5" customHeight="1">
      <c r="B208" s="23" t="s">
        <v>309</v>
      </c>
      <c r="C208" s="10">
        <v>43334</v>
      </c>
      <c r="D208" s="40">
        <v>3.5000000000000003E-2</v>
      </c>
      <c r="E208" s="9">
        <f t="shared" si="29"/>
        <v>1516.69</v>
      </c>
      <c r="F208" s="9">
        <f t="shared" si="30"/>
        <v>44850.69</v>
      </c>
      <c r="I208" s="43" t="s">
        <v>332</v>
      </c>
      <c r="J208" s="44"/>
      <c r="K208" s="44"/>
      <c r="L208" s="47">
        <f>+R202</f>
        <v>14801464.568276491</v>
      </c>
      <c r="M208" s="47">
        <f>+P202</f>
        <v>15338305.252099991</v>
      </c>
      <c r="N208" s="48">
        <f>+M208-L208</f>
        <v>536840.68382349983</v>
      </c>
    </row>
    <row r="209" spans="2:14" ht="23.25" customHeight="1">
      <c r="B209" s="23" t="s">
        <v>319</v>
      </c>
      <c r="C209" s="10">
        <v>728333.7</v>
      </c>
      <c r="D209" s="40">
        <v>3.5000000000000003E-2</v>
      </c>
      <c r="E209" s="9">
        <f t="shared" si="29"/>
        <v>25491.679500000002</v>
      </c>
      <c r="F209" s="9">
        <f t="shared" si="30"/>
        <v>753825.37949999992</v>
      </c>
      <c r="I209" s="43" t="s">
        <v>330</v>
      </c>
      <c r="J209" s="44"/>
      <c r="K209" s="44"/>
      <c r="L209" s="45">
        <f>+O200</f>
        <v>57950993.005250007</v>
      </c>
      <c r="M209" s="45">
        <f>+L209</f>
        <v>57950993.005250007</v>
      </c>
      <c r="N209" s="48">
        <f>+M209-L209</f>
        <v>0</v>
      </c>
    </row>
    <row r="210" spans="2:14" ht="16.5" customHeight="1" thickBot="1">
      <c r="B210" s="23" t="s">
        <v>321</v>
      </c>
      <c r="C210" s="10">
        <v>1419201.39</v>
      </c>
      <c r="D210" s="40">
        <v>3.5000000000000003E-2</v>
      </c>
      <c r="E210" s="9">
        <f t="shared" si="29"/>
        <v>49672.048650000004</v>
      </c>
      <c r="F210" s="9">
        <f t="shared" si="30"/>
        <v>1468873.4386499999</v>
      </c>
      <c r="I210" s="43"/>
      <c r="J210" s="44"/>
      <c r="K210" s="44"/>
      <c r="L210" s="44"/>
      <c r="M210" s="44"/>
      <c r="N210" s="46"/>
    </row>
    <row r="211" spans="2:14" ht="24" customHeight="1" thickBot="1">
      <c r="B211" s="8" t="s">
        <v>325</v>
      </c>
      <c r="C211" s="9">
        <v>8400</v>
      </c>
      <c r="D211" s="40">
        <v>3.5000000000000003E-2</v>
      </c>
      <c r="E211" s="9">
        <f t="shared" si="29"/>
        <v>294</v>
      </c>
      <c r="F211" s="9">
        <f t="shared" si="30"/>
        <v>8694</v>
      </c>
      <c r="I211" s="55" t="s">
        <v>333</v>
      </c>
      <c r="J211" s="56"/>
      <c r="K211" s="56"/>
      <c r="L211" s="49">
        <f>+L208+L209</f>
        <v>72752457.573526502</v>
      </c>
      <c r="M211" s="49">
        <f>+M208+M209</f>
        <v>73289298.257349998</v>
      </c>
      <c r="N211" s="50">
        <f>+N208+N209</f>
        <v>536840.68382349983</v>
      </c>
    </row>
    <row r="212" spans="2:14" ht="16.5" customHeight="1"/>
    <row r="213" spans="2:14" ht="16.5" customHeight="1">
      <c r="C213" s="9">
        <v>7283337</v>
      </c>
    </row>
    <row r="214" spans="2:14" ht="16.5" customHeight="1">
      <c r="C214" s="9">
        <f>+C213/10</f>
        <v>728333.7</v>
      </c>
    </row>
    <row r="215" spans="2:14" ht="20.25" customHeight="1"/>
    <row r="216" spans="2:14" ht="16.5" customHeight="1"/>
    <row r="259" spans="16:16">
      <c r="P259" s="16"/>
    </row>
    <row r="262" spans="16:16">
      <c r="P262" s="16"/>
    </row>
    <row r="263" spans="16:16">
      <c r="P263" s="12"/>
    </row>
    <row r="279" spans="16:16">
      <c r="P279" s="13"/>
    </row>
    <row r="280" spans="16:16">
      <c r="P280" s="13"/>
    </row>
    <row r="286" spans="16:16">
      <c r="P286" s="13"/>
    </row>
    <row r="289" spans="16:16">
      <c r="P289" s="16"/>
    </row>
    <row r="294" spans="16:16">
      <c r="P294" s="16"/>
    </row>
  </sheetData>
  <mergeCells count="5">
    <mergeCell ref="D3:K3"/>
    <mergeCell ref="D4:K4"/>
    <mergeCell ref="I205:N205"/>
    <mergeCell ref="I211:K211"/>
    <mergeCell ref="L206:M20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ANT PRESIDENCIA CASTAÑOS BU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MAX-FISCAL</dc:creator>
  <cp:lastModifiedBy>MAX-FISCAL</cp:lastModifiedBy>
  <dcterms:created xsi:type="dcterms:W3CDTF">2017-01-02T22:27:38Z</dcterms:created>
  <dcterms:modified xsi:type="dcterms:W3CDTF">2017-01-03T14:59:15Z</dcterms:modified>
</cp:coreProperties>
</file>