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6.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harts/chart7.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8.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9.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0.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1.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harts/chart12.xml" ContentType="application/vnd.openxmlformats-officedocument.drawingml.chart+xml"/>
  <Override PartName="/xl/drawings/drawing39.xml" ContentType="application/vnd.openxmlformats-officedocument.drawing+xml"/>
  <Override PartName="/xl/drawings/drawing40.xml" ContentType="application/vnd.openxmlformats-officedocument.drawing+xml"/>
  <Override PartName="/xl/charts/chart13.xml" ContentType="application/vnd.openxmlformats-officedocument.drawingml.chart+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14.xml" ContentType="application/vnd.openxmlformats-officedocument.drawingml.chart+xml"/>
  <Override PartName="/xl/drawings/drawing44.xml" ContentType="application/vnd.openxmlformats-officedocument.drawing+xml"/>
  <Override PartName="/xl/drawings/drawing45.xml" ContentType="application/vnd.openxmlformats-officedocument.drawing+xml"/>
  <Override PartName="/xl/charts/chart15.xml" ContentType="application/vnd.openxmlformats-officedocument.drawingml.chart+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CERDA\Documents\PLATAFORMA MIRADOR COAHUILA-CONGRESO\2018\1er Trimestre 2018\1. Municipios\III. Información Programática\"/>
    </mc:Choice>
  </mc:AlternateContent>
  <bookViews>
    <workbookView xWindow="0" yWindow="0" windowWidth="20490" windowHeight="7545" firstSheet="43" activeTab="45"/>
  </bookViews>
  <sheets>
    <sheet name="Hoja1" sheetId="1" r:id="rId1"/>
    <sheet name="Innovación gubernamental" sheetId="2" r:id="rId2"/>
    <sheet name="673P1SP1" sheetId="3" r:id="rId3"/>
    <sheet name="674P1SP2" sheetId="5" r:id="rId4"/>
    <sheet name="administración eficiente" sheetId="7" r:id="rId5"/>
    <sheet name="656P2SP3" sheetId="8" r:id="rId6"/>
    <sheet name="657P2SP4" sheetId="9" r:id="rId7"/>
    <sheet name="Plan Estrategica Eval Pol Pub" sheetId="10" r:id="rId8"/>
    <sheet name="660P3SP5" sheetId="4" r:id="rId9"/>
    <sheet name="661P3SP6" sheetId="14" r:id="rId10"/>
    <sheet name="662P3SP7" sheetId="15" r:id="rId11"/>
    <sheet name="664P3SP8" sheetId="16" r:id="rId12"/>
    <sheet name="Finanzas públicas responsables" sheetId="11" r:id="rId13"/>
    <sheet name="668P4SP9" sheetId="12" r:id="rId14"/>
    <sheet name="669P4SP10" sheetId="17" r:id="rId15"/>
    <sheet name="Combate a la corrupción transp" sheetId="18" r:id="rId16"/>
    <sheet name="671P5SP11" sheetId="19" r:id="rId17"/>
    <sheet name="672P5SP12" sheetId="20" r:id="rId18"/>
    <sheet name="Desarrollo rural integral" sheetId="21" r:id="rId19"/>
    <sheet name="655P6SP13" sheetId="22" r:id="rId20"/>
    <sheet name="servicios primarios de calidad" sheetId="23" r:id="rId21"/>
    <sheet name="665P7SP14" sheetId="32" r:id="rId22"/>
    <sheet name="666P7SP15" sheetId="33" r:id="rId23"/>
    <sheet name="Transporte eficiente" sheetId="24" r:id="rId24"/>
    <sheet name="667P8SP16" sheetId="34" r:id="rId25"/>
    <sheet name="promocion economica" sheetId="35" r:id="rId26"/>
    <sheet name="676P9SP17" sheetId="36" r:id="rId27"/>
    <sheet name="677P9SP18" sheetId="37" r:id="rId28"/>
    <sheet name="Potencial turistico" sheetId="25" r:id="rId29"/>
    <sheet name="678P10SP19" sheetId="38" r:id="rId30"/>
    <sheet name="Infraestructura estrategica" sheetId="26" r:id="rId31"/>
    <sheet name="679P11SP20" sheetId="39" r:id="rId32"/>
    <sheet name="680P11SP21" sheetId="40" r:id="rId33"/>
    <sheet name="681P11SP22" sheetId="41" r:id="rId34"/>
    <sheet name="682P11SP23" sheetId="42" r:id="rId35"/>
    <sheet name="683P11SP24" sheetId="43" r:id="rId36"/>
    <sheet name="684P11SP25" sheetId="44" r:id="rId37"/>
    <sheet name="685P11SP26" sheetId="45" r:id="rId38"/>
    <sheet name="grupos vulnerables" sheetId="46" r:id="rId39"/>
    <sheet name="646P12SP27" sheetId="47" r:id="rId40"/>
    <sheet name="desarrollo social participativo" sheetId="48" r:id="rId41"/>
    <sheet name="647-652P13SP28" sheetId="49" r:id="rId42"/>
    <sheet name="653-654P13SP34" sheetId="50" r:id="rId43"/>
    <sheet name="Cultura en toda la ciudad" sheetId="51" r:id="rId44"/>
    <sheet name="686P14SP35" sheetId="52" r:id="rId45"/>
    <sheet name="cultura prevencion delito" sheetId="53" r:id="rId46"/>
    <sheet name="658P15SP36" sheetId="54" r:id="rId47"/>
    <sheet name="659P15SP37" sheetId="55" r:id="rId48"/>
  </sheets>
  <externalReferences>
    <externalReference r:id="rId49"/>
    <externalReference r:id="rId50"/>
  </externalReferences>
  <definedNames>
    <definedName name="_xlnm.Print_Area" localSheetId="0">Hoja1!$A$1:$Q$79</definedName>
    <definedName name="_xlnm.Print_Area" localSheetId="1">'Innovación gubernamental'!$A$1:$S$46</definedName>
  </definedNames>
  <calcPr calcId="179017"/>
</workbook>
</file>

<file path=xl/calcChain.xml><?xml version="1.0" encoding="utf-8"?>
<calcChain xmlns="http://schemas.openxmlformats.org/spreadsheetml/2006/main">
  <c r="R34" i="55" l="1"/>
  <c r="N34" i="55"/>
  <c r="I34" i="55"/>
  <c r="E34" i="55"/>
  <c r="Q33" i="55"/>
  <c r="Q35" i="55" s="1"/>
  <c r="P33" i="55"/>
  <c r="P35" i="55" s="1"/>
  <c r="O33" i="55"/>
  <c r="O35" i="55" s="1"/>
  <c r="M33" i="55"/>
  <c r="M35" i="55" s="1"/>
  <c r="L33" i="55"/>
  <c r="L35" i="55" s="1"/>
  <c r="K33" i="55"/>
  <c r="K35" i="55" s="1"/>
  <c r="H33" i="55"/>
  <c r="H35" i="55" s="1"/>
  <c r="G33" i="55"/>
  <c r="G35" i="55" s="1"/>
  <c r="F33" i="55"/>
  <c r="I33" i="55" s="1"/>
  <c r="D33" i="55"/>
  <c r="D35" i="55" s="1"/>
  <c r="C33" i="55"/>
  <c r="C35" i="55" s="1"/>
  <c r="B33" i="55"/>
  <c r="E33" i="55" s="1"/>
  <c r="F22" i="55"/>
  <c r="C22" i="55"/>
  <c r="F28" i="55" s="1"/>
  <c r="O20" i="55"/>
  <c r="O19" i="55"/>
  <c r="O18" i="55"/>
  <c r="O27" i="55" s="1"/>
  <c r="J18" i="55"/>
  <c r="J23" i="55" s="1"/>
  <c r="L10" i="55"/>
  <c r="H10" i="55"/>
  <c r="F10" i="55"/>
  <c r="C10" i="55"/>
  <c r="B10" i="55"/>
  <c r="R34" i="54"/>
  <c r="N34" i="54"/>
  <c r="I34" i="54"/>
  <c r="E34" i="54"/>
  <c r="Q33" i="54"/>
  <c r="Q35" i="54" s="1"/>
  <c r="P33" i="54"/>
  <c r="P35" i="54" s="1"/>
  <c r="O33" i="54"/>
  <c r="O35" i="54" s="1"/>
  <c r="M33" i="54"/>
  <c r="M35" i="54" s="1"/>
  <c r="L33" i="54"/>
  <c r="L35" i="54" s="1"/>
  <c r="K33" i="54"/>
  <c r="K35" i="54" s="1"/>
  <c r="H33" i="54"/>
  <c r="H35" i="54" s="1"/>
  <c r="G33" i="54"/>
  <c r="G35" i="54" s="1"/>
  <c r="F33" i="54"/>
  <c r="I33" i="54" s="1"/>
  <c r="D33" i="54"/>
  <c r="D35" i="54" s="1"/>
  <c r="C33" i="54"/>
  <c r="C35" i="54" s="1"/>
  <c r="B33" i="54"/>
  <c r="E33" i="54" s="1"/>
  <c r="C26" i="54"/>
  <c r="O22" i="54"/>
  <c r="F22" i="54"/>
  <c r="C22" i="54"/>
  <c r="F28" i="54" s="1"/>
  <c r="O20" i="54"/>
  <c r="O27" i="54" s="1"/>
  <c r="O19" i="54"/>
  <c r="J19" i="54"/>
  <c r="O18" i="54"/>
  <c r="J18" i="54"/>
  <c r="J23" i="54" s="1"/>
  <c r="H10" i="54"/>
  <c r="L10" i="54" s="1"/>
  <c r="F10" i="54"/>
  <c r="D10" i="54"/>
  <c r="C10" i="54"/>
  <c r="B10" i="54"/>
  <c r="R29" i="53"/>
  <c r="N29" i="53"/>
  <c r="I29" i="53"/>
  <c r="E29" i="53"/>
  <c r="Q28" i="53"/>
  <c r="Q30" i="53" s="1"/>
  <c r="P28" i="53"/>
  <c r="P30" i="53" s="1"/>
  <c r="O28" i="53"/>
  <c r="O30" i="53" s="1"/>
  <c r="M28" i="53"/>
  <c r="M30" i="53" s="1"/>
  <c r="L28" i="53"/>
  <c r="L30" i="53" s="1"/>
  <c r="K28" i="53"/>
  <c r="K30" i="53" s="1"/>
  <c r="H28" i="53"/>
  <c r="H30" i="53" s="1"/>
  <c r="G28" i="53"/>
  <c r="G30" i="53" s="1"/>
  <c r="F28" i="53"/>
  <c r="I28" i="53" s="1"/>
  <c r="D28" i="53"/>
  <c r="D30" i="53" s="1"/>
  <c r="C28" i="53"/>
  <c r="C30" i="53" s="1"/>
  <c r="B28" i="53"/>
  <c r="E28" i="53" s="1"/>
  <c r="M14" i="53"/>
  <c r="C14" i="53"/>
  <c r="M13" i="53"/>
  <c r="M23" i="53" s="1"/>
  <c r="C13" i="53"/>
  <c r="Q12" i="53"/>
  <c r="Q11" i="53"/>
  <c r="Q10" i="53"/>
  <c r="Q9" i="53"/>
  <c r="C9" i="53"/>
  <c r="E35" i="55" l="1"/>
  <c r="J33" i="55"/>
  <c r="I35" i="55"/>
  <c r="N33" i="55"/>
  <c r="N35" i="55" s="1"/>
  <c r="R33" i="55"/>
  <c r="S33" i="55" s="1"/>
  <c r="J34" i="55"/>
  <c r="S34" i="55" s="1"/>
  <c r="B35" i="55"/>
  <c r="F35" i="55"/>
  <c r="R35" i="55"/>
  <c r="E35" i="54"/>
  <c r="J33" i="54"/>
  <c r="I35" i="54"/>
  <c r="N33" i="54"/>
  <c r="N35" i="54" s="1"/>
  <c r="R33" i="54"/>
  <c r="S33" i="54" s="1"/>
  <c r="J34" i="54"/>
  <c r="S34" i="54" s="1"/>
  <c r="B35" i="54"/>
  <c r="F35" i="54"/>
  <c r="R35" i="54"/>
  <c r="E30" i="53"/>
  <c r="J28" i="53"/>
  <c r="I30" i="53"/>
  <c r="N28" i="53"/>
  <c r="N30" i="53" s="1"/>
  <c r="R28" i="53"/>
  <c r="S28" i="53" s="1"/>
  <c r="J29" i="53"/>
  <c r="S29" i="53" s="1"/>
  <c r="B30" i="53"/>
  <c r="F30" i="53"/>
  <c r="R30" i="53"/>
  <c r="S35" i="55" l="1"/>
  <c r="J35" i="55"/>
  <c r="S35" i="54"/>
  <c r="J35" i="54"/>
  <c r="S30" i="53"/>
  <c r="J30" i="53"/>
  <c r="Q35" i="52" l="1"/>
  <c r="P35" i="52"/>
  <c r="O35" i="52"/>
  <c r="N35" i="52"/>
  <c r="M35" i="52"/>
  <c r="L35" i="52"/>
  <c r="K35" i="52"/>
  <c r="H35" i="52"/>
  <c r="G35" i="52"/>
  <c r="F35" i="52"/>
  <c r="D35" i="52"/>
  <c r="C35" i="52"/>
  <c r="B35" i="52"/>
  <c r="R34" i="52"/>
  <c r="N34" i="52"/>
  <c r="I34" i="52"/>
  <c r="I35" i="52" s="1"/>
  <c r="E34" i="52"/>
  <c r="E35" i="52" s="1"/>
  <c r="R33" i="52"/>
  <c r="S33" i="52" s="1"/>
  <c r="N33" i="52"/>
  <c r="I33" i="52"/>
  <c r="E33" i="52"/>
  <c r="J33" i="52" s="1"/>
  <c r="O27" i="52"/>
  <c r="J23" i="52"/>
  <c r="F22" i="52"/>
  <c r="C22" i="52"/>
  <c r="F28" i="52" s="1"/>
  <c r="L10" i="52"/>
  <c r="C10" i="52"/>
  <c r="D10" i="52" s="1"/>
  <c r="B10" i="52"/>
  <c r="Q30" i="51"/>
  <c r="P30" i="51"/>
  <c r="M30" i="51"/>
  <c r="L30" i="51"/>
  <c r="K30" i="51"/>
  <c r="H30" i="51"/>
  <c r="G30" i="51"/>
  <c r="F30" i="51"/>
  <c r="D30" i="51"/>
  <c r="C30" i="51"/>
  <c r="O29" i="51"/>
  <c r="O30" i="51" s="1"/>
  <c r="N29" i="51"/>
  <c r="N30" i="51" s="1"/>
  <c r="I29" i="51"/>
  <c r="I30" i="51" s="1"/>
  <c r="E29" i="51"/>
  <c r="R28" i="51"/>
  <c r="N28" i="51"/>
  <c r="I28" i="51"/>
  <c r="J28" i="51" s="1"/>
  <c r="B28" i="51"/>
  <c r="E28" i="51" s="1"/>
  <c r="M13" i="51"/>
  <c r="M23" i="51" s="1"/>
  <c r="C13" i="51"/>
  <c r="Q9" i="51"/>
  <c r="C9" i="51"/>
  <c r="R34" i="50"/>
  <c r="N34" i="50"/>
  <c r="I34" i="50"/>
  <c r="E34" i="50"/>
  <c r="Q33" i="50"/>
  <c r="Q35" i="50" s="1"/>
  <c r="P33" i="50"/>
  <c r="P35" i="50" s="1"/>
  <c r="O33" i="50"/>
  <c r="O35" i="50" s="1"/>
  <c r="M33" i="50"/>
  <c r="M35" i="50" s="1"/>
  <c r="L33" i="50"/>
  <c r="L35" i="50" s="1"/>
  <c r="K33" i="50"/>
  <c r="K35" i="50" s="1"/>
  <c r="H33" i="50"/>
  <c r="H35" i="50" s="1"/>
  <c r="G33" i="50"/>
  <c r="G35" i="50" s="1"/>
  <c r="F33" i="50"/>
  <c r="I33" i="50" s="1"/>
  <c r="D33" i="50"/>
  <c r="D35" i="50" s="1"/>
  <c r="C33" i="50"/>
  <c r="C35" i="50" s="1"/>
  <c r="B33" i="50"/>
  <c r="F22" i="50"/>
  <c r="C22" i="50"/>
  <c r="F28" i="50" s="1"/>
  <c r="O21" i="50"/>
  <c r="O20" i="50"/>
  <c r="O19" i="50"/>
  <c r="O27" i="50" s="1"/>
  <c r="O18" i="50"/>
  <c r="J18" i="50"/>
  <c r="J23" i="50" s="1"/>
  <c r="H10" i="50"/>
  <c r="L10" i="50" s="1"/>
  <c r="F10" i="50"/>
  <c r="B10" i="50"/>
  <c r="R34" i="49"/>
  <c r="N34" i="49"/>
  <c r="I34" i="49"/>
  <c r="E34" i="49"/>
  <c r="Q33" i="49"/>
  <c r="Q35" i="49" s="1"/>
  <c r="P33" i="49"/>
  <c r="P35" i="49" s="1"/>
  <c r="O33" i="49"/>
  <c r="O35" i="49" s="1"/>
  <c r="M33" i="49"/>
  <c r="M35" i="49" s="1"/>
  <c r="L33" i="49"/>
  <c r="L35" i="49" s="1"/>
  <c r="K33" i="49"/>
  <c r="K35" i="49" s="1"/>
  <c r="H33" i="49"/>
  <c r="H35" i="49" s="1"/>
  <c r="G33" i="49"/>
  <c r="G35" i="49" s="1"/>
  <c r="F33" i="49"/>
  <c r="I33" i="49" s="1"/>
  <c r="D33" i="49"/>
  <c r="D35" i="49" s="1"/>
  <c r="C33" i="49"/>
  <c r="C35" i="49" s="1"/>
  <c r="B33" i="49"/>
  <c r="F22" i="49"/>
  <c r="C22" i="49"/>
  <c r="F28" i="49" s="1"/>
  <c r="O21" i="49"/>
  <c r="O20" i="49"/>
  <c r="O19" i="49"/>
  <c r="O27" i="49" s="1"/>
  <c r="O18" i="49"/>
  <c r="J18" i="49"/>
  <c r="J23" i="49" s="1"/>
  <c r="H10" i="49"/>
  <c r="L10" i="49" s="1"/>
  <c r="F10" i="49"/>
  <c r="R29" i="48"/>
  <c r="N29" i="48"/>
  <c r="I29" i="48"/>
  <c r="E29" i="48"/>
  <c r="Q28" i="48"/>
  <c r="Q30" i="48" s="1"/>
  <c r="P28" i="48"/>
  <c r="P30" i="48" s="1"/>
  <c r="O28" i="48"/>
  <c r="O30" i="48" s="1"/>
  <c r="M28" i="48"/>
  <c r="M30" i="48" s="1"/>
  <c r="L28" i="48"/>
  <c r="L30" i="48" s="1"/>
  <c r="K28" i="48"/>
  <c r="K30" i="48" s="1"/>
  <c r="H28" i="48"/>
  <c r="H30" i="48" s="1"/>
  <c r="G28" i="48"/>
  <c r="G30" i="48" s="1"/>
  <c r="F28" i="48"/>
  <c r="D28" i="48"/>
  <c r="D30" i="48" s="1"/>
  <c r="C28" i="48"/>
  <c r="C30" i="48" s="1"/>
  <c r="B28" i="48"/>
  <c r="E28" i="48" s="1"/>
  <c r="M19" i="48"/>
  <c r="C19" i="48"/>
  <c r="Q18" i="48"/>
  <c r="M18" i="48"/>
  <c r="C18" i="48"/>
  <c r="Q17" i="48"/>
  <c r="M17" i="48"/>
  <c r="C17" i="48"/>
  <c r="Q16" i="48"/>
  <c r="M16" i="48"/>
  <c r="C16" i="48"/>
  <c r="Q15" i="48"/>
  <c r="M15" i="48"/>
  <c r="C15" i="48"/>
  <c r="Q14" i="48"/>
  <c r="M14" i="48"/>
  <c r="C14" i="48"/>
  <c r="Q13" i="48"/>
  <c r="M13" i="48"/>
  <c r="C13" i="48"/>
  <c r="Q12" i="48"/>
  <c r="Q11" i="48"/>
  <c r="Q10" i="48"/>
  <c r="Q9" i="48"/>
  <c r="C9" i="48"/>
  <c r="R34" i="47"/>
  <c r="N34" i="47"/>
  <c r="I34" i="47"/>
  <c r="E34" i="47"/>
  <c r="Q33" i="47"/>
  <c r="Q35" i="47" s="1"/>
  <c r="P33" i="47"/>
  <c r="P35" i="47" s="1"/>
  <c r="O33" i="47"/>
  <c r="O35" i="47" s="1"/>
  <c r="M33" i="47"/>
  <c r="M35" i="47" s="1"/>
  <c r="L33" i="47"/>
  <c r="L35" i="47" s="1"/>
  <c r="K33" i="47"/>
  <c r="K35" i="47" s="1"/>
  <c r="H33" i="47"/>
  <c r="H35" i="47" s="1"/>
  <c r="G33" i="47"/>
  <c r="G35" i="47" s="1"/>
  <c r="F33" i="47"/>
  <c r="I33" i="47" s="1"/>
  <c r="D33" i="47"/>
  <c r="D35" i="47" s="1"/>
  <c r="C33" i="47"/>
  <c r="C35" i="47" s="1"/>
  <c r="B33" i="47"/>
  <c r="C26" i="47"/>
  <c r="F22" i="47"/>
  <c r="C22" i="47"/>
  <c r="F28" i="47" s="1"/>
  <c r="O21" i="47"/>
  <c r="O27" i="47" s="1"/>
  <c r="J18" i="47"/>
  <c r="J23" i="47" s="1"/>
  <c r="H10" i="47"/>
  <c r="L10" i="47" s="1"/>
  <c r="F10" i="47"/>
  <c r="D10" i="47"/>
  <c r="C10" i="47"/>
  <c r="B10" i="47"/>
  <c r="R29" i="46"/>
  <c r="N29" i="46"/>
  <c r="I29" i="46"/>
  <c r="E29" i="46"/>
  <c r="Q28" i="46"/>
  <c r="Q30" i="46" s="1"/>
  <c r="P28" i="46"/>
  <c r="P30" i="46" s="1"/>
  <c r="O28" i="46"/>
  <c r="O30" i="46" s="1"/>
  <c r="M28" i="46"/>
  <c r="M30" i="46" s="1"/>
  <c r="L28" i="46"/>
  <c r="L30" i="46" s="1"/>
  <c r="K28" i="46"/>
  <c r="K30" i="46" s="1"/>
  <c r="H28" i="46"/>
  <c r="H30" i="46" s="1"/>
  <c r="G28" i="46"/>
  <c r="G30" i="46" s="1"/>
  <c r="F28" i="46"/>
  <c r="D28" i="46"/>
  <c r="D30" i="46" s="1"/>
  <c r="C28" i="46"/>
  <c r="C30" i="46" s="1"/>
  <c r="B28" i="46"/>
  <c r="E28" i="46" s="1"/>
  <c r="M13" i="46"/>
  <c r="M23" i="46" s="1"/>
  <c r="C13" i="46"/>
  <c r="Q9" i="46"/>
  <c r="C9" i="46"/>
  <c r="R34" i="45"/>
  <c r="N34" i="45"/>
  <c r="I34" i="45"/>
  <c r="E34" i="45"/>
  <c r="Q33" i="45"/>
  <c r="Q35" i="45" s="1"/>
  <c r="P33" i="45"/>
  <c r="P35" i="45" s="1"/>
  <c r="O33" i="45"/>
  <c r="O35" i="45" s="1"/>
  <c r="M33" i="45"/>
  <c r="M35" i="45" s="1"/>
  <c r="L33" i="45"/>
  <c r="L35" i="45" s="1"/>
  <c r="K33" i="45"/>
  <c r="K35" i="45" s="1"/>
  <c r="H33" i="45"/>
  <c r="H35" i="45" s="1"/>
  <c r="G33" i="45"/>
  <c r="G35" i="45" s="1"/>
  <c r="F33" i="45"/>
  <c r="D33" i="45"/>
  <c r="D35" i="45" s="1"/>
  <c r="C33" i="45"/>
  <c r="C35" i="45" s="1"/>
  <c r="B33" i="45"/>
  <c r="E33" i="45" s="1"/>
  <c r="C26" i="45"/>
  <c r="F22" i="45"/>
  <c r="C22" i="45"/>
  <c r="F28" i="45" s="1"/>
  <c r="O20" i="45"/>
  <c r="O19" i="45"/>
  <c r="O18" i="45"/>
  <c r="J18" i="45"/>
  <c r="J23" i="45" s="1"/>
  <c r="H10" i="45"/>
  <c r="L10" i="45" s="1"/>
  <c r="F10" i="45"/>
  <c r="C10" i="45"/>
  <c r="B10" i="45"/>
  <c r="R34" i="44"/>
  <c r="N34" i="44"/>
  <c r="I34" i="44"/>
  <c r="E34" i="44"/>
  <c r="Q33" i="44"/>
  <c r="Q35" i="44" s="1"/>
  <c r="P33" i="44"/>
  <c r="P35" i="44" s="1"/>
  <c r="O33" i="44"/>
  <c r="O35" i="44" s="1"/>
  <c r="M33" i="44"/>
  <c r="M35" i="44" s="1"/>
  <c r="L33" i="44"/>
  <c r="L35" i="44" s="1"/>
  <c r="K33" i="44"/>
  <c r="K35" i="44" s="1"/>
  <c r="H33" i="44"/>
  <c r="H35" i="44" s="1"/>
  <c r="G33" i="44"/>
  <c r="G35" i="44" s="1"/>
  <c r="F33" i="44"/>
  <c r="I33" i="44" s="1"/>
  <c r="D33" i="44"/>
  <c r="D35" i="44" s="1"/>
  <c r="C33" i="44"/>
  <c r="C35" i="44" s="1"/>
  <c r="B33" i="44"/>
  <c r="C26" i="44"/>
  <c r="C22" i="44" s="1"/>
  <c r="F28" i="44" s="1"/>
  <c r="O22" i="44"/>
  <c r="F22" i="44"/>
  <c r="O20" i="44"/>
  <c r="O27" i="44" s="1"/>
  <c r="O19" i="44"/>
  <c r="J19" i="44"/>
  <c r="O18" i="44"/>
  <c r="J18" i="44"/>
  <c r="J23" i="44" s="1"/>
  <c r="H10" i="44"/>
  <c r="L10" i="44" s="1"/>
  <c r="F10" i="44"/>
  <c r="D10" i="44"/>
  <c r="C10" i="44"/>
  <c r="B10" i="44"/>
  <c r="R34" i="43"/>
  <c r="N34" i="43"/>
  <c r="I34" i="43"/>
  <c r="E34" i="43"/>
  <c r="Q33" i="43"/>
  <c r="Q35" i="43" s="1"/>
  <c r="P33" i="43"/>
  <c r="P35" i="43" s="1"/>
  <c r="O33" i="43"/>
  <c r="O35" i="43" s="1"/>
  <c r="M33" i="43"/>
  <c r="M35" i="43" s="1"/>
  <c r="L33" i="43"/>
  <c r="L35" i="43" s="1"/>
  <c r="K33" i="43"/>
  <c r="K35" i="43" s="1"/>
  <c r="H33" i="43"/>
  <c r="H35" i="43" s="1"/>
  <c r="G33" i="43"/>
  <c r="G35" i="43" s="1"/>
  <c r="F33" i="43"/>
  <c r="I33" i="43" s="1"/>
  <c r="D33" i="43"/>
  <c r="D35" i="43" s="1"/>
  <c r="C33" i="43"/>
  <c r="C35" i="43" s="1"/>
  <c r="B33" i="43"/>
  <c r="C26" i="43"/>
  <c r="F22" i="43"/>
  <c r="C22" i="43"/>
  <c r="F28" i="43" s="1"/>
  <c r="O20" i="43"/>
  <c r="O19" i="43"/>
  <c r="O27" i="43" s="1"/>
  <c r="O18" i="43"/>
  <c r="J18" i="43"/>
  <c r="J23" i="43" s="1"/>
  <c r="H10" i="43"/>
  <c r="L10" i="43" s="1"/>
  <c r="F10" i="43"/>
  <c r="D10" i="43"/>
  <c r="C10" i="43"/>
  <c r="B10" i="43"/>
  <c r="R34" i="42"/>
  <c r="N34" i="42"/>
  <c r="I34" i="42"/>
  <c r="E34" i="42"/>
  <c r="Q33" i="42"/>
  <c r="Q35" i="42" s="1"/>
  <c r="P33" i="42"/>
  <c r="P35" i="42" s="1"/>
  <c r="O33" i="42"/>
  <c r="O35" i="42" s="1"/>
  <c r="M33" i="42"/>
  <c r="M35" i="42" s="1"/>
  <c r="L33" i="42"/>
  <c r="L35" i="42" s="1"/>
  <c r="K33" i="42"/>
  <c r="K35" i="42" s="1"/>
  <c r="H33" i="42"/>
  <c r="H35" i="42" s="1"/>
  <c r="G33" i="42"/>
  <c r="G35" i="42" s="1"/>
  <c r="F33" i="42"/>
  <c r="I33" i="42" s="1"/>
  <c r="D33" i="42"/>
  <c r="D35" i="42" s="1"/>
  <c r="C33" i="42"/>
  <c r="C35" i="42" s="1"/>
  <c r="B33" i="42"/>
  <c r="O27" i="42"/>
  <c r="F22" i="42"/>
  <c r="C22" i="42"/>
  <c r="F28" i="42" s="1"/>
  <c r="J19" i="42"/>
  <c r="J23" i="42" s="1"/>
  <c r="H10" i="42"/>
  <c r="L10" i="42" s="1"/>
  <c r="F10" i="42"/>
  <c r="D10" i="42"/>
  <c r="C10" i="42"/>
  <c r="B10" i="42"/>
  <c r="E33" i="42" l="1"/>
  <c r="E33" i="43"/>
  <c r="J33" i="43" s="1"/>
  <c r="E33" i="44"/>
  <c r="O27" i="45"/>
  <c r="I33" i="45"/>
  <c r="I28" i="46"/>
  <c r="E33" i="47"/>
  <c r="M23" i="48"/>
  <c r="I28" i="48"/>
  <c r="E33" i="49"/>
  <c r="E35" i="49" s="1"/>
  <c r="E33" i="50"/>
  <c r="R29" i="51"/>
  <c r="J34" i="52"/>
  <c r="J35" i="52" s="1"/>
  <c r="R35" i="52"/>
  <c r="S28" i="51"/>
  <c r="E30" i="51"/>
  <c r="B30" i="51"/>
  <c r="R30" i="51"/>
  <c r="J29" i="51"/>
  <c r="J30" i="51" s="1"/>
  <c r="E35" i="50"/>
  <c r="J33" i="50"/>
  <c r="I35" i="50"/>
  <c r="N33" i="50"/>
  <c r="N35" i="50" s="1"/>
  <c r="R33" i="50"/>
  <c r="S33" i="50" s="1"/>
  <c r="J34" i="50"/>
  <c r="S34" i="50" s="1"/>
  <c r="B35" i="50"/>
  <c r="F35" i="50"/>
  <c r="R35" i="50"/>
  <c r="J33" i="49"/>
  <c r="I35" i="49"/>
  <c r="N33" i="49"/>
  <c r="N35" i="49" s="1"/>
  <c r="R33" i="49"/>
  <c r="J34" i="49"/>
  <c r="S34" i="49" s="1"/>
  <c r="B35" i="49"/>
  <c r="F35" i="49"/>
  <c r="R35" i="49"/>
  <c r="E30" i="48"/>
  <c r="J28" i="48"/>
  <c r="I30" i="48"/>
  <c r="N28" i="48"/>
  <c r="N30" i="48" s="1"/>
  <c r="R28" i="48"/>
  <c r="S28" i="48" s="1"/>
  <c r="J29" i="48"/>
  <c r="S29" i="48" s="1"/>
  <c r="B30" i="48"/>
  <c r="F30" i="48"/>
  <c r="R30" i="48"/>
  <c r="E35" i="47"/>
  <c r="J33" i="47"/>
  <c r="I35" i="47"/>
  <c r="N33" i="47"/>
  <c r="N35" i="47" s="1"/>
  <c r="R33" i="47"/>
  <c r="J34" i="47"/>
  <c r="S34" i="47" s="1"/>
  <c r="B35" i="47"/>
  <c r="F35" i="47"/>
  <c r="R35" i="47"/>
  <c r="E30" i="46"/>
  <c r="J28" i="46"/>
  <c r="I30" i="46"/>
  <c r="N28" i="46"/>
  <c r="N30" i="46" s="1"/>
  <c r="R28" i="46"/>
  <c r="S28" i="46" s="1"/>
  <c r="J29" i="46"/>
  <c r="S29" i="46" s="1"/>
  <c r="B30" i="46"/>
  <c r="F30" i="46"/>
  <c r="R30" i="46"/>
  <c r="E35" i="45"/>
  <c r="J33" i="45"/>
  <c r="I35" i="45"/>
  <c r="N33" i="45"/>
  <c r="N35" i="45" s="1"/>
  <c r="R33" i="45"/>
  <c r="J34" i="45"/>
  <c r="S34" i="45" s="1"/>
  <c r="B35" i="45"/>
  <c r="F35" i="45"/>
  <c r="R35" i="45"/>
  <c r="E35" i="44"/>
  <c r="J33" i="44"/>
  <c r="I35" i="44"/>
  <c r="N33" i="44"/>
  <c r="N35" i="44" s="1"/>
  <c r="R33" i="44"/>
  <c r="S33" i="44" s="1"/>
  <c r="J34" i="44"/>
  <c r="S34" i="44" s="1"/>
  <c r="B35" i="44"/>
  <c r="F35" i="44"/>
  <c r="R35" i="44"/>
  <c r="I35" i="43"/>
  <c r="E35" i="43"/>
  <c r="N33" i="43"/>
  <c r="N35" i="43" s="1"/>
  <c r="R33" i="43"/>
  <c r="J34" i="43"/>
  <c r="B35" i="43"/>
  <c r="F35" i="43"/>
  <c r="R35" i="43"/>
  <c r="E35" i="42"/>
  <c r="J33" i="42"/>
  <c r="I35" i="42"/>
  <c r="N33" i="42"/>
  <c r="N35" i="42" s="1"/>
  <c r="R33" i="42"/>
  <c r="J34" i="42"/>
  <c r="S34" i="42" s="1"/>
  <c r="B35" i="42"/>
  <c r="F35" i="42"/>
  <c r="R35" i="42"/>
  <c r="S33" i="42" l="1"/>
  <c r="J35" i="43"/>
  <c r="S33" i="45"/>
  <c r="S33" i="47"/>
  <c r="S33" i="49"/>
  <c r="S34" i="52"/>
  <c r="S35" i="52" s="1"/>
  <c r="S29" i="51"/>
  <c r="S30" i="51" s="1"/>
  <c r="S35" i="50"/>
  <c r="J35" i="50"/>
  <c r="S35" i="49"/>
  <c r="J35" i="49"/>
  <c r="S30" i="48"/>
  <c r="J30" i="48"/>
  <c r="S35" i="47"/>
  <c r="J35" i="47"/>
  <c r="S30" i="46"/>
  <c r="J30" i="46"/>
  <c r="S35" i="45"/>
  <c r="J35" i="45"/>
  <c r="S35" i="44"/>
  <c r="J35" i="44"/>
  <c r="S34" i="43"/>
  <c r="S35" i="43" s="1"/>
  <c r="S33" i="43"/>
  <c r="S35" i="42"/>
  <c r="J35" i="42"/>
  <c r="L33" i="41" l="1"/>
  <c r="L35" i="41" s="1"/>
  <c r="M33" i="41"/>
  <c r="M35" i="41" s="1"/>
  <c r="K33" i="41"/>
  <c r="G33" i="41"/>
  <c r="H33" i="41"/>
  <c r="H35" i="41" s="1"/>
  <c r="F33" i="41"/>
  <c r="I33" i="41" s="1"/>
  <c r="C33" i="41"/>
  <c r="D33" i="41"/>
  <c r="D35" i="41" s="1"/>
  <c r="B33" i="41"/>
  <c r="B35" i="41" s="1"/>
  <c r="P33" i="41"/>
  <c r="Q33" i="41"/>
  <c r="Q35" i="41" s="1"/>
  <c r="O33" i="41"/>
  <c r="O35" i="41" s="1"/>
  <c r="K35" i="41"/>
  <c r="F35" i="41"/>
  <c r="O20" i="41"/>
  <c r="O19" i="41"/>
  <c r="O27" i="41" s="1"/>
  <c r="O18" i="41"/>
  <c r="J18" i="41"/>
  <c r="H10" i="41"/>
  <c r="F10" i="41"/>
  <c r="B10" i="41"/>
  <c r="R34" i="41"/>
  <c r="N34" i="41"/>
  <c r="I34" i="41"/>
  <c r="E34" i="41"/>
  <c r="P35" i="41"/>
  <c r="G35" i="41"/>
  <c r="C35" i="41"/>
  <c r="J23" i="41"/>
  <c r="F22" i="41"/>
  <c r="C22" i="41"/>
  <c r="F28" i="41" s="1"/>
  <c r="Q17" i="41"/>
  <c r="L10" i="41"/>
  <c r="L46" i="40"/>
  <c r="N46" i="40"/>
  <c r="P46" i="40"/>
  <c r="R46" i="40"/>
  <c r="L47" i="40"/>
  <c r="N47" i="40"/>
  <c r="P47" i="40"/>
  <c r="R47" i="40"/>
  <c r="R45" i="40"/>
  <c r="P45" i="40"/>
  <c r="N45" i="40"/>
  <c r="L45" i="40"/>
  <c r="K45" i="40"/>
  <c r="K46" i="40"/>
  <c r="Q17" i="40"/>
  <c r="P33" i="40"/>
  <c r="P35" i="40" s="1"/>
  <c r="Q33" i="40"/>
  <c r="Q35" i="40" s="1"/>
  <c r="O33" i="40"/>
  <c r="R33" i="40" s="1"/>
  <c r="L33" i="40"/>
  <c r="L35" i="40" s="1"/>
  <c r="M33" i="40"/>
  <c r="M35" i="40" s="1"/>
  <c r="K33" i="40"/>
  <c r="G33" i="40"/>
  <c r="H33" i="40"/>
  <c r="H35" i="40" s="1"/>
  <c r="F33" i="40"/>
  <c r="C33" i="40"/>
  <c r="C35" i="40" s="1"/>
  <c r="D33" i="40"/>
  <c r="D35" i="40" s="1"/>
  <c r="B33" i="40"/>
  <c r="C26" i="40"/>
  <c r="C22" i="40" s="1"/>
  <c r="F28" i="40" s="1"/>
  <c r="O23" i="40"/>
  <c r="O27" i="40" s="1"/>
  <c r="J19" i="40"/>
  <c r="J23" i="40" s="1"/>
  <c r="H10" i="40"/>
  <c r="L10" i="40" s="1"/>
  <c r="F10" i="40"/>
  <c r="B10" i="40"/>
  <c r="R34" i="40"/>
  <c r="N34" i="40"/>
  <c r="I34" i="40"/>
  <c r="E34" i="40"/>
  <c r="O35" i="40"/>
  <c r="K35" i="40"/>
  <c r="G35" i="40"/>
  <c r="F22" i="40"/>
  <c r="P33" i="39"/>
  <c r="P35" i="39" s="1"/>
  <c r="Q33" i="39"/>
  <c r="O33" i="39"/>
  <c r="O35" i="39" s="1"/>
  <c r="L33" i="39"/>
  <c r="M33" i="39"/>
  <c r="M35" i="39" s="1"/>
  <c r="K33" i="39"/>
  <c r="K35" i="39" s="1"/>
  <c r="G33" i="39"/>
  <c r="G35" i="39" s="1"/>
  <c r="H33" i="39"/>
  <c r="H35" i="39" s="1"/>
  <c r="F33" i="39"/>
  <c r="C33" i="39"/>
  <c r="C35" i="39" s="1"/>
  <c r="D33" i="39"/>
  <c r="D35" i="39" s="1"/>
  <c r="B33" i="39"/>
  <c r="C26" i="39"/>
  <c r="C22" i="39" s="1"/>
  <c r="O23" i="39"/>
  <c r="J19" i="39"/>
  <c r="J23" i="39" s="1"/>
  <c r="H10" i="39"/>
  <c r="L10" i="39" s="1"/>
  <c r="F10" i="39"/>
  <c r="B10" i="39"/>
  <c r="R34" i="39"/>
  <c r="N34" i="39"/>
  <c r="I34" i="39"/>
  <c r="E34" i="39"/>
  <c r="Q35" i="39"/>
  <c r="L35" i="39"/>
  <c r="F35" i="39"/>
  <c r="B35" i="39"/>
  <c r="F22" i="39"/>
  <c r="O27" i="39"/>
  <c r="P28" i="26"/>
  <c r="P30" i="26" s="1"/>
  <c r="Q28" i="26"/>
  <c r="Q30" i="26" s="1"/>
  <c r="O28" i="26"/>
  <c r="L28" i="26"/>
  <c r="M28" i="26"/>
  <c r="M30" i="26" s="1"/>
  <c r="K28" i="26"/>
  <c r="G28" i="26"/>
  <c r="G30" i="26" s="1"/>
  <c r="H28" i="26"/>
  <c r="H30" i="26" s="1"/>
  <c r="F28" i="26"/>
  <c r="C28" i="26"/>
  <c r="D28" i="26"/>
  <c r="D30" i="26" s="1"/>
  <c r="B28" i="26"/>
  <c r="Q12" i="26"/>
  <c r="M14" i="26"/>
  <c r="M15" i="26"/>
  <c r="M16" i="26"/>
  <c r="M17" i="26"/>
  <c r="M18" i="26"/>
  <c r="M19" i="26"/>
  <c r="M20" i="26"/>
  <c r="M13" i="26"/>
  <c r="C14" i="26"/>
  <c r="C15" i="26"/>
  <c r="C16" i="26"/>
  <c r="C17" i="26"/>
  <c r="C18" i="26"/>
  <c r="C19" i="26"/>
  <c r="C13" i="26"/>
  <c r="C9" i="26"/>
  <c r="P33" i="38"/>
  <c r="Q33" i="38"/>
  <c r="Q35" i="38" s="1"/>
  <c r="O33" i="38"/>
  <c r="O35" i="38" s="1"/>
  <c r="L33" i="38"/>
  <c r="M33" i="38"/>
  <c r="M35" i="38" s="1"/>
  <c r="K33" i="38"/>
  <c r="K35" i="38" s="1"/>
  <c r="G33" i="38"/>
  <c r="G35" i="38" s="1"/>
  <c r="H33" i="38"/>
  <c r="H35" i="38" s="1"/>
  <c r="F33" i="38"/>
  <c r="F35" i="38" s="1"/>
  <c r="C33" i="38"/>
  <c r="C35" i="38" s="1"/>
  <c r="D33" i="38"/>
  <c r="D35" i="38" s="1"/>
  <c r="B33" i="38"/>
  <c r="B35" i="38" s="1"/>
  <c r="C26" i="38"/>
  <c r="C22" i="38" s="1"/>
  <c r="O20" i="38"/>
  <c r="O19" i="38"/>
  <c r="O18" i="38"/>
  <c r="J18" i="38"/>
  <c r="J23" i="38" s="1"/>
  <c r="H10" i="38"/>
  <c r="F10" i="38"/>
  <c r="D10" i="38"/>
  <c r="C10" i="38"/>
  <c r="B10" i="38"/>
  <c r="R34" i="38"/>
  <c r="N34" i="38"/>
  <c r="I34" i="38"/>
  <c r="E34" i="38"/>
  <c r="P35" i="38"/>
  <c r="L35" i="38"/>
  <c r="F22" i="38"/>
  <c r="L10" i="38"/>
  <c r="Q28" i="25"/>
  <c r="P28" i="25"/>
  <c r="P30" i="25" s="1"/>
  <c r="O28" i="25"/>
  <c r="L28" i="25"/>
  <c r="M28" i="25"/>
  <c r="K28" i="25"/>
  <c r="G28" i="25"/>
  <c r="H28" i="25"/>
  <c r="F28" i="25"/>
  <c r="C28" i="25"/>
  <c r="D28" i="25"/>
  <c r="D30" i="25" s="1"/>
  <c r="B28" i="25"/>
  <c r="Q9" i="25"/>
  <c r="M13" i="25"/>
  <c r="C13" i="25"/>
  <c r="C9" i="25"/>
  <c r="P33" i="37"/>
  <c r="Q33" i="37"/>
  <c r="Q35" i="37" s="1"/>
  <c r="O33" i="37"/>
  <c r="L33" i="37"/>
  <c r="L35" i="37" s="1"/>
  <c r="M33" i="37"/>
  <c r="M35" i="37" s="1"/>
  <c r="K33" i="37"/>
  <c r="G33" i="37"/>
  <c r="G35" i="37" s="1"/>
  <c r="H33" i="37"/>
  <c r="F33" i="37"/>
  <c r="F35" i="37" s="1"/>
  <c r="C33" i="37"/>
  <c r="D33" i="37"/>
  <c r="D35" i="37" s="1"/>
  <c r="B33" i="37"/>
  <c r="B35" i="37" s="1"/>
  <c r="O20" i="37"/>
  <c r="O21" i="37"/>
  <c r="O19" i="37"/>
  <c r="O18" i="37"/>
  <c r="J18" i="37"/>
  <c r="J23" i="37" s="1"/>
  <c r="H10" i="37"/>
  <c r="F10" i="37"/>
  <c r="B10" i="37"/>
  <c r="R34" i="37"/>
  <c r="N34" i="37"/>
  <c r="I34" i="37"/>
  <c r="E34" i="37"/>
  <c r="P35" i="37"/>
  <c r="N33" i="37"/>
  <c r="C35" i="37"/>
  <c r="F22" i="37"/>
  <c r="C22" i="37"/>
  <c r="F28" i="37" s="1"/>
  <c r="L10" i="37"/>
  <c r="Q33" i="36"/>
  <c r="Q35" i="36" s="1"/>
  <c r="P33" i="36"/>
  <c r="P35" i="36" s="1"/>
  <c r="O33" i="36"/>
  <c r="O35" i="36" s="1"/>
  <c r="M33" i="36"/>
  <c r="M35" i="36" s="1"/>
  <c r="L33" i="36"/>
  <c r="L35" i="36" s="1"/>
  <c r="K33" i="36"/>
  <c r="K35" i="36" s="1"/>
  <c r="G33" i="36"/>
  <c r="H33" i="36"/>
  <c r="F33" i="36"/>
  <c r="F35" i="36" s="1"/>
  <c r="C33" i="36"/>
  <c r="C35" i="36" s="1"/>
  <c r="D33" i="36"/>
  <c r="B33" i="36"/>
  <c r="B35" i="36" s="1"/>
  <c r="H10" i="36"/>
  <c r="L10" i="36" s="1"/>
  <c r="F10" i="36"/>
  <c r="D10" i="36"/>
  <c r="C10" i="36"/>
  <c r="B10" i="36"/>
  <c r="R34" i="36"/>
  <c r="N34" i="36"/>
  <c r="I34" i="36"/>
  <c r="E34" i="36"/>
  <c r="G35" i="36"/>
  <c r="E33" i="36"/>
  <c r="O27" i="36"/>
  <c r="F22" i="36"/>
  <c r="C22" i="36"/>
  <c r="J23" i="36"/>
  <c r="Q28" i="35"/>
  <c r="P28" i="35"/>
  <c r="O28" i="35"/>
  <c r="L28" i="35"/>
  <c r="M28" i="35"/>
  <c r="K28" i="35"/>
  <c r="K30" i="35" s="1"/>
  <c r="G28" i="35"/>
  <c r="G30" i="35" s="1"/>
  <c r="H28" i="35"/>
  <c r="H30" i="35" s="1"/>
  <c r="F28" i="35"/>
  <c r="C28" i="35"/>
  <c r="C30" i="35" s="1"/>
  <c r="D28" i="35"/>
  <c r="B28" i="35"/>
  <c r="M14" i="35"/>
  <c r="M13" i="35"/>
  <c r="C14" i="35"/>
  <c r="C13" i="35"/>
  <c r="C9" i="35"/>
  <c r="Q30" i="35"/>
  <c r="R29" i="35"/>
  <c r="N29" i="35"/>
  <c r="I29" i="35"/>
  <c r="E29" i="35"/>
  <c r="F30" i="35"/>
  <c r="D30" i="35"/>
  <c r="B30" i="35"/>
  <c r="Q13" i="35"/>
  <c r="Q12" i="35"/>
  <c r="Q11" i="35"/>
  <c r="Q10" i="35"/>
  <c r="Q9" i="35"/>
  <c r="P33" i="34"/>
  <c r="P35" i="34" s="1"/>
  <c r="Q33" i="34"/>
  <c r="O33" i="34"/>
  <c r="O35" i="34" s="1"/>
  <c r="L33" i="34"/>
  <c r="M33" i="34"/>
  <c r="M35" i="34" s="1"/>
  <c r="K33" i="34"/>
  <c r="G33" i="34"/>
  <c r="H33" i="34"/>
  <c r="H35" i="34" s="1"/>
  <c r="F33" i="34"/>
  <c r="F35" i="34" s="1"/>
  <c r="C33" i="34"/>
  <c r="C35" i="34" s="1"/>
  <c r="D33" i="34"/>
  <c r="D35" i="34" s="1"/>
  <c r="B33" i="34"/>
  <c r="B35" i="34" s="1"/>
  <c r="C26" i="34"/>
  <c r="C22" i="34" s="1"/>
  <c r="O21" i="34"/>
  <c r="J18" i="34"/>
  <c r="J23" i="34" s="1"/>
  <c r="H10" i="34"/>
  <c r="L10" i="34" s="1"/>
  <c r="F10" i="34"/>
  <c r="D10" i="34"/>
  <c r="C10" i="34"/>
  <c r="B10" i="34"/>
  <c r="R34" i="34"/>
  <c r="N34" i="34"/>
  <c r="I34" i="34"/>
  <c r="E34" i="34"/>
  <c r="Q35" i="34"/>
  <c r="L35" i="34"/>
  <c r="K35" i="34"/>
  <c r="G35" i="34"/>
  <c r="F22" i="34"/>
  <c r="O27" i="34"/>
  <c r="P28" i="24"/>
  <c r="Q28" i="24"/>
  <c r="R28" i="24" s="1"/>
  <c r="O28" i="24"/>
  <c r="L28" i="24"/>
  <c r="L30" i="24" s="1"/>
  <c r="M28" i="24"/>
  <c r="M30" i="24" s="1"/>
  <c r="K28" i="24"/>
  <c r="K30" i="24" s="1"/>
  <c r="G28" i="24"/>
  <c r="H28" i="24"/>
  <c r="H30" i="24" s="1"/>
  <c r="F28" i="24"/>
  <c r="C28" i="24"/>
  <c r="C30" i="24" s="1"/>
  <c r="D28" i="24"/>
  <c r="B28" i="24"/>
  <c r="Q9" i="24"/>
  <c r="M13" i="24"/>
  <c r="M23" i="24" s="1"/>
  <c r="C13" i="24"/>
  <c r="C9" i="24"/>
  <c r="P33" i="33"/>
  <c r="P35" i="33" s="1"/>
  <c r="Q33" i="33"/>
  <c r="Q35" i="33" s="1"/>
  <c r="O33" i="33"/>
  <c r="O35" i="33" s="1"/>
  <c r="L33" i="33"/>
  <c r="M33" i="33"/>
  <c r="M35" i="33" s="1"/>
  <c r="K33" i="33"/>
  <c r="K35" i="33" s="1"/>
  <c r="G33" i="33"/>
  <c r="G35" i="33" s="1"/>
  <c r="H33" i="33"/>
  <c r="H35" i="33" s="1"/>
  <c r="F33" i="33"/>
  <c r="C33" i="33"/>
  <c r="C35" i="33" s="1"/>
  <c r="D33" i="33"/>
  <c r="D35" i="33" s="1"/>
  <c r="B33" i="33"/>
  <c r="C26" i="33"/>
  <c r="C22" i="33" s="1"/>
  <c r="O22" i="33"/>
  <c r="O21" i="33"/>
  <c r="O19" i="33"/>
  <c r="O20" i="33"/>
  <c r="O18" i="33"/>
  <c r="J19" i="33"/>
  <c r="J18" i="33"/>
  <c r="H10" i="33"/>
  <c r="L10" i="33" s="1"/>
  <c r="F10" i="33"/>
  <c r="D10" i="33"/>
  <c r="C10" i="33"/>
  <c r="B10" i="33"/>
  <c r="P33" i="32"/>
  <c r="Q33" i="32"/>
  <c r="Q35" i="32" s="1"/>
  <c r="O33" i="32"/>
  <c r="O35" i="32" s="1"/>
  <c r="L33" i="32"/>
  <c r="L35" i="32" s="1"/>
  <c r="M33" i="32"/>
  <c r="M35" i="32" s="1"/>
  <c r="K33" i="32"/>
  <c r="K35" i="32" s="1"/>
  <c r="G33" i="32"/>
  <c r="G35" i="32" s="1"/>
  <c r="H33" i="32"/>
  <c r="H35" i="32" s="1"/>
  <c r="F33" i="32"/>
  <c r="F35" i="32" s="1"/>
  <c r="C33" i="32"/>
  <c r="D33" i="32"/>
  <c r="D35" i="32" s="1"/>
  <c r="B33" i="32"/>
  <c r="B35" i="32" s="1"/>
  <c r="C26" i="32"/>
  <c r="C22" i="32" s="1"/>
  <c r="O23" i="32"/>
  <c r="O20" i="32"/>
  <c r="J19" i="32"/>
  <c r="J18" i="32"/>
  <c r="B10" i="19"/>
  <c r="H10" i="32"/>
  <c r="F10" i="32"/>
  <c r="D10" i="32"/>
  <c r="C10" i="32"/>
  <c r="B10" i="32"/>
  <c r="R34" i="33"/>
  <c r="N34" i="33"/>
  <c r="I34" i="33"/>
  <c r="E34" i="33"/>
  <c r="L35" i="33"/>
  <c r="F22" i="33"/>
  <c r="R34" i="32"/>
  <c r="N34" i="32"/>
  <c r="I34" i="32"/>
  <c r="E34" i="32"/>
  <c r="P35" i="32"/>
  <c r="C35" i="32"/>
  <c r="F22" i="32"/>
  <c r="L10" i="32"/>
  <c r="P28" i="23"/>
  <c r="Q28" i="23"/>
  <c r="Q30" i="23" s="1"/>
  <c r="O28" i="23"/>
  <c r="L28" i="23"/>
  <c r="M28" i="23"/>
  <c r="K28" i="23"/>
  <c r="K30" i="23" s="1"/>
  <c r="G28" i="23"/>
  <c r="H28" i="23"/>
  <c r="H30" i="23" s="1"/>
  <c r="F28" i="23"/>
  <c r="C28" i="23"/>
  <c r="C30" i="23" s="1"/>
  <c r="D28" i="23"/>
  <c r="D30" i="23" s="1"/>
  <c r="B28" i="23"/>
  <c r="Q9" i="23"/>
  <c r="M14" i="23"/>
  <c r="M23" i="23" s="1"/>
  <c r="M13" i="23"/>
  <c r="C14" i="23"/>
  <c r="C13" i="23"/>
  <c r="C9" i="23"/>
  <c r="L30" i="26"/>
  <c r="F30" i="26"/>
  <c r="B30" i="26"/>
  <c r="O29" i="26"/>
  <c r="R29" i="26" s="1"/>
  <c r="N29" i="26"/>
  <c r="I29" i="26"/>
  <c r="E29" i="26"/>
  <c r="R28" i="26"/>
  <c r="K30" i="26"/>
  <c r="I28" i="26"/>
  <c r="C30" i="26"/>
  <c r="L30" i="25"/>
  <c r="H30" i="25"/>
  <c r="F30" i="25"/>
  <c r="B30" i="25"/>
  <c r="R29" i="25"/>
  <c r="O30" i="25"/>
  <c r="N29" i="25"/>
  <c r="I29" i="25"/>
  <c r="E29" i="25"/>
  <c r="M30" i="25"/>
  <c r="K30" i="25"/>
  <c r="G30" i="25"/>
  <c r="C30" i="25"/>
  <c r="M23" i="25"/>
  <c r="P30" i="24"/>
  <c r="F30" i="24"/>
  <c r="D30" i="24"/>
  <c r="B30" i="24"/>
  <c r="R29" i="24"/>
  <c r="O30" i="24"/>
  <c r="N29" i="24"/>
  <c r="I29" i="24"/>
  <c r="E29" i="24"/>
  <c r="Q30" i="24"/>
  <c r="G30" i="24"/>
  <c r="M30" i="23"/>
  <c r="G30" i="23"/>
  <c r="R29" i="23"/>
  <c r="N29" i="23"/>
  <c r="I29" i="23"/>
  <c r="E29" i="23"/>
  <c r="F30" i="23"/>
  <c r="B30" i="23"/>
  <c r="P33" i="22"/>
  <c r="Q33" i="22"/>
  <c r="Q35" i="22" s="1"/>
  <c r="O33" i="22"/>
  <c r="O35" i="22" s="1"/>
  <c r="L33" i="22"/>
  <c r="L35" i="22" s="1"/>
  <c r="M33" i="22"/>
  <c r="K33" i="22"/>
  <c r="K35" i="22" s="1"/>
  <c r="G33" i="22"/>
  <c r="H33" i="22"/>
  <c r="F33" i="22"/>
  <c r="F35" i="22" s="1"/>
  <c r="C33" i="22"/>
  <c r="D33" i="22"/>
  <c r="B33" i="22"/>
  <c r="M35" i="22"/>
  <c r="B35" i="22"/>
  <c r="C26" i="22"/>
  <c r="C22" i="22" s="1"/>
  <c r="O21" i="22"/>
  <c r="O20" i="22"/>
  <c r="O19" i="22"/>
  <c r="O18" i="22"/>
  <c r="J18" i="22"/>
  <c r="J23" i="22" s="1"/>
  <c r="H10" i="22"/>
  <c r="L10" i="22" s="1"/>
  <c r="F10" i="22"/>
  <c r="C10" i="22"/>
  <c r="B10" i="22"/>
  <c r="R34" i="22"/>
  <c r="N34" i="22"/>
  <c r="I34" i="22"/>
  <c r="E34" i="22"/>
  <c r="P35" i="22"/>
  <c r="F22" i="22"/>
  <c r="Q28" i="21"/>
  <c r="Q30" i="21" s="1"/>
  <c r="P28" i="21"/>
  <c r="R29" i="21"/>
  <c r="O28" i="21"/>
  <c r="M28" i="21"/>
  <c r="M30" i="21" s="1"/>
  <c r="L28" i="21"/>
  <c r="K28" i="21"/>
  <c r="K30" i="21" s="1"/>
  <c r="H28" i="21"/>
  <c r="G28" i="21"/>
  <c r="G30" i="21" s="1"/>
  <c r="F28" i="21"/>
  <c r="F30" i="21" s="1"/>
  <c r="C28" i="21"/>
  <c r="C30" i="21" s="1"/>
  <c r="D28" i="21"/>
  <c r="B28" i="21"/>
  <c r="O30" i="21"/>
  <c r="B30" i="21"/>
  <c r="Q10" i="21"/>
  <c r="Q11" i="21"/>
  <c r="Q12" i="21"/>
  <c r="Q13" i="21"/>
  <c r="Q9" i="21"/>
  <c r="M13" i="21"/>
  <c r="C13" i="21"/>
  <c r="C9" i="21"/>
  <c r="N29" i="21"/>
  <c r="I29" i="21"/>
  <c r="E29" i="21"/>
  <c r="M23" i="21"/>
  <c r="P33" i="20"/>
  <c r="P35" i="20" s="1"/>
  <c r="Q33" i="20"/>
  <c r="O33" i="20"/>
  <c r="L33" i="20"/>
  <c r="L35" i="20" s="1"/>
  <c r="M33" i="20"/>
  <c r="K33" i="20"/>
  <c r="G33" i="20"/>
  <c r="H33" i="20"/>
  <c r="F33" i="20"/>
  <c r="C33" i="20"/>
  <c r="D33" i="20"/>
  <c r="D35" i="20" s="1"/>
  <c r="B33" i="20"/>
  <c r="C26" i="20"/>
  <c r="C22" i="20" s="1"/>
  <c r="O20" i="20"/>
  <c r="O19" i="20"/>
  <c r="O18" i="20"/>
  <c r="J18" i="20"/>
  <c r="J23" i="20" s="1"/>
  <c r="H10" i="20"/>
  <c r="F10" i="20"/>
  <c r="C10" i="20"/>
  <c r="B10" i="20"/>
  <c r="R34" i="20"/>
  <c r="N34" i="20"/>
  <c r="I34" i="20"/>
  <c r="E34" i="20"/>
  <c r="Q35" i="20"/>
  <c r="M35" i="20"/>
  <c r="H35" i="20"/>
  <c r="F35" i="20"/>
  <c r="B35" i="20"/>
  <c r="F22" i="20"/>
  <c r="L10" i="20"/>
  <c r="P33" i="19"/>
  <c r="Q33" i="19"/>
  <c r="O33" i="19"/>
  <c r="O35" i="19" s="1"/>
  <c r="L33" i="19"/>
  <c r="L35" i="19" s="1"/>
  <c r="M33" i="19"/>
  <c r="M35" i="19" s="1"/>
  <c r="K33" i="19"/>
  <c r="K35" i="19" s="1"/>
  <c r="H33" i="19"/>
  <c r="G33" i="19"/>
  <c r="F33" i="19"/>
  <c r="C33" i="19"/>
  <c r="C35" i="19" s="1"/>
  <c r="D33" i="19"/>
  <c r="B33" i="19"/>
  <c r="C26" i="19"/>
  <c r="C22" i="19" s="1"/>
  <c r="O20" i="19"/>
  <c r="O19" i="19"/>
  <c r="O18" i="19"/>
  <c r="J18" i="19"/>
  <c r="J23" i="19" s="1"/>
  <c r="H10" i="19"/>
  <c r="F10" i="19"/>
  <c r="R34" i="19"/>
  <c r="N34" i="19"/>
  <c r="I34" i="19"/>
  <c r="E34" i="19"/>
  <c r="Q35" i="19"/>
  <c r="P35" i="19"/>
  <c r="G35" i="19"/>
  <c r="F35" i="19"/>
  <c r="B35" i="19"/>
  <c r="F22" i="19"/>
  <c r="L10" i="19"/>
  <c r="P28" i="18"/>
  <c r="Q28" i="18"/>
  <c r="Q30" i="18" s="1"/>
  <c r="O28" i="18"/>
  <c r="L28" i="18"/>
  <c r="M28" i="18"/>
  <c r="M30" i="18" s="1"/>
  <c r="K28" i="18"/>
  <c r="K30" i="18" s="1"/>
  <c r="G28" i="18"/>
  <c r="G30" i="18" s="1"/>
  <c r="H28" i="18"/>
  <c r="F28" i="18"/>
  <c r="C28" i="18"/>
  <c r="C30" i="18" s="1"/>
  <c r="D28" i="18"/>
  <c r="D30" i="18" s="1"/>
  <c r="B28" i="18"/>
  <c r="Q10" i="18"/>
  <c r="Q9" i="18"/>
  <c r="Q9" i="2"/>
  <c r="M14" i="18"/>
  <c r="M23" i="18" s="1"/>
  <c r="M13" i="18"/>
  <c r="Q10" i="2"/>
  <c r="Q11" i="2"/>
  <c r="Q12" i="2"/>
  <c r="Q13" i="2"/>
  <c r="Q14" i="2"/>
  <c r="Q15" i="2"/>
  <c r="C14" i="18"/>
  <c r="C13" i="18"/>
  <c r="C9" i="18"/>
  <c r="R29" i="18"/>
  <c r="N29" i="18"/>
  <c r="I29" i="18"/>
  <c r="E29" i="18"/>
  <c r="P30" i="18"/>
  <c r="O30" i="18"/>
  <c r="L30" i="18"/>
  <c r="H30" i="18"/>
  <c r="F30" i="18"/>
  <c r="B30" i="18"/>
  <c r="P33" i="17"/>
  <c r="Q33" i="17"/>
  <c r="O33" i="17"/>
  <c r="L33" i="17"/>
  <c r="L35" i="17" s="1"/>
  <c r="M33" i="17"/>
  <c r="M35" i="17" s="1"/>
  <c r="K33" i="17"/>
  <c r="G33" i="17"/>
  <c r="G35" i="17" s="1"/>
  <c r="H33" i="17"/>
  <c r="H35" i="17" s="1"/>
  <c r="F33" i="17"/>
  <c r="C33" i="17"/>
  <c r="C35" i="17" s="1"/>
  <c r="D33" i="17"/>
  <c r="D35" i="17" s="1"/>
  <c r="B33" i="17"/>
  <c r="B35" i="17" s="1"/>
  <c r="F23" i="17"/>
  <c r="O22" i="17"/>
  <c r="O20" i="17"/>
  <c r="O19" i="17"/>
  <c r="O18" i="17"/>
  <c r="J19" i="17"/>
  <c r="J18" i="17"/>
  <c r="H10" i="17"/>
  <c r="L10" i="17" s="1"/>
  <c r="F10" i="17"/>
  <c r="D10" i="17"/>
  <c r="B10" i="17"/>
  <c r="R34" i="17"/>
  <c r="N34" i="17"/>
  <c r="I34" i="17"/>
  <c r="E34" i="17"/>
  <c r="Q35" i="17"/>
  <c r="P35" i="17"/>
  <c r="F35" i="17"/>
  <c r="F22" i="17"/>
  <c r="C22" i="17"/>
  <c r="P33" i="16"/>
  <c r="P35" i="16" s="1"/>
  <c r="Q33" i="16"/>
  <c r="Q35" i="16" s="1"/>
  <c r="O33" i="16"/>
  <c r="L33" i="16"/>
  <c r="L35" i="16" s="1"/>
  <c r="M33" i="16"/>
  <c r="M35" i="16" s="1"/>
  <c r="K33" i="16"/>
  <c r="G33" i="16"/>
  <c r="H33" i="16"/>
  <c r="H35" i="16" s="1"/>
  <c r="F33" i="16"/>
  <c r="C33" i="16"/>
  <c r="D33" i="16"/>
  <c r="D35" i="16" s="1"/>
  <c r="B33" i="16"/>
  <c r="B35" i="16" s="1"/>
  <c r="C26" i="16"/>
  <c r="C10" i="16"/>
  <c r="O20" i="16"/>
  <c r="O19" i="16"/>
  <c r="O18" i="16"/>
  <c r="J18" i="16"/>
  <c r="J23" i="16" s="1"/>
  <c r="H10" i="16"/>
  <c r="L10" i="16" s="1"/>
  <c r="F10" i="16"/>
  <c r="B10" i="16"/>
  <c r="R34" i="16"/>
  <c r="N34" i="16"/>
  <c r="I34" i="16"/>
  <c r="E34" i="16"/>
  <c r="F35" i="16"/>
  <c r="C22" i="16"/>
  <c r="F22" i="16"/>
  <c r="P33" i="15"/>
  <c r="Q33" i="15"/>
  <c r="Q35" i="15" s="1"/>
  <c r="O33" i="15"/>
  <c r="L33" i="15"/>
  <c r="L35" i="15" s="1"/>
  <c r="M33" i="15"/>
  <c r="M35" i="15" s="1"/>
  <c r="K33" i="15"/>
  <c r="G33" i="15"/>
  <c r="H33" i="15"/>
  <c r="F33" i="15"/>
  <c r="F35" i="15" s="1"/>
  <c r="C33" i="15"/>
  <c r="D33" i="15"/>
  <c r="D35" i="15" s="1"/>
  <c r="B33" i="15"/>
  <c r="B35" i="15" s="1"/>
  <c r="O20" i="15"/>
  <c r="O19" i="15"/>
  <c r="O18" i="15"/>
  <c r="J18" i="15"/>
  <c r="C26" i="14"/>
  <c r="C26" i="15"/>
  <c r="C22" i="15" s="1"/>
  <c r="H10" i="15"/>
  <c r="L10" i="15" s="1"/>
  <c r="F10" i="15"/>
  <c r="D10" i="15"/>
  <c r="B10" i="15"/>
  <c r="R34" i="15"/>
  <c r="N34" i="15"/>
  <c r="I34" i="15"/>
  <c r="E34" i="15"/>
  <c r="H35" i="15"/>
  <c r="F22" i="15"/>
  <c r="J23" i="15"/>
  <c r="P33" i="14"/>
  <c r="P35" i="14" s="1"/>
  <c r="Q33" i="14"/>
  <c r="Q35" i="14" s="1"/>
  <c r="O33" i="14"/>
  <c r="L33" i="14"/>
  <c r="L35" i="14" s="1"/>
  <c r="M33" i="14"/>
  <c r="M35" i="14" s="1"/>
  <c r="K33" i="14"/>
  <c r="G33" i="14"/>
  <c r="H33" i="14"/>
  <c r="H35" i="14" s="1"/>
  <c r="F33" i="14"/>
  <c r="F35" i="14" s="1"/>
  <c r="C33" i="14"/>
  <c r="D33" i="14"/>
  <c r="D35" i="14" s="1"/>
  <c r="B33" i="14"/>
  <c r="B35" i="14" s="1"/>
  <c r="O20" i="14"/>
  <c r="O19" i="14"/>
  <c r="O18" i="14"/>
  <c r="J18" i="14"/>
  <c r="J23" i="14" s="1"/>
  <c r="C22" i="14"/>
  <c r="H10" i="14"/>
  <c r="L10" i="14" s="1"/>
  <c r="F10" i="14"/>
  <c r="B10" i="14"/>
  <c r="R34" i="14"/>
  <c r="N34" i="14"/>
  <c r="I34" i="14"/>
  <c r="E34" i="14"/>
  <c r="F22" i="14"/>
  <c r="J34" i="41" l="1"/>
  <c r="J34" i="40"/>
  <c r="J34" i="39"/>
  <c r="J34" i="22"/>
  <c r="J29" i="21"/>
  <c r="J34" i="20"/>
  <c r="S34" i="20" s="1"/>
  <c r="F28" i="22"/>
  <c r="F28" i="34"/>
  <c r="J29" i="18"/>
  <c r="S29" i="18" s="1"/>
  <c r="F28" i="32"/>
  <c r="J34" i="37"/>
  <c r="S34" i="37" s="1"/>
  <c r="R28" i="25"/>
  <c r="R33" i="37"/>
  <c r="R35" i="37" s="1"/>
  <c r="M23" i="26"/>
  <c r="J34" i="15"/>
  <c r="J34" i="17"/>
  <c r="J23" i="17"/>
  <c r="F28" i="20"/>
  <c r="I33" i="20"/>
  <c r="R33" i="33"/>
  <c r="J34" i="34"/>
  <c r="M23" i="35"/>
  <c r="N28" i="35"/>
  <c r="F28" i="36"/>
  <c r="E33" i="37"/>
  <c r="E35" i="37" s="1"/>
  <c r="I33" i="37"/>
  <c r="J33" i="37" s="1"/>
  <c r="S33" i="37" s="1"/>
  <c r="J34" i="38"/>
  <c r="F28" i="38"/>
  <c r="E28" i="26"/>
  <c r="N33" i="39"/>
  <c r="N35" i="39" s="1"/>
  <c r="F28" i="39"/>
  <c r="N33" i="40"/>
  <c r="N35" i="40" s="1"/>
  <c r="E33" i="41"/>
  <c r="E35" i="41" s="1"/>
  <c r="J33" i="41"/>
  <c r="J35" i="41" s="1"/>
  <c r="S34" i="41"/>
  <c r="I35" i="41"/>
  <c r="N33" i="41"/>
  <c r="N35" i="41" s="1"/>
  <c r="R33" i="41"/>
  <c r="E33" i="40"/>
  <c r="E35" i="40" s="1"/>
  <c r="S34" i="40"/>
  <c r="I33" i="40"/>
  <c r="B35" i="40"/>
  <c r="F35" i="40"/>
  <c r="R35" i="40"/>
  <c r="R33" i="39"/>
  <c r="R35" i="39"/>
  <c r="E33" i="39"/>
  <c r="E35" i="39" s="1"/>
  <c r="I33" i="39"/>
  <c r="S34" i="39"/>
  <c r="O30" i="26"/>
  <c r="I30" i="26"/>
  <c r="E30" i="26"/>
  <c r="J28" i="26"/>
  <c r="O27" i="38"/>
  <c r="E33" i="38"/>
  <c r="E35" i="38" s="1"/>
  <c r="I33" i="38"/>
  <c r="S34" i="38"/>
  <c r="N33" i="38"/>
  <c r="N35" i="38" s="1"/>
  <c r="R33" i="38"/>
  <c r="Q30" i="25"/>
  <c r="H35" i="37"/>
  <c r="O27" i="37"/>
  <c r="N35" i="37"/>
  <c r="K35" i="37"/>
  <c r="O35" i="37"/>
  <c r="J34" i="36"/>
  <c r="S34" i="36" s="1"/>
  <c r="I33" i="36"/>
  <c r="E35" i="36"/>
  <c r="J33" i="36"/>
  <c r="D35" i="36"/>
  <c r="H35" i="36"/>
  <c r="I35" i="36"/>
  <c r="N33" i="36"/>
  <c r="N35" i="36" s="1"/>
  <c r="R33" i="36"/>
  <c r="R28" i="35"/>
  <c r="R30" i="35" s="1"/>
  <c r="M30" i="35"/>
  <c r="N30" i="35"/>
  <c r="O30" i="35"/>
  <c r="E28" i="35"/>
  <c r="E30" i="35" s="1"/>
  <c r="I28" i="35"/>
  <c r="L30" i="35"/>
  <c r="P30" i="35"/>
  <c r="J29" i="35"/>
  <c r="S29" i="35" s="1"/>
  <c r="N33" i="34"/>
  <c r="N35" i="34" s="1"/>
  <c r="R33" i="34"/>
  <c r="R35" i="34" s="1"/>
  <c r="E33" i="34"/>
  <c r="E35" i="34" s="1"/>
  <c r="I33" i="34"/>
  <c r="I35" i="34" s="1"/>
  <c r="S34" i="34"/>
  <c r="J23" i="33"/>
  <c r="J34" i="33"/>
  <c r="S34" i="33" s="1"/>
  <c r="O27" i="33"/>
  <c r="I33" i="33"/>
  <c r="I35" i="33" s="1"/>
  <c r="E33" i="33"/>
  <c r="N33" i="33"/>
  <c r="N35" i="33" s="1"/>
  <c r="F28" i="33"/>
  <c r="J34" i="32"/>
  <c r="S34" i="32" s="1"/>
  <c r="O27" i="32"/>
  <c r="J23" i="32"/>
  <c r="N33" i="32"/>
  <c r="N35" i="32" s="1"/>
  <c r="R33" i="32"/>
  <c r="R35" i="32" s="1"/>
  <c r="B35" i="33"/>
  <c r="F35" i="33"/>
  <c r="R35" i="33"/>
  <c r="E33" i="32"/>
  <c r="E35" i="32" s="1"/>
  <c r="I33" i="32"/>
  <c r="R28" i="23"/>
  <c r="N28" i="23"/>
  <c r="N30" i="23" s="1"/>
  <c r="R30" i="26"/>
  <c r="N28" i="26"/>
  <c r="N30" i="26" s="1"/>
  <c r="J29" i="26"/>
  <c r="S29" i="26" s="1"/>
  <c r="R30" i="25"/>
  <c r="E28" i="25"/>
  <c r="E30" i="25" s="1"/>
  <c r="I28" i="25"/>
  <c r="N28" i="25"/>
  <c r="N30" i="25" s="1"/>
  <c r="J29" i="25"/>
  <c r="R30" i="24"/>
  <c r="E28" i="24"/>
  <c r="E30" i="24" s="1"/>
  <c r="I28" i="24"/>
  <c r="N28" i="24"/>
  <c r="N30" i="24" s="1"/>
  <c r="J29" i="24"/>
  <c r="R30" i="23"/>
  <c r="O30" i="23"/>
  <c r="E28" i="23"/>
  <c r="E30" i="23" s="1"/>
  <c r="I28" i="23"/>
  <c r="L30" i="23"/>
  <c r="P30" i="23"/>
  <c r="J29" i="23"/>
  <c r="S29" i="23" s="1"/>
  <c r="I33" i="22"/>
  <c r="E33" i="22"/>
  <c r="E35" i="22" s="1"/>
  <c r="G35" i="22"/>
  <c r="C35" i="22"/>
  <c r="O27" i="22"/>
  <c r="D35" i="22"/>
  <c r="H35" i="22"/>
  <c r="S34" i="22"/>
  <c r="I35" i="22"/>
  <c r="N33" i="22"/>
  <c r="N35" i="22" s="1"/>
  <c r="R33" i="22"/>
  <c r="R28" i="21"/>
  <c r="N28" i="21"/>
  <c r="N30" i="21" s="1"/>
  <c r="I28" i="21"/>
  <c r="E28" i="21"/>
  <c r="E30" i="21" s="1"/>
  <c r="R30" i="21"/>
  <c r="D30" i="21"/>
  <c r="H30" i="21"/>
  <c r="L30" i="21"/>
  <c r="P30" i="21"/>
  <c r="S29" i="21"/>
  <c r="I30" i="21"/>
  <c r="R33" i="20"/>
  <c r="R35" i="20" s="1"/>
  <c r="N33" i="20"/>
  <c r="N35" i="20" s="1"/>
  <c r="E33" i="20"/>
  <c r="E35" i="20" s="1"/>
  <c r="O27" i="20"/>
  <c r="O35" i="20"/>
  <c r="C35" i="20"/>
  <c r="G35" i="20"/>
  <c r="K35" i="20"/>
  <c r="I35" i="20"/>
  <c r="O27" i="19"/>
  <c r="I33" i="19"/>
  <c r="F28" i="19"/>
  <c r="J34" i="19"/>
  <c r="S34" i="19" s="1"/>
  <c r="E33" i="19"/>
  <c r="E35" i="19" s="1"/>
  <c r="D35" i="19"/>
  <c r="H35" i="19"/>
  <c r="N33" i="19"/>
  <c r="N35" i="19" s="1"/>
  <c r="R33" i="19"/>
  <c r="R28" i="18"/>
  <c r="N28" i="18"/>
  <c r="N30" i="18" s="1"/>
  <c r="E28" i="18"/>
  <c r="E30" i="18" s="1"/>
  <c r="I28" i="18"/>
  <c r="R30" i="18"/>
  <c r="R33" i="17"/>
  <c r="R35" i="17" s="1"/>
  <c r="N33" i="17"/>
  <c r="N35" i="17" s="1"/>
  <c r="F28" i="17"/>
  <c r="O27" i="17"/>
  <c r="K35" i="17"/>
  <c r="O35" i="17"/>
  <c r="E33" i="17"/>
  <c r="E35" i="17" s="1"/>
  <c r="I33" i="17"/>
  <c r="I35" i="17" s="1"/>
  <c r="S34" i="17"/>
  <c r="I33" i="16"/>
  <c r="I35" i="16" s="1"/>
  <c r="E33" i="16"/>
  <c r="E35" i="16" s="1"/>
  <c r="F28" i="16"/>
  <c r="J34" i="16"/>
  <c r="O27" i="16"/>
  <c r="R33" i="16"/>
  <c r="R35" i="16" s="1"/>
  <c r="N33" i="16"/>
  <c r="N35" i="16" s="1"/>
  <c r="C35" i="16"/>
  <c r="G35" i="16"/>
  <c r="K35" i="16"/>
  <c r="O35" i="16"/>
  <c r="S34" i="16"/>
  <c r="O27" i="15"/>
  <c r="R33" i="15"/>
  <c r="R35" i="15" s="1"/>
  <c r="P35" i="15"/>
  <c r="N33" i="15"/>
  <c r="I33" i="15"/>
  <c r="I35" i="15" s="1"/>
  <c r="E33" i="15"/>
  <c r="E35" i="15" s="1"/>
  <c r="F28" i="15"/>
  <c r="N35" i="15"/>
  <c r="C35" i="15"/>
  <c r="G35" i="15"/>
  <c r="K35" i="15"/>
  <c r="O35" i="15"/>
  <c r="S34" i="15"/>
  <c r="F28" i="14"/>
  <c r="J34" i="14"/>
  <c r="S34" i="14" s="1"/>
  <c r="R33" i="14"/>
  <c r="R35" i="14" s="1"/>
  <c r="N33" i="14"/>
  <c r="I33" i="14"/>
  <c r="I35" i="14" s="1"/>
  <c r="E33" i="14"/>
  <c r="E35" i="14" s="1"/>
  <c r="O27" i="14"/>
  <c r="N35" i="14"/>
  <c r="C35" i="14"/>
  <c r="G35" i="14"/>
  <c r="K35" i="14"/>
  <c r="O35" i="14"/>
  <c r="B10" i="12"/>
  <c r="I35" i="37" l="1"/>
  <c r="J33" i="19"/>
  <c r="J35" i="19" s="1"/>
  <c r="J33" i="33"/>
  <c r="S33" i="41"/>
  <c r="S35" i="41" s="1"/>
  <c r="R35" i="41"/>
  <c r="J33" i="40"/>
  <c r="J35" i="40" s="1"/>
  <c r="I35" i="40"/>
  <c r="J33" i="39"/>
  <c r="S33" i="39" s="1"/>
  <c r="S35" i="39" s="1"/>
  <c r="I35" i="39"/>
  <c r="S28" i="26"/>
  <c r="S30" i="26" s="1"/>
  <c r="J30" i="26"/>
  <c r="J33" i="38"/>
  <c r="J35" i="38" s="1"/>
  <c r="I35" i="38"/>
  <c r="R35" i="38"/>
  <c r="J28" i="25"/>
  <c r="S28" i="25" s="1"/>
  <c r="J35" i="37"/>
  <c r="S35" i="37"/>
  <c r="J35" i="36"/>
  <c r="S33" i="36"/>
  <c r="S35" i="36" s="1"/>
  <c r="R35" i="36"/>
  <c r="I30" i="35"/>
  <c r="J28" i="35"/>
  <c r="S28" i="35" s="1"/>
  <c r="S30" i="35" s="1"/>
  <c r="J33" i="34"/>
  <c r="S33" i="34" s="1"/>
  <c r="S35" i="34" s="1"/>
  <c r="J28" i="24"/>
  <c r="S28" i="24" s="1"/>
  <c r="J35" i="33"/>
  <c r="E35" i="33"/>
  <c r="S33" i="33"/>
  <c r="S35" i="33" s="1"/>
  <c r="J33" i="32"/>
  <c r="S33" i="32" s="1"/>
  <c r="S35" i="32" s="1"/>
  <c r="I35" i="32"/>
  <c r="S29" i="25"/>
  <c r="I30" i="25"/>
  <c r="S29" i="24"/>
  <c r="I30" i="24"/>
  <c r="I30" i="23"/>
  <c r="J28" i="23"/>
  <c r="S28" i="23" s="1"/>
  <c r="S30" i="23" s="1"/>
  <c r="J33" i="22"/>
  <c r="J35" i="22" s="1"/>
  <c r="R35" i="22"/>
  <c r="J28" i="21"/>
  <c r="J33" i="20"/>
  <c r="I35" i="19"/>
  <c r="R35" i="19"/>
  <c r="J28" i="18"/>
  <c r="J30" i="18" s="1"/>
  <c r="I30" i="18"/>
  <c r="J33" i="17"/>
  <c r="J33" i="16"/>
  <c r="J35" i="16" s="1"/>
  <c r="J33" i="15"/>
  <c r="J33" i="14"/>
  <c r="P33" i="12"/>
  <c r="P35" i="12" s="1"/>
  <c r="Q33" i="12"/>
  <c r="Q35" i="12" s="1"/>
  <c r="O33" i="12"/>
  <c r="O35" i="12" s="1"/>
  <c r="L33" i="12"/>
  <c r="L35" i="12" s="1"/>
  <c r="M33" i="12"/>
  <c r="M35" i="12" s="1"/>
  <c r="K33" i="12"/>
  <c r="K35" i="12" s="1"/>
  <c r="G33" i="12"/>
  <c r="G35" i="12" s="1"/>
  <c r="H33" i="12"/>
  <c r="H35" i="12" s="1"/>
  <c r="F33" i="12"/>
  <c r="F35" i="12" s="1"/>
  <c r="C33" i="12"/>
  <c r="C35" i="12" s="1"/>
  <c r="D33" i="12"/>
  <c r="D35" i="12" s="1"/>
  <c r="B33" i="12"/>
  <c r="B35" i="12" s="1"/>
  <c r="O24" i="12"/>
  <c r="O21" i="12"/>
  <c r="O20" i="12"/>
  <c r="O19" i="12"/>
  <c r="O18" i="12"/>
  <c r="J18" i="12"/>
  <c r="J19" i="12"/>
  <c r="H10" i="12"/>
  <c r="L10" i="12" s="1"/>
  <c r="F10" i="12"/>
  <c r="R34" i="12"/>
  <c r="N34" i="12"/>
  <c r="I34" i="12"/>
  <c r="E34" i="12"/>
  <c r="F22" i="12"/>
  <c r="C22" i="12"/>
  <c r="P28" i="11"/>
  <c r="P30" i="11" s="1"/>
  <c r="Q28" i="11"/>
  <c r="O28" i="11"/>
  <c r="O30" i="11" s="1"/>
  <c r="L28" i="11"/>
  <c r="M28" i="11"/>
  <c r="M30" i="11" s="1"/>
  <c r="K28" i="11"/>
  <c r="K30" i="11" s="1"/>
  <c r="G28" i="11"/>
  <c r="G30" i="11" s="1"/>
  <c r="H28" i="11"/>
  <c r="F28" i="11"/>
  <c r="I28" i="11" s="1"/>
  <c r="C28" i="11"/>
  <c r="D28" i="11"/>
  <c r="B28" i="11"/>
  <c r="Q18" i="11"/>
  <c r="Q19" i="11"/>
  <c r="Q10" i="11"/>
  <c r="Q11" i="11"/>
  <c r="Q12" i="11"/>
  <c r="Q13" i="11"/>
  <c r="Q14" i="11"/>
  <c r="Q15" i="11"/>
  <c r="Q16" i="11"/>
  <c r="Q17" i="11"/>
  <c r="Q9" i="11"/>
  <c r="M14" i="11"/>
  <c r="M13" i="11"/>
  <c r="M23" i="11" s="1"/>
  <c r="C14" i="11"/>
  <c r="C13" i="11"/>
  <c r="C9" i="11"/>
  <c r="R29" i="11"/>
  <c r="N29" i="11"/>
  <c r="I29" i="11"/>
  <c r="E29" i="11"/>
  <c r="Q30" i="11"/>
  <c r="L30" i="11"/>
  <c r="H30" i="11"/>
  <c r="D30" i="11"/>
  <c r="C30" i="11"/>
  <c r="Q33" i="4"/>
  <c r="P33" i="4"/>
  <c r="O33" i="4"/>
  <c r="L33" i="4"/>
  <c r="M33" i="4"/>
  <c r="K33" i="4"/>
  <c r="G33" i="4"/>
  <c r="H33" i="4"/>
  <c r="F33" i="4"/>
  <c r="C33" i="4"/>
  <c r="D33" i="4"/>
  <c r="B33" i="4"/>
  <c r="P28" i="10"/>
  <c r="P30" i="10" s="1"/>
  <c r="Q28" i="10"/>
  <c r="O28" i="10"/>
  <c r="O30" i="10" s="1"/>
  <c r="L28" i="10"/>
  <c r="M28" i="10"/>
  <c r="M30" i="10" s="1"/>
  <c r="K28" i="10"/>
  <c r="K30" i="10" s="1"/>
  <c r="G28" i="10"/>
  <c r="G30" i="10" s="1"/>
  <c r="H28" i="10"/>
  <c r="H30" i="10" s="1"/>
  <c r="F28" i="10"/>
  <c r="F30" i="10" s="1"/>
  <c r="D28" i="10"/>
  <c r="C28" i="10"/>
  <c r="B28" i="10"/>
  <c r="C30" i="10"/>
  <c r="D30" i="10"/>
  <c r="Q11" i="10"/>
  <c r="Q12" i="10"/>
  <c r="Q13" i="10"/>
  <c r="Q14" i="10"/>
  <c r="Q15" i="10"/>
  <c r="Q16" i="10"/>
  <c r="Q17" i="10"/>
  <c r="Q18" i="10"/>
  <c r="Q9" i="10"/>
  <c r="M16" i="10"/>
  <c r="M15" i="10"/>
  <c r="M14" i="10"/>
  <c r="M13" i="10"/>
  <c r="C16" i="10"/>
  <c r="C15" i="10"/>
  <c r="C14" i="10"/>
  <c r="C13" i="10"/>
  <c r="C9" i="10"/>
  <c r="R29" i="10"/>
  <c r="N29" i="10"/>
  <c r="I29" i="10"/>
  <c r="E29" i="10"/>
  <c r="Q30" i="10"/>
  <c r="L30" i="10"/>
  <c r="B30" i="10"/>
  <c r="Q10" i="10"/>
  <c r="P33" i="9"/>
  <c r="P35" i="9" s="1"/>
  <c r="Q33" i="9"/>
  <c r="O33" i="9"/>
  <c r="O35" i="9" s="1"/>
  <c r="L33" i="9"/>
  <c r="L35" i="9" s="1"/>
  <c r="M33" i="9"/>
  <c r="M35" i="9" s="1"/>
  <c r="K33" i="9"/>
  <c r="G33" i="9"/>
  <c r="H33" i="9"/>
  <c r="H35" i="9" s="1"/>
  <c r="F33" i="9"/>
  <c r="C33" i="9"/>
  <c r="C35" i="9" s="1"/>
  <c r="D33" i="9"/>
  <c r="D35" i="9" s="1"/>
  <c r="B33" i="9"/>
  <c r="C26" i="9"/>
  <c r="O20" i="9"/>
  <c r="O19" i="9"/>
  <c r="O18" i="9"/>
  <c r="H10" i="9"/>
  <c r="F10" i="9"/>
  <c r="C10" i="9"/>
  <c r="B10" i="9"/>
  <c r="J18" i="9"/>
  <c r="J23" i="9" s="1"/>
  <c r="R34" i="9"/>
  <c r="N34" i="9"/>
  <c r="I34" i="9"/>
  <c r="E34" i="9"/>
  <c r="J34" i="9" s="1"/>
  <c r="G35" i="9"/>
  <c r="C22" i="9"/>
  <c r="F22" i="9"/>
  <c r="D14" i="9"/>
  <c r="L10" i="9"/>
  <c r="P33" i="8"/>
  <c r="Q33" i="8"/>
  <c r="Q35" i="8" s="1"/>
  <c r="O33" i="8"/>
  <c r="O35" i="8" s="1"/>
  <c r="L33" i="8"/>
  <c r="M33" i="8"/>
  <c r="M35" i="8" s="1"/>
  <c r="K33" i="8"/>
  <c r="K35" i="8" s="1"/>
  <c r="G33" i="8"/>
  <c r="G35" i="8" s="1"/>
  <c r="H33" i="8"/>
  <c r="F33" i="8"/>
  <c r="F35" i="8" s="1"/>
  <c r="C33" i="8"/>
  <c r="C35" i="8" s="1"/>
  <c r="D33" i="8"/>
  <c r="B33" i="8"/>
  <c r="B35" i="8" s="1"/>
  <c r="C26" i="8"/>
  <c r="C22" i="8" s="1"/>
  <c r="O21" i="8"/>
  <c r="O20" i="8"/>
  <c r="O19" i="8"/>
  <c r="O18" i="8"/>
  <c r="J18" i="8"/>
  <c r="J23" i="8" s="1"/>
  <c r="J18" i="5"/>
  <c r="J23" i="5" s="1"/>
  <c r="D14" i="8"/>
  <c r="H10" i="8"/>
  <c r="L10" i="8" s="1"/>
  <c r="F10" i="8"/>
  <c r="C10" i="8"/>
  <c r="B10" i="8"/>
  <c r="R34" i="8"/>
  <c r="N34" i="8"/>
  <c r="I34" i="8"/>
  <c r="E34" i="8"/>
  <c r="F22" i="8"/>
  <c r="Q10" i="7"/>
  <c r="Q9" i="7"/>
  <c r="P28" i="7"/>
  <c r="P30" i="7" s="1"/>
  <c r="Q28" i="7"/>
  <c r="Q30" i="7" s="1"/>
  <c r="O28" i="7"/>
  <c r="L28" i="7"/>
  <c r="M28" i="7"/>
  <c r="M30" i="7" s="1"/>
  <c r="K28" i="7"/>
  <c r="G28" i="7"/>
  <c r="H28" i="7"/>
  <c r="H30" i="7" s="1"/>
  <c r="F28" i="7"/>
  <c r="F30" i="7" s="1"/>
  <c r="C28" i="7"/>
  <c r="C30" i="7" s="1"/>
  <c r="D28" i="7"/>
  <c r="B28" i="7"/>
  <c r="B30" i="7" s="1"/>
  <c r="P28" i="2"/>
  <c r="Q28" i="2"/>
  <c r="O28" i="2"/>
  <c r="L28" i="2"/>
  <c r="M28" i="2"/>
  <c r="K28" i="2"/>
  <c r="G28" i="2"/>
  <c r="H28" i="2"/>
  <c r="F28" i="2"/>
  <c r="F30" i="2" s="1"/>
  <c r="C28" i="2"/>
  <c r="D28" i="2"/>
  <c r="B28" i="2"/>
  <c r="M14" i="7"/>
  <c r="M13" i="7"/>
  <c r="C14" i="7"/>
  <c r="C13" i="7"/>
  <c r="C9" i="7"/>
  <c r="R29" i="7"/>
  <c r="N29" i="7"/>
  <c r="I29" i="7"/>
  <c r="E29" i="7"/>
  <c r="L30" i="7"/>
  <c r="G30" i="7"/>
  <c r="P33" i="5"/>
  <c r="P35" i="5" s="1"/>
  <c r="Q33" i="5"/>
  <c r="Q35" i="5" s="1"/>
  <c r="O33" i="5"/>
  <c r="O35" i="5" s="1"/>
  <c r="L33" i="5"/>
  <c r="L35" i="5" s="1"/>
  <c r="M33" i="5"/>
  <c r="M35" i="5" s="1"/>
  <c r="K33" i="5"/>
  <c r="K35" i="5" s="1"/>
  <c r="G33" i="5"/>
  <c r="H33" i="5"/>
  <c r="H35" i="5" s="1"/>
  <c r="F33" i="5"/>
  <c r="F35" i="5" s="1"/>
  <c r="C33" i="5"/>
  <c r="D33" i="5"/>
  <c r="D35" i="5" s="1"/>
  <c r="B33" i="5"/>
  <c r="B35" i="5" s="1"/>
  <c r="C26" i="5"/>
  <c r="C22" i="5" s="1"/>
  <c r="O18" i="5"/>
  <c r="O27" i="5" s="1"/>
  <c r="H10" i="5"/>
  <c r="L10" i="5" s="1"/>
  <c r="F10" i="5"/>
  <c r="B10" i="5"/>
  <c r="R34" i="5"/>
  <c r="N34" i="5"/>
  <c r="I34" i="5"/>
  <c r="E34" i="5"/>
  <c r="G35" i="5"/>
  <c r="F22" i="5"/>
  <c r="D14" i="5"/>
  <c r="R49" i="3"/>
  <c r="P49" i="3"/>
  <c r="N49" i="3"/>
  <c r="L49" i="3"/>
  <c r="K49" i="3"/>
  <c r="R43" i="3"/>
  <c r="P43" i="3"/>
  <c r="N43" i="3"/>
  <c r="L43" i="3"/>
  <c r="K43" i="3"/>
  <c r="J29" i="7" l="1"/>
  <c r="N33" i="9"/>
  <c r="N35" i="9" s="1"/>
  <c r="R33" i="9"/>
  <c r="J29" i="10"/>
  <c r="J29" i="11"/>
  <c r="S33" i="19"/>
  <c r="S35" i="19" s="1"/>
  <c r="E28" i="7"/>
  <c r="E30" i="7" s="1"/>
  <c r="J34" i="8"/>
  <c r="S34" i="8" s="1"/>
  <c r="F28" i="8"/>
  <c r="E28" i="11"/>
  <c r="E30" i="11" s="1"/>
  <c r="N28" i="11"/>
  <c r="N30" i="11" s="1"/>
  <c r="F28" i="12"/>
  <c r="J34" i="12"/>
  <c r="S34" i="12" s="1"/>
  <c r="S30" i="25"/>
  <c r="S33" i="38"/>
  <c r="S35" i="38" s="1"/>
  <c r="F28" i="9"/>
  <c r="S34" i="9"/>
  <c r="S29" i="10"/>
  <c r="S29" i="11"/>
  <c r="S33" i="40"/>
  <c r="S35" i="40" s="1"/>
  <c r="J35" i="39"/>
  <c r="J30" i="25"/>
  <c r="J30" i="35"/>
  <c r="J35" i="34"/>
  <c r="S30" i="24"/>
  <c r="J30" i="24"/>
  <c r="J35" i="32"/>
  <c r="J30" i="23"/>
  <c r="S33" i="22"/>
  <c r="S35" i="22" s="1"/>
  <c r="J30" i="21"/>
  <c r="S28" i="21"/>
  <c r="S30" i="21" s="1"/>
  <c r="J35" i="20"/>
  <c r="S33" i="20"/>
  <c r="S35" i="20" s="1"/>
  <c r="S28" i="18"/>
  <c r="S30" i="18" s="1"/>
  <c r="J35" i="17"/>
  <c r="S33" i="17"/>
  <c r="S35" i="17" s="1"/>
  <c r="S33" i="16"/>
  <c r="S35" i="16" s="1"/>
  <c r="J35" i="15"/>
  <c r="S33" i="15"/>
  <c r="S35" i="15" s="1"/>
  <c r="J35" i="14"/>
  <c r="S33" i="14"/>
  <c r="S35" i="14" s="1"/>
  <c r="J23" i="12"/>
  <c r="R33" i="12"/>
  <c r="R35" i="12" s="1"/>
  <c r="N33" i="12"/>
  <c r="N35" i="12" s="1"/>
  <c r="O27" i="12"/>
  <c r="E33" i="12"/>
  <c r="E35" i="12" s="1"/>
  <c r="I33" i="12"/>
  <c r="R28" i="11"/>
  <c r="R30" i="11" s="1"/>
  <c r="J28" i="11"/>
  <c r="I30" i="11"/>
  <c r="F30" i="11"/>
  <c r="B30" i="11"/>
  <c r="R28" i="10"/>
  <c r="R30" i="10" s="1"/>
  <c r="N28" i="10"/>
  <c r="N30" i="10" s="1"/>
  <c r="M23" i="10"/>
  <c r="E28" i="10"/>
  <c r="E30" i="10" s="1"/>
  <c r="I28" i="10"/>
  <c r="I30" i="10" s="1"/>
  <c r="K35" i="9"/>
  <c r="Q35" i="9"/>
  <c r="I33" i="9"/>
  <c r="I35" i="9" s="1"/>
  <c r="E33" i="9"/>
  <c r="E35" i="9" s="1"/>
  <c r="O27" i="9"/>
  <c r="B35" i="9"/>
  <c r="F35" i="9"/>
  <c r="R35" i="9"/>
  <c r="O27" i="8"/>
  <c r="R33" i="8"/>
  <c r="N33" i="8"/>
  <c r="N35" i="8" s="1"/>
  <c r="I33" i="8"/>
  <c r="E33" i="8"/>
  <c r="E35" i="8" s="1"/>
  <c r="R35" i="8"/>
  <c r="D35" i="8"/>
  <c r="H35" i="8"/>
  <c r="L35" i="8"/>
  <c r="P35" i="8"/>
  <c r="I35" i="8"/>
  <c r="R28" i="7"/>
  <c r="R30" i="7" s="1"/>
  <c r="N28" i="7"/>
  <c r="I28" i="7"/>
  <c r="J28" i="7" s="1"/>
  <c r="J30" i="7" s="1"/>
  <c r="D30" i="7"/>
  <c r="M23" i="7"/>
  <c r="N30" i="7"/>
  <c r="K30" i="7"/>
  <c r="O30" i="7"/>
  <c r="S29" i="7"/>
  <c r="I30" i="7"/>
  <c r="J34" i="5"/>
  <c r="S34" i="5" s="1"/>
  <c r="F28" i="5"/>
  <c r="E33" i="5"/>
  <c r="E35" i="5" s="1"/>
  <c r="C35" i="5"/>
  <c r="I33" i="5"/>
  <c r="N33" i="5"/>
  <c r="N35" i="5" s="1"/>
  <c r="R33" i="5"/>
  <c r="P33" i="3"/>
  <c r="Q33" i="3"/>
  <c r="O33" i="3"/>
  <c r="L33" i="3"/>
  <c r="M33" i="3"/>
  <c r="K33" i="3"/>
  <c r="G33" i="3"/>
  <c r="H33" i="3"/>
  <c r="F33" i="3"/>
  <c r="C33" i="3"/>
  <c r="D33" i="3"/>
  <c r="B33" i="3"/>
  <c r="C26" i="3"/>
  <c r="C22" i="3" s="1"/>
  <c r="F22" i="3"/>
  <c r="O20" i="3"/>
  <c r="O19" i="3"/>
  <c r="O18" i="3"/>
  <c r="J18" i="3"/>
  <c r="F10" i="3"/>
  <c r="B10" i="3"/>
  <c r="M14" i="2"/>
  <c r="M13" i="2"/>
  <c r="C14" i="2"/>
  <c r="C13" i="2"/>
  <c r="AE77" i="1"/>
  <c r="AD77" i="1"/>
  <c r="AC77" i="1"/>
  <c r="AB77" i="1"/>
  <c r="AA77" i="1"/>
  <c r="Z77" i="1"/>
  <c r="Y77" i="1"/>
  <c r="X77" i="1"/>
  <c r="W77" i="1"/>
  <c r="V77" i="1"/>
  <c r="U77" i="1"/>
  <c r="T77" i="1"/>
  <c r="P77" i="1"/>
  <c r="O77" i="1"/>
  <c r="N77" i="1"/>
  <c r="M77" i="1"/>
  <c r="L77" i="1"/>
  <c r="K77" i="1"/>
  <c r="J77" i="1"/>
  <c r="I77" i="1"/>
  <c r="H77" i="1"/>
  <c r="G77" i="1"/>
  <c r="G82" i="1" s="1"/>
  <c r="AF76" i="1"/>
  <c r="AG76" i="1" s="1"/>
  <c r="Q76" i="1"/>
  <c r="R76" i="1" s="1"/>
  <c r="AF75" i="1"/>
  <c r="AG75" i="1" s="1"/>
  <c r="Q75" i="1"/>
  <c r="R75" i="1" s="1"/>
  <c r="AF74" i="1"/>
  <c r="AG74" i="1" s="1"/>
  <c r="Q74" i="1"/>
  <c r="R74" i="1" s="1"/>
  <c r="AF73" i="1"/>
  <c r="AG73" i="1" s="1"/>
  <c r="Q73" i="1"/>
  <c r="R73" i="1" s="1"/>
  <c r="D73" i="1"/>
  <c r="AF72" i="1"/>
  <c r="AG72" i="1" s="1"/>
  <c r="Q72" i="1"/>
  <c r="R72" i="1" s="1"/>
  <c r="AF71" i="1"/>
  <c r="AG71" i="1" s="1"/>
  <c r="R71" i="1"/>
  <c r="Q71" i="1"/>
  <c r="AF70" i="1"/>
  <c r="AG70" i="1" s="1"/>
  <c r="Q70" i="1"/>
  <c r="R70" i="1" s="1"/>
  <c r="AF69" i="1"/>
  <c r="AG69" i="1" s="1"/>
  <c r="Q69" i="1"/>
  <c r="R69" i="1" s="1"/>
  <c r="D69" i="1"/>
  <c r="AF68" i="1"/>
  <c r="AG68" i="1" s="1"/>
  <c r="Q68" i="1"/>
  <c r="R68" i="1" s="1"/>
  <c r="D68" i="1"/>
  <c r="AF67" i="1"/>
  <c r="AG67" i="1" s="1"/>
  <c r="Q67" i="1"/>
  <c r="R67" i="1" s="1"/>
  <c r="AF66" i="1"/>
  <c r="AG66" i="1" s="1"/>
  <c r="Q66" i="1"/>
  <c r="R66" i="1" s="1"/>
  <c r="AF65" i="1"/>
  <c r="AG65" i="1" s="1"/>
  <c r="Q65" i="1"/>
  <c r="R65" i="1" s="1"/>
  <c r="AF64" i="1"/>
  <c r="AG64" i="1" s="1"/>
  <c r="Q64" i="1"/>
  <c r="R64" i="1" s="1"/>
  <c r="AF63" i="1"/>
  <c r="AG63" i="1" s="1"/>
  <c r="Q63" i="1"/>
  <c r="R63" i="1" s="1"/>
  <c r="AF62" i="1"/>
  <c r="AG62" i="1" s="1"/>
  <c r="Q62" i="1"/>
  <c r="R62" i="1" s="1"/>
  <c r="AF61" i="1"/>
  <c r="AG61" i="1" s="1"/>
  <c r="Q61" i="1"/>
  <c r="R61" i="1" s="1"/>
  <c r="AF60" i="1"/>
  <c r="AG60" i="1" s="1"/>
  <c r="Q60" i="1"/>
  <c r="R60" i="1" s="1"/>
  <c r="AF59" i="1"/>
  <c r="AG59" i="1" s="1"/>
  <c r="Q59" i="1"/>
  <c r="R59" i="1" s="1"/>
  <c r="AF58" i="1"/>
  <c r="AG58" i="1" s="1"/>
  <c r="Q58" i="1"/>
  <c r="R58" i="1" s="1"/>
  <c r="D58" i="1"/>
  <c r="AF57" i="1"/>
  <c r="AG57" i="1" s="1"/>
  <c r="Q57" i="1"/>
  <c r="R57" i="1" s="1"/>
  <c r="D57" i="1"/>
  <c r="AF56" i="1"/>
  <c r="AG56" i="1" s="1"/>
  <c r="Q56" i="1"/>
  <c r="R56" i="1" s="1"/>
  <c r="AF55" i="1"/>
  <c r="AG55" i="1" s="1"/>
  <c r="R55" i="1"/>
  <c r="Q55" i="1"/>
  <c r="AF54" i="1"/>
  <c r="AG54" i="1" s="1"/>
  <c r="Q54" i="1"/>
  <c r="R54" i="1" s="1"/>
  <c r="AF53" i="1"/>
  <c r="AG53" i="1" s="1"/>
  <c r="Q53" i="1"/>
  <c r="R53" i="1" s="1"/>
  <c r="AF52" i="1"/>
  <c r="AG52" i="1" s="1"/>
  <c r="Q52" i="1"/>
  <c r="R52" i="1" s="1"/>
  <c r="AF51" i="1"/>
  <c r="AG51" i="1" s="1"/>
  <c r="R51" i="1"/>
  <c r="Q51" i="1"/>
  <c r="AF50" i="1"/>
  <c r="AG50" i="1" s="1"/>
  <c r="Q50" i="1"/>
  <c r="R50" i="1" s="1"/>
  <c r="AF49" i="1"/>
  <c r="AG49" i="1" s="1"/>
  <c r="Q49" i="1"/>
  <c r="R49" i="1" s="1"/>
  <c r="D49" i="1"/>
  <c r="AF48" i="1"/>
  <c r="AG48" i="1" s="1"/>
  <c r="Q48" i="1"/>
  <c r="R48" i="1" s="1"/>
  <c r="D48" i="1"/>
  <c r="AF47" i="1"/>
  <c r="AG47" i="1" s="1"/>
  <c r="Q47" i="1"/>
  <c r="R47" i="1" s="1"/>
  <c r="AF46" i="1"/>
  <c r="AG46" i="1" s="1"/>
  <c r="R46" i="1"/>
  <c r="Q46" i="1"/>
  <c r="AF45" i="1"/>
  <c r="AG45" i="1" s="1"/>
  <c r="Q45" i="1"/>
  <c r="R45" i="1" s="1"/>
  <c r="AF44" i="1"/>
  <c r="AG44" i="1" s="1"/>
  <c r="Q44" i="1"/>
  <c r="R44" i="1" s="1"/>
  <c r="AF43" i="1"/>
  <c r="AG43" i="1" s="1"/>
  <c r="Q43" i="1"/>
  <c r="R43" i="1" s="1"/>
  <c r="D43" i="1"/>
  <c r="AF42" i="1"/>
  <c r="AG42" i="1" s="1"/>
  <c r="Q42" i="1"/>
  <c r="R42" i="1" s="1"/>
  <c r="D42" i="1"/>
  <c r="AF41" i="1"/>
  <c r="AG41" i="1" s="1"/>
  <c r="R41" i="1"/>
  <c r="Q41" i="1"/>
  <c r="AF40" i="1"/>
  <c r="AG40" i="1" s="1"/>
  <c r="Q40" i="1"/>
  <c r="R40" i="1" s="1"/>
  <c r="D40" i="1"/>
  <c r="AF39" i="1"/>
  <c r="AG39" i="1" s="1"/>
  <c r="Q39" i="1"/>
  <c r="R39" i="1" s="1"/>
  <c r="AF38" i="1"/>
  <c r="AG38" i="1" s="1"/>
  <c r="Q38" i="1"/>
  <c r="R38" i="1" s="1"/>
  <c r="AF37" i="1"/>
  <c r="AG37" i="1" s="1"/>
  <c r="Q37" i="1"/>
  <c r="R37" i="1" s="1"/>
  <c r="AF36" i="1"/>
  <c r="AG36" i="1" s="1"/>
  <c r="Q36" i="1"/>
  <c r="R36" i="1" s="1"/>
  <c r="AF35" i="1"/>
  <c r="AG35" i="1" s="1"/>
  <c r="Q35" i="1"/>
  <c r="R35" i="1" s="1"/>
  <c r="D35" i="1"/>
  <c r="AF34" i="1"/>
  <c r="AG34" i="1" s="1"/>
  <c r="Q34" i="1"/>
  <c r="R34" i="1" s="1"/>
  <c r="AF33" i="1"/>
  <c r="AG33" i="1" s="1"/>
  <c r="Q33" i="1"/>
  <c r="R33" i="1" s="1"/>
  <c r="AF32" i="1"/>
  <c r="AG32" i="1" s="1"/>
  <c r="Q32" i="1"/>
  <c r="R32" i="1" s="1"/>
  <c r="AF31" i="1"/>
  <c r="AG31" i="1" s="1"/>
  <c r="Q31" i="1"/>
  <c r="R31" i="1" s="1"/>
  <c r="D31" i="1"/>
  <c r="AF30" i="1"/>
  <c r="AG30" i="1" s="1"/>
  <c r="Q30" i="1"/>
  <c r="R30" i="1" s="1"/>
  <c r="AF29" i="1"/>
  <c r="AG29" i="1" s="1"/>
  <c r="Q29" i="1"/>
  <c r="R29" i="1" s="1"/>
  <c r="AF28" i="1"/>
  <c r="AG28" i="1" s="1"/>
  <c r="Q28" i="1"/>
  <c r="R28" i="1" s="1"/>
  <c r="AG27" i="1"/>
  <c r="AF27" i="1"/>
  <c r="Q27" i="1"/>
  <c r="R27" i="1" s="1"/>
  <c r="AF26" i="1"/>
  <c r="AG26" i="1" s="1"/>
  <c r="Q26" i="1"/>
  <c r="R26" i="1" s="1"/>
  <c r="AF25" i="1"/>
  <c r="AG25" i="1" s="1"/>
  <c r="Q25" i="1"/>
  <c r="R25" i="1" s="1"/>
  <c r="AF24" i="1"/>
  <c r="AG24" i="1" s="1"/>
  <c r="Q24" i="1"/>
  <c r="R24" i="1" s="1"/>
  <c r="AG23" i="1"/>
  <c r="AF23" i="1"/>
  <c r="Q23" i="1"/>
  <c r="R23" i="1" s="1"/>
  <c r="AF22" i="1"/>
  <c r="AG22" i="1" s="1"/>
  <c r="Q22" i="1"/>
  <c r="R22" i="1" s="1"/>
  <c r="AF21" i="1"/>
  <c r="AG21" i="1" s="1"/>
  <c r="Q21" i="1"/>
  <c r="R21" i="1" s="1"/>
  <c r="AF20" i="1"/>
  <c r="AG20" i="1" s="1"/>
  <c r="Q20" i="1"/>
  <c r="R20" i="1" s="1"/>
  <c r="AG19" i="1"/>
  <c r="AF19" i="1"/>
  <c r="Q19" i="1"/>
  <c r="R19" i="1" s="1"/>
  <c r="D19" i="1"/>
  <c r="AF18" i="1"/>
  <c r="AG18" i="1" s="1"/>
  <c r="Q18" i="1"/>
  <c r="R18" i="1" s="1"/>
  <c r="AF17" i="1"/>
  <c r="AG17" i="1" s="1"/>
  <c r="Q17" i="1"/>
  <c r="R17" i="1" s="1"/>
  <c r="AF16" i="1"/>
  <c r="AG16" i="1" s="1"/>
  <c r="Q16" i="1"/>
  <c r="R16" i="1" s="1"/>
  <c r="AF15" i="1"/>
  <c r="AG15" i="1" s="1"/>
  <c r="Q15" i="1"/>
  <c r="R15" i="1" s="1"/>
  <c r="AF14" i="1"/>
  <c r="AG14" i="1" s="1"/>
  <c r="Q14" i="1"/>
  <c r="R14" i="1" s="1"/>
  <c r="AF13" i="1"/>
  <c r="AG13" i="1" s="1"/>
  <c r="Q13" i="1"/>
  <c r="R13" i="1" s="1"/>
  <c r="AF12" i="1"/>
  <c r="AG12" i="1" s="1"/>
  <c r="Q12" i="1"/>
  <c r="R12" i="1" s="1"/>
  <c r="AF11" i="1"/>
  <c r="AG11" i="1" s="1"/>
  <c r="Q11" i="1"/>
  <c r="R11" i="1" s="1"/>
  <c r="D11" i="1"/>
  <c r="AF10" i="1"/>
  <c r="AG10" i="1" s="1"/>
  <c r="R10" i="1"/>
  <c r="Q10" i="1"/>
  <c r="AF9" i="1"/>
  <c r="AF77" i="1" s="1"/>
  <c r="Q9" i="1"/>
  <c r="R9" i="1" s="1"/>
  <c r="D9" i="1"/>
  <c r="AF8" i="1"/>
  <c r="AG8" i="1" s="1"/>
  <c r="Q8" i="1"/>
  <c r="R8" i="1" s="1"/>
  <c r="AF7" i="1"/>
  <c r="AG7" i="1" s="1"/>
  <c r="Q7" i="1"/>
  <c r="R7" i="1" s="1"/>
  <c r="AG6" i="1"/>
  <c r="AF6" i="1"/>
  <c r="Q6" i="1"/>
  <c r="R6" i="1" s="1"/>
  <c r="AF5" i="1"/>
  <c r="AG5" i="1" s="1"/>
  <c r="Q5" i="1"/>
  <c r="R5" i="1" s="1"/>
  <c r="AF4" i="1"/>
  <c r="AG4" i="1" s="1"/>
  <c r="Q4" i="1"/>
  <c r="R4" i="1" s="1"/>
  <c r="AF3" i="1"/>
  <c r="AG3" i="1" s="1"/>
  <c r="Q3" i="1"/>
  <c r="R3" i="1" s="1"/>
  <c r="AG2" i="1"/>
  <c r="AF2" i="1"/>
  <c r="Q2" i="1"/>
  <c r="R2" i="1" s="1"/>
  <c r="D2" i="1"/>
  <c r="D14" i="3"/>
  <c r="C9" i="2"/>
  <c r="B35" i="1" l="1"/>
  <c r="B69" i="1"/>
  <c r="J33" i="12"/>
  <c r="I35" i="12"/>
  <c r="S28" i="11"/>
  <c r="S30" i="11" s="1"/>
  <c r="J30" i="11"/>
  <c r="J28" i="10"/>
  <c r="J33" i="9"/>
  <c r="J35" i="9" s="1"/>
  <c r="J33" i="8"/>
  <c r="S28" i="7"/>
  <c r="S30" i="7" s="1"/>
  <c r="AG9" i="1"/>
  <c r="Q77" i="1"/>
  <c r="Q80" i="1" s="1"/>
  <c r="B57" i="1"/>
  <c r="D77" i="1"/>
  <c r="J33" i="5"/>
  <c r="J35" i="5" s="1"/>
  <c r="I35" i="5"/>
  <c r="R35" i="5"/>
  <c r="B9" i="1"/>
  <c r="B77" i="1" s="1"/>
  <c r="S33" i="12" l="1"/>
  <c r="S35" i="12" s="1"/>
  <c r="J35" i="12"/>
  <c r="S28" i="10"/>
  <c r="S30" i="10" s="1"/>
  <c r="J30" i="10"/>
  <c r="S33" i="9"/>
  <c r="S35" i="9" s="1"/>
  <c r="S33" i="8"/>
  <c r="S35" i="8" s="1"/>
  <c r="J35" i="8"/>
  <c r="S33" i="5"/>
  <c r="S35" i="5" s="1"/>
  <c r="Q30" i="2" l="1"/>
  <c r="P30" i="2"/>
  <c r="O30" i="2"/>
  <c r="M30" i="2"/>
  <c r="L30" i="2"/>
  <c r="K30" i="2"/>
  <c r="H30" i="2"/>
  <c r="G30" i="2"/>
  <c r="B30" i="2"/>
  <c r="R29" i="2"/>
  <c r="N29" i="2"/>
  <c r="I29" i="2"/>
  <c r="E29" i="2"/>
  <c r="R28" i="2"/>
  <c r="N28" i="2"/>
  <c r="N30" i="2" s="1"/>
  <c r="I28" i="2"/>
  <c r="D30" i="2"/>
  <c r="C30" i="2"/>
  <c r="M23" i="2"/>
  <c r="Q35" i="4"/>
  <c r="P35" i="4"/>
  <c r="O35" i="4"/>
  <c r="M35" i="4"/>
  <c r="L35" i="4"/>
  <c r="K35" i="4"/>
  <c r="H35" i="4"/>
  <c r="G35" i="4"/>
  <c r="F35" i="4"/>
  <c r="D35" i="4"/>
  <c r="B35" i="4"/>
  <c r="R34" i="4"/>
  <c r="N34" i="4"/>
  <c r="I34" i="4"/>
  <c r="E34" i="4"/>
  <c r="R33" i="4"/>
  <c r="N33" i="4"/>
  <c r="N35" i="4" s="1"/>
  <c r="I33" i="4"/>
  <c r="C35" i="4"/>
  <c r="O27" i="4"/>
  <c r="J23" i="4"/>
  <c r="F22" i="4"/>
  <c r="C22" i="4"/>
  <c r="F28" i="4" s="1"/>
  <c r="L10" i="4"/>
  <c r="Q35" i="3"/>
  <c r="P35" i="3"/>
  <c r="O35" i="3"/>
  <c r="M35" i="3"/>
  <c r="L35" i="3"/>
  <c r="K35" i="3"/>
  <c r="H35" i="3"/>
  <c r="G35" i="3"/>
  <c r="F35" i="3"/>
  <c r="D35" i="3"/>
  <c r="C35" i="3"/>
  <c r="B35" i="3"/>
  <c r="R34" i="3"/>
  <c r="N34" i="3"/>
  <c r="I34" i="3"/>
  <c r="E34" i="3"/>
  <c r="R33" i="3"/>
  <c r="N33" i="3"/>
  <c r="N35" i="3" s="1"/>
  <c r="I33" i="3"/>
  <c r="E33" i="3"/>
  <c r="O27" i="3"/>
  <c r="J23" i="3"/>
  <c r="F28" i="3"/>
  <c r="L10" i="3"/>
  <c r="J34" i="4" l="1"/>
  <c r="R35" i="4"/>
  <c r="J34" i="3"/>
  <c r="S34" i="3" s="1"/>
  <c r="I35" i="3"/>
  <c r="J33" i="3"/>
  <c r="E35" i="3"/>
  <c r="R30" i="2"/>
  <c r="J29" i="2"/>
  <c r="S29" i="2" s="1"/>
  <c r="I30" i="2"/>
  <c r="E28" i="2"/>
  <c r="S34" i="4"/>
  <c r="I35" i="4"/>
  <c r="E33" i="4"/>
  <c r="J33" i="4" s="1"/>
  <c r="J35" i="4" s="1"/>
  <c r="R35" i="3"/>
  <c r="J35" i="3" l="1"/>
  <c r="S33" i="3"/>
  <c r="S35" i="3" s="1"/>
  <c r="J28" i="2"/>
  <c r="S28" i="2" s="1"/>
  <c r="S30" i="2" s="1"/>
  <c r="E30" i="2"/>
  <c r="S33" i="4"/>
  <c r="S35" i="4" s="1"/>
  <c r="E35" i="4"/>
  <c r="J30" i="2" l="1"/>
</calcChain>
</file>

<file path=xl/sharedStrings.xml><?xml version="1.0" encoding="utf-8"?>
<sst xmlns="http://schemas.openxmlformats.org/spreadsheetml/2006/main" count="6617" uniqueCount="1382">
  <si>
    <t>Ejes</t>
  </si>
  <si>
    <t xml:space="preserve">Programas </t>
  </si>
  <si>
    <t>Presupuesto</t>
  </si>
  <si>
    <t>Subprogramas</t>
  </si>
  <si>
    <t>Total</t>
  </si>
  <si>
    <t>Eje 1. Saltillo Ciudadano</t>
  </si>
  <si>
    <t>Eje 2. Saltillo Honesto</t>
  </si>
  <si>
    <t>Planeación Estratégica y Evaluación de Políticas Públicas</t>
  </si>
  <si>
    <t>Cabildo</t>
  </si>
  <si>
    <t>Acciones del Ayuntamiento</t>
  </si>
  <si>
    <t>Desarrollo del Archivo Municipal</t>
  </si>
  <si>
    <t>Programa de Modernización Municipal</t>
  </si>
  <si>
    <t>Administración eficiente</t>
  </si>
  <si>
    <t>Participación Ciudadana en la Administración Municipal (Predial)</t>
  </si>
  <si>
    <t>Mejoramiento de Vivienda</t>
  </si>
  <si>
    <t>Finanzas Públicas Responsables</t>
  </si>
  <si>
    <t>Programa de Fideicomiso de Seguridad Pública</t>
  </si>
  <si>
    <t>Innovación Gubernamental</t>
  </si>
  <si>
    <t xml:space="preserve">Presupuesto Participativo </t>
  </si>
  <si>
    <t>Combate a la Corrupción Transparencia y Rendición de Cuentas</t>
  </si>
  <si>
    <t>Contraloría Interna</t>
  </si>
  <si>
    <t>Contraloría</t>
  </si>
  <si>
    <t>Eje 3. Saltillo Dinámico</t>
  </si>
  <si>
    <t xml:space="preserve">Promoción Económica para la Atracción de Inversiones </t>
  </si>
  <si>
    <t>Proyectos Productivos</t>
  </si>
  <si>
    <t>Promoción Económica del Municipio</t>
  </si>
  <si>
    <t>Programa Integral de Turismo</t>
  </si>
  <si>
    <t>Fomento económico turismo</t>
  </si>
  <si>
    <t>Fondo para la Infraestructura Social Municipal (FISM)</t>
  </si>
  <si>
    <t>Gestión de Obra Pública</t>
  </si>
  <si>
    <t>Programa Tratamiento de Aguas Residuales</t>
  </si>
  <si>
    <t>Supervisión de los Servicios de Ecología</t>
  </si>
  <si>
    <t>Eficiencia de Desarrollo Urbano</t>
  </si>
  <si>
    <t>Conservación de la Imagen del Municipio</t>
  </si>
  <si>
    <t>Desarrollo Cultural</t>
  </si>
  <si>
    <t>Instituto municipal de cultura</t>
  </si>
  <si>
    <t>Servicios Primarios de Calidad</t>
  </si>
  <si>
    <t>Programa de Alumbrado Público</t>
  </si>
  <si>
    <t>Mejoramiento de Espacios Públicos</t>
  </si>
  <si>
    <t>Transporte Eficiente</t>
  </si>
  <si>
    <t>Mejoramiento del Servicio de Transporte Público</t>
  </si>
  <si>
    <t>Desarrollo Rural Integral</t>
  </si>
  <si>
    <t>Programa de Subsidios e Infraestructura para el Campo</t>
  </si>
  <si>
    <t>Eje 4. Saltillo Incluyente</t>
  </si>
  <si>
    <t>Desarrollo Social Participativo</t>
  </si>
  <si>
    <t>Peticiones, quejas y sugerencias</t>
  </si>
  <si>
    <t>Desarrollo integral de los saltillenses</t>
  </si>
  <si>
    <t>Brigadas por la Salud</t>
  </si>
  <si>
    <t>Desarrollo de la Mujer</t>
  </si>
  <si>
    <t>Programa integral del deporte</t>
  </si>
  <si>
    <t>Programa integral de combate a la pobreza</t>
  </si>
  <si>
    <t>Grupos vulnerables</t>
  </si>
  <si>
    <t>Desarrollo Integral de la Familia</t>
  </si>
  <si>
    <t>Eje 5. Saltillo Seguro y en Orden</t>
  </si>
  <si>
    <t>Cultura de Prevención del Delito</t>
  </si>
  <si>
    <t>Programa Integral de prevención del delito</t>
  </si>
  <si>
    <t>Programa Municipal Inteligencia Policial</t>
  </si>
  <si>
    <t>Instituto de Capacitación de la Policía Municipal (Academia)</t>
  </si>
  <si>
    <t>Mejoramiento Vial</t>
  </si>
  <si>
    <t>Programa de protección civil/Bomberos</t>
  </si>
  <si>
    <t>Administración Eficiente del Gasto Público Municipal</t>
  </si>
  <si>
    <t>Secretaría del ayuntamiento - Unidad de Acceso a la Información</t>
  </si>
  <si>
    <t>Secretaría Técnica</t>
  </si>
  <si>
    <t>Var</t>
  </si>
  <si>
    <t>tesorería</t>
  </si>
  <si>
    <t>Logística de Eventos</t>
  </si>
  <si>
    <t>Programa de transparencia y rendición de cuentas</t>
  </si>
  <si>
    <t>Potencial Turístico</t>
  </si>
  <si>
    <t>Infraestructura estratégica</t>
  </si>
  <si>
    <t>Programa estratégico de infraestructura</t>
  </si>
  <si>
    <t>Desarrollo Integral de los jóvenes saltillenses</t>
  </si>
  <si>
    <t>Desarrollo Integral Policía y Transito</t>
  </si>
  <si>
    <t>Biblioparques</t>
  </si>
  <si>
    <t>Salud Pública</t>
  </si>
  <si>
    <t>Instituto de la Mujer</t>
  </si>
  <si>
    <t>Instituto Municipal de la Juventud</t>
  </si>
  <si>
    <t>Deportes</t>
  </si>
  <si>
    <t>Dir. De Desarrollo Social</t>
  </si>
  <si>
    <t>Participacion Ciudadana</t>
  </si>
  <si>
    <t>Educación</t>
  </si>
  <si>
    <t>Administrativo (Servicio Médico)</t>
  </si>
  <si>
    <t>CATASTRO</t>
  </si>
  <si>
    <t>Secretaría del Ayuntamiento Regularizacion Tenencia de la Tierra</t>
  </si>
  <si>
    <t>Cuerpo edilicio</t>
  </si>
  <si>
    <t>Secretaría del Ayuntamiento AsuntosJurídicos</t>
  </si>
  <si>
    <t>Tesorería</t>
  </si>
  <si>
    <t>Contabilidad</t>
  </si>
  <si>
    <t>Egresos</t>
  </si>
  <si>
    <t>Ingresos</t>
  </si>
  <si>
    <t>Sistemas Compras</t>
  </si>
  <si>
    <t>Ejecución Fiscal</t>
  </si>
  <si>
    <t>Control y Seguimiento</t>
  </si>
  <si>
    <t>Servicios Administrativos</t>
  </si>
  <si>
    <t>Proyectos especiles</t>
  </si>
  <si>
    <t>Alcoholes</t>
  </si>
  <si>
    <t>Fideicomiso de Seguridad Pública</t>
  </si>
  <si>
    <t>Dirección de Auditoría y Modernización Administrativa</t>
  </si>
  <si>
    <t>Coordinación de Responsabilidadaes y Asistencia Juridica</t>
  </si>
  <si>
    <t>Presidente</t>
  </si>
  <si>
    <t>Secretaría Particular</t>
  </si>
  <si>
    <t>Comunciacion Social</t>
  </si>
  <si>
    <t>Logistica</t>
  </si>
  <si>
    <t>Dirección  de Desarrollo Rural</t>
  </si>
  <si>
    <t>Juridico</t>
  </si>
  <si>
    <t>Coordinación Social</t>
  </si>
  <si>
    <t>Coordinación Técnica</t>
  </si>
  <si>
    <t>Infraestructura y Equipo</t>
  </si>
  <si>
    <t>Serivicios Primarios</t>
  </si>
  <si>
    <t>Instituto Municipal de Transporte</t>
  </si>
  <si>
    <t>IMPLAN</t>
  </si>
  <si>
    <t xml:space="preserve">Planeación </t>
  </si>
  <si>
    <t>Promoción y Difusión</t>
  </si>
  <si>
    <t xml:space="preserve">Competitividad y Negocios </t>
  </si>
  <si>
    <t>Servicios Concesionados</t>
  </si>
  <si>
    <t>Cultura en toda la Ciudad</t>
  </si>
  <si>
    <t>Presupuesto por Objeto de Gasto</t>
  </si>
  <si>
    <t>Obras Públicas</t>
  </si>
  <si>
    <t>Ecología</t>
  </si>
  <si>
    <t>Desarrollo Urbano</t>
  </si>
  <si>
    <t xml:space="preserve">Administrativo </t>
  </si>
  <si>
    <t>Coordinación Operativa</t>
  </si>
  <si>
    <t>DIF Saltillo</t>
  </si>
  <si>
    <t>Dirección de Policía Preventiva</t>
  </si>
  <si>
    <t>Transito y Vialidad</t>
  </si>
  <si>
    <t>Administración de Grupos Tácticos</t>
  </si>
  <si>
    <t>CIAP</t>
  </si>
  <si>
    <t>Academia de Polícia</t>
  </si>
  <si>
    <t>UNPAVIF</t>
  </si>
  <si>
    <t>Señales y Semaforos</t>
  </si>
  <si>
    <t>Protección Civil y Bomberos</t>
  </si>
  <si>
    <t>Enero</t>
  </si>
  <si>
    <t>Febrero</t>
  </si>
  <si>
    <t>Marzo</t>
  </si>
  <si>
    <t>Abril</t>
  </si>
  <si>
    <t>Mayo</t>
  </si>
  <si>
    <t>Junio</t>
  </si>
  <si>
    <t>Julio</t>
  </si>
  <si>
    <t>Agosto</t>
  </si>
  <si>
    <t>Septiembre</t>
  </si>
  <si>
    <t>Octubre</t>
  </si>
  <si>
    <t>Noviembre</t>
  </si>
  <si>
    <t>Diciembre</t>
  </si>
  <si>
    <t>Sumatoria</t>
  </si>
  <si>
    <t xml:space="preserve">PRESUPUESTO BASADO EN RESULTADOS </t>
  </si>
  <si>
    <t>MUNICIPIO DE SALTILLO 2018</t>
  </si>
  <si>
    <t>MATRIZ DE INDICADORES</t>
  </si>
  <si>
    <t>DATOS DEL PROGRAMA</t>
  </si>
  <si>
    <t>Clave</t>
  </si>
  <si>
    <t xml:space="preserve">Nombre del Sub Programa </t>
  </si>
  <si>
    <t>Unidad Responsable</t>
  </si>
  <si>
    <t>Unidades Participantes o Ejecutoras</t>
  </si>
  <si>
    <t>Población Objetivo o Área de Enfoque</t>
  </si>
  <si>
    <t>Objetivo General</t>
  </si>
  <si>
    <t>Objetivos Específicos</t>
  </si>
  <si>
    <t>Aprobado</t>
  </si>
  <si>
    <t>Modificado</t>
  </si>
  <si>
    <t>Devengado</t>
  </si>
  <si>
    <t xml:space="preserve"> Pagado</t>
  </si>
  <si>
    <t>Ahorro / Subejercicio</t>
  </si>
  <si>
    <t>Ayuntamiento</t>
  </si>
  <si>
    <t>1. Presidencia Municipal
2. Cabildo
3. Secretaría General del Ayuntamiento</t>
  </si>
  <si>
    <t>Población total del Municipio de Satillo, Coahuila 807,537 habitantes</t>
  </si>
  <si>
    <t>Resolver los asuntos de competencia y del funcionamiento del Ayuntamiento en forma colegiada en sesión de Cabildo</t>
  </si>
  <si>
    <t>ALINEACIÓN CON LA PLANEACIÓN</t>
  </si>
  <si>
    <t>Documento o Plan al que está alineado:</t>
  </si>
  <si>
    <t>Plan Municipal de Desarrollo 2018</t>
  </si>
  <si>
    <t>Eje Rector del Plan al que está alineado:</t>
  </si>
  <si>
    <t>Objetivo Estratégico del Plan al que está alineado:</t>
  </si>
  <si>
    <t>CLASIFICACIÓN FUNCIONAL</t>
  </si>
  <si>
    <t>CLASIFICACIÓN PROGRAMÁTICA</t>
  </si>
  <si>
    <t>CLASIFICACIÓN POR TIPO DE GASTO</t>
  </si>
  <si>
    <t>CLASIFICACIÓN POR OBJETO DEL GASTO</t>
  </si>
  <si>
    <t>Finalidad:</t>
  </si>
  <si>
    <t>1. Gobierno</t>
  </si>
  <si>
    <t>Nivel 1:</t>
  </si>
  <si>
    <t>Programas</t>
  </si>
  <si>
    <t>1 Gasto Corriente</t>
  </si>
  <si>
    <t>1000 Servicios Personales</t>
  </si>
  <si>
    <t>Función:</t>
  </si>
  <si>
    <t>1.1. Legislación</t>
  </si>
  <si>
    <t>Nivel 2:</t>
  </si>
  <si>
    <t>Desempeño de las Funciones</t>
  </si>
  <si>
    <t>2 Gasto de Capital</t>
  </si>
  <si>
    <t>2000 Materiales y Suministros</t>
  </si>
  <si>
    <t>Subfunción:</t>
  </si>
  <si>
    <t>1.1.1. Legislación</t>
  </si>
  <si>
    <t>Nivel 3:</t>
  </si>
  <si>
    <t>Prestación de Servicios Públicos</t>
  </si>
  <si>
    <t>3 Amortización de la Deuda y Disminución de Pasivos</t>
  </si>
  <si>
    <t>3000 Servicios Generales</t>
  </si>
  <si>
    <t>CLASIFICACIÓN POR FUENTE DE FINANCIAMIENTO</t>
  </si>
  <si>
    <t>4 Pensiones y Jubilaciones</t>
  </si>
  <si>
    <t>4000 Transferencias, Asignaciones, Subsidios y Otras Ayudas</t>
  </si>
  <si>
    <t>1. No Etiquetado</t>
  </si>
  <si>
    <t>2. Etiquetado</t>
  </si>
  <si>
    <t>5 Participaciones</t>
  </si>
  <si>
    <t>5000 Bienes Muebles, Inmuebles e Intangibles</t>
  </si>
  <si>
    <t>11. Recursos Fiscales</t>
  </si>
  <si>
    <t>21. Recursos Federales</t>
  </si>
  <si>
    <t>6000 Inversión Pública</t>
  </si>
  <si>
    <t>12. Financiamientos Internos</t>
  </si>
  <si>
    <t>22. Recursos Estatales</t>
  </si>
  <si>
    <t>7000 Inversiones Financieras y Otras Provisiones</t>
  </si>
  <si>
    <t>13. Financiamientos Externos</t>
  </si>
  <si>
    <t>23. Otros Recursos de Transferencias Federales Etiquetadas</t>
  </si>
  <si>
    <t>8000 Participaciones y Aportaciones</t>
  </si>
  <si>
    <t>14. Ingresos Propios</t>
  </si>
  <si>
    <t>9000 Deuda Pública</t>
  </si>
  <si>
    <t>15. Recursos Federales</t>
  </si>
  <si>
    <t>16. Recursos Estatales</t>
  </si>
  <si>
    <t>Total (1. + 2.)</t>
  </si>
  <si>
    <t>17. Otros Recursos de Libre Disposición</t>
  </si>
  <si>
    <t>Primer Trimestre</t>
  </si>
  <si>
    <t xml:space="preserve">Mayo </t>
  </si>
  <si>
    <t>Segundo Trimestre</t>
  </si>
  <si>
    <t>Semestral</t>
  </si>
  <si>
    <t>Tercer Trimestre</t>
  </si>
  <si>
    <t>Cuarto Trimestre</t>
  </si>
  <si>
    <t>Anual</t>
  </si>
  <si>
    <t>Real</t>
  </si>
  <si>
    <t>Var %</t>
  </si>
  <si>
    <t>MATRIZ DE INDICADORES DE RESULTADOS (MIR)</t>
  </si>
  <si>
    <t>Nivel</t>
  </si>
  <si>
    <t>Objetivos</t>
  </si>
  <si>
    <t>Indicadores</t>
  </si>
  <si>
    <t>Medios de Verificación</t>
  </si>
  <si>
    <t>Supuestos o Riesgos</t>
  </si>
  <si>
    <t>Resultados</t>
  </si>
  <si>
    <t>Denominación</t>
  </si>
  <si>
    <t>Fórmula</t>
  </si>
  <si>
    <t>Unidad de Medida</t>
  </si>
  <si>
    <t>Tipo de Indicador</t>
  </si>
  <si>
    <t>Frecuencia</t>
  </si>
  <si>
    <t>Línea Base</t>
  </si>
  <si>
    <t>Meta</t>
  </si>
  <si>
    <t>Trimestre 1</t>
  </si>
  <si>
    <t>Trimestre 2</t>
  </si>
  <si>
    <t>Trimestre 3</t>
  </si>
  <si>
    <t>Trimestre 4</t>
  </si>
  <si>
    <t>Esperado</t>
  </si>
  <si>
    <t>Fin</t>
  </si>
  <si>
    <t>Eficientar la acción gubernamental e impactar positivamente en la calidad de vida de los Saltillenses por medio de las acciones derivadas de los acuerdos de Cabildo</t>
  </si>
  <si>
    <t>Acuerdos de Cabildo aprobados</t>
  </si>
  <si>
    <t>(NAA / TAP) X 100</t>
  </si>
  <si>
    <t>Porcentaje</t>
  </si>
  <si>
    <t>Estratégico</t>
  </si>
  <si>
    <t>Propósito</t>
  </si>
  <si>
    <t>(NIAS/NIAT) X 100</t>
  </si>
  <si>
    <t>Trimestral</t>
  </si>
  <si>
    <t>Que todos los integrantes del ayuntamiento asistan a las sesiones de Cabido convocadas</t>
  </si>
  <si>
    <t>Proporción de Sesiones de cabildo realizadas respecto de las convocadas</t>
  </si>
  <si>
    <t>(SCR/SCC) X 100</t>
  </si>
  <si>
    <t>Gestión</t>
  </si>
  <si>
    <t>Registros administrativos de la Secretaría del Ayuntamiento</t>
  </si>
  <si>
    <t>Que se realicen las sesiones de cabildo de acuerdo con su programación</t>
  </si>
  <si>
    <t>Acuerdos concluidos respecto del total de los acuerdos tomados en Cabildo</t>
  </si>
  <si>
    <t>(JRES/JREA) X 100</t>
  </si>
  <si>
    <t xml:space="preserve">Que los responsables de dar seguimiento a la
ejecución de los acuerdos de cabildo informen
los avances
</t>
  </si>
  <si>
    <t>(CpSE/SP)X100</t>
  </si>
  <si>
    <t>(AE/SC)X100</t>
  </si>
  <si>
    <t>(AA/SC)X100</t>
  </si>
  <si>
    <t>Porcentaje puntos de acuerdo aprobados en votación respecto del total de puntos de acuerdo propuestos</t>
  </si>
  <si>
    <t>(PA/PAP)X100</t>
  </si>
  <si>
    <t>Actas de cabildo</t>
  </si>
  <si>
    <t>Los integrantes de cabildo llegan a acuerdos y lo manifiestan aprobando los diferentes puntos de acuerdo</t>
  </si>
  <si>
    <t>(AT/TA)X100</t>
  </si>
  <si>
    <t>Nombre del Programa</t>
  </si>
  <si>
    <t>Listado de Subprogramas</t>
  </si>
  <si>
    <t>Presupuesto total del Programa</t>
  </si>
  <si>
    <t>Componente</t>
  </si>
  <si>
    <t>Atención ciudadana</t>
  </si>
  <si>
    <t>Dependencias Responsables</t>
  </si>
  <si>
    <t>Relaciones Públicas</t>
  </si>
  <si>
    <t>673</t>
  </si>
  <si>
    <t>DATOS DEL SUBPROGRAMA</t>
  </si>
  <si>
    <t>Subsecretría Técnica</t>
  </si>
  <si>
    <t>Relaciones Públicas
Subsecretaría Técnica
Comunicación Social</t>
  </si>
  <si>
    <t xml:space="preserve">1. Presidencia 
2. Secretaría Particular
3. Secretaría Técnica
</t>
  </si>
  <si>
    <t>Promover la integración de la sociedad en la toma de decisiones en el gobierno municipal</t>
  </si>
  <si>
    <t>Impulsar la apertura de espacios de diálogo, propuestas y acciones donde la ciudadanía participe en la implementación de programas municipales</t>
  </si>
  <si>
    <t>1.1. Participación ciudadana como base de la administración municipal</t>
  </si>
  <si>
    <t>1.3. Coordinación de la Política de Gobierno</t>
  </si>
  <si>
    <t>1.3.1. Presidencia / Gubernatura</t>
  </si>
  <si>
    <t>P. Planeación, seguimiento y evaluación de políticas públicas</t>
  </si>
  <si>
    <t>Actividades</t>
  </si>
  <si>
    <t>Componentes</t>
  </si>
  <si>
    <t>C2. Acciones de combate a la inseguridad con participación ciudadana implementadas</t>
  </si>
  <si>
    <t>C3. Acciones de desarrollo social con participación ciudadana implementadas</t>
  </si>
  <si>
    <t>Se cuenta con un Contralor Social Municipal llevando a cabo trabajos de vigilancia y fiscalización de la gestión pública municipal</t>
  </si>
  <si>
    <t>Contralor ciudadano municipal en funciones</t>
  </si>
  <si>
    <t xml:space="preserve">Estratégico </t>
  </si>
  <si>
    <t>El municipio de Saltillo cuenta con una ciudadanía participativa que contribuye a resolver los problemas y las necesidades sociales</t>
  </si>
  <si>
    <t>Impulsar la participacion ciudadana en las decisiones de la Administración Municipal por medio de acciones y programas que favorezcan el involucramiento ciudadano en los asuntos públicos</t>
  </si>
  <si>
    <t xml:space="preserve">Foros de dialogo sobre problemas públicos realizados </t>
  </si>
  <si>
    <t>Porcentaje de participación ciudadana en programas impulsados por el ayuntamiento</t>
  </si>
  <si>
    <t>(Programas de cercanía del gobierno con la ciudadanía implementados / Programas de cercanía del gobierno con la ciudadanía programados) * 100</t>
  </si>
  <si>
    <t>(PCGCI / PCGCP) X 100</t>
  </si>
  <si>
    <t>Registros de programas de cercanía del gobierno con la ciudadanía</t>
  </si>
  <si>
    <t>Los habitantes del municipio contribuyen con las acciones y programas de cercanía del gobierno con la ciudadanía que impulsa la administración municipal.</t>
  </si>
  <si>
    <t>Estrategico</t>
  </si>
  <si>
    <t>Porcentaje de población que participa en los programas del
municipio</t>
  </si>
  <si>
    <t>(PPAG / PT ) x 100</t>
  </si>
  <si>
    <t>Minutas de trabajo, bitácoras de actividades, padrones, actas circunstanciadas, formatos de comprobación, actas de
aceptación y formación de comité, registro de gestión ciudadana y seguimiento</t>
  </si>
  <si>
    <t>(FDPPR / FDPPP)  X 100</t>
  </si>
  <si>
    <t xml:space="preserve">Registros administrativos del Ayuntamiento, Acta de Cabildo </t>
  </si>
  <si>
    <t>Contar de manera oportuna con el presupuesto requerido, interés de la ciudadanía en participar en las acciones de
gobierno</t>
  </si>
  <si>
    <t>Padrones y juntas vecinales integrados</t>
  </si>
  <si>
    <t>(numero de personas enlistadas en padrones y juntas vecinales / Numero de personas enlistadas en padrones de asistencia y desarrollo social del municipio)</t>
  </si>
  <si>
    <t>(PPJV / PPASDSM) X 100</t>
  </si>
  <si>
    <t>Variación porcentual de la participación de la población agrupada en la construcción de las políticas públicas municipales</t>
  </si>
  <si>
    <t>((Participación registrada en los foros de consulta popular para la conformación de políticas públicas municipales en el año actual/Participación registrada en los foros de consulta popular para la conformación de políticas públicas municipales en el año anterior)-1)*100</t>
  </si>
  <si>
    <t>((PFCPPP / PFCPPPt-1)-1)*100</t>
  </si>
  <si>
    <t>La Población Municipal muestra
interés en los Foros de Consulta
Popular.</t>
  </si>
  <si>
    <t>Listas  asistencia</t>
  </si>
  <si>
    <t>Los ciudadanos contribuyen con la proporción de información para integrar el padrón</t>
  </si>
  <si>
    <t>Padrones vecinales</t>
  </si>
  <si>
    <t>Se cuenta con un Consejo Ciudadano de Seguridad Pública  en el Municipio que lleve a cabo acciones de evaluación, opinión y sugerir medidas en materia de seguridad pública</t>
  </si>
  <si>
    <t>Cualitativo
Si =1
No = 0</t>
  </si>
  <si>
    <t>Consejos o Comités de Participación Ciudadana en Seguridad Pública Integrados</t>
  </si>
  <si>
    <t>C4. Audiencias públicas con presencia de funcionarios en colonias y comunidades realizadas</t>
  </si>
  <si>
    <t>Audiencias del gobierno con la ciudadanía realizadas / Audiencias del gobierno con la ciudadanía realizadas programadas) * 100</t>
  </si>
  <si>
    <t>(AGCR / AGCP) * 100</t>
  </si>
  <si>
    <t>Minutas de reuniones de trabajo y acuerdos del Consejo</t>
  </si>
  <si>
    <t>Los habitantes del municipio contribuyen con las acciones y programas de cercanía del gobierno con la ciudadanía que impulsa la administración municipal</t>
  </si>
  <si>
    <t>C1. A1. 
Constitución del Consejo Ciudadano de Contraloría Municipal</t>
  </si>
  <si>
    <t>C1. A2. 
Elección de Contralor Ciudadano</t>
  </si>
  <si>
    <t xml:space="preserve">C2. A1.
Realizar reuniones de trabajo del Consejos o Comités de Participación Ciudadana en Seguridad Pública </t>
  </si>
  <si>
    <t>C2. A2. 
Formar comisiones de trabajo para atender la problemática local de seguridad y formular recomendaciones a la autoridad.</t>
  </si>
  <si>
    <t>C3. A1.
Llevar a cabo reuniones vecinales y comunitarias para recibir quejas y peticiones de la ciudadanía</t>
  </si>
  <si>
    <t>C4. A1.
 Auxiliar en la atención de la audiencia del Presidente Municipal</t>
  </si>
  <si>
    <t>Se cuenta con un Consejo Ciudadano de Contraloría Municipal</t>
  </si>
  <si>
    <t>Consejo Ciudadano de Contraloría Municipal Sesionando</t>
  </si>
  <si>
    <t>Proceso de elección de Contralor ciudadano</t>
  </si>
  <si>
    <t>Porcentaje de reuniones efectuadas</t>
  </si>
  <si>
    <t>(RE / RP) X 100</t>
  </si>
  <si>
    <t>(CC / TSI) X 100</t>
  </si>
  <si>
    <t>C1. A3 
Promocionar foros de consulta popular para la actualización de las políticas públicas municipales</t>
  </si>
  <si>
    <t>Numero de comunicados, spots, anuncios de foros respecto del numero de foros a realizar</t>
  </si>
  <si>
    <t xml:space="preserve">(AFR / FR) </t>
  </si>
  <si>
    <t>Proporción de anuncios por foro</t>
  </si>
  <si>
    <t>Porcentaje de atención de audiencias</t>
  </si>
  <si>
    <t>Audiencias atendidas / audiencias programadas) * 100</t>
  </si>
  <si>
    <t>(AA / AP) x 100</t>
  </si>
  <si>
    <t>Mensual</t>
  </si>
  <si>
    <t>Minutas</t>
  </si>
  <si>
    <t>Los habitantes del municipio acuden a presentar su quejas, inquietudes o solicitudes.</t>
  </si>
  <si>
    <t>Registro de comunicados, spots, anuncios de foros</t>
  </si>
  <si>
    <t>Que se lleve a cabo el proceso de selección por parte del Consejo ciudadano y del Ayuntamiento</t>
  </si>
  <si>
    <t>Que se cuente con las disposiciones presupuestales suficientes</t>
  </si>
  <si>
    <t xml:space="preserve">Minutas de reuniones de trabajo </t>
  </si>
  <si>
    <t>Existe interés de parte de la ciudadanía por participar en las reuniones comunitarias</t>
  </si>
  <si>
    <t>Existe interés de parte de la ciudadanía por participar en las reuniones de trabajo de los Consejos de Participación Ciudadana en Seguridad Pública</t>
  </si>
  <si>
    <t xml:space="preserve">Registro de acuerdos del Consejo o Comité de Participación Ciudadana en Seguridad Pública </t>
  </si>
  <si>
    <t>Que se logren acuerdos entre los integrantes del  Consejo o Comité de Participación Ciudadana en Seguridad Pública</t>
  </si>
  <si>
    <t>674</t>
  </si>
  <si>
    <t xml:space="preserve">1. Presidencia 
</t>
  </si>
  <si>
    <t>Presidencia Municipal</t>
  </si>
  <si>
    <t xml:space="preserve">La Presidencia cuenta con una estructura que le permite planear, programar, organizar y realizar las actividades que en materia de participación ciudadana se tengan encomendadas, con base en las políticas, prioridades y metas del gobierno municipal
</t>
  </si>
  <si>
    <t>(EPO / EPP) X 100</t>
  </si>
  <si>
    <t>Registros administrativos de la Presidencia Municipal</t>
  </si>
  <si>
    <t>(Población directa que participa en las acciones de gobierno/Total de la población)*100</t>
  </si>
  <si>
    <t>C1. Espacios de dialogo para fomentar la participación social en los programas municipales implementados</t>
  </si>
  <si>
    <t>1. Que se registren propuestas que reúnan los requisitos
2. Que a juicio del Cabildo y del Consejo ciudadano de Contraloría los candidatos sean los adecuados</t>
  </si>
  <si>
    <t>Registros administrativos de las áreas participantes, listas de asistencia, bitácoras de eventos</t>
  </si>
  <si>
    <t>(Foros de dialogo sobre problemas públicos realizados / foros de dialogo sobre problemas públicos programados )*100</t>
  </si>
  <si>
    <t>Que exista un consejo ciudadano con trabajo duradero y eficiente, con elevada representatividad ciudadana y con normativa as y reglamentos mínimos para su operatividad</t>
  </si>
  <si>
    <t>Gastón</t>
  </si>
  <si>
    <t>Proporción de audiencias públicas atendidas</t>
  </si>
  <si>
    <t>Bitácoras de ciudadanos atendidos</t>
  </si>
  <si>
    <t>Que exista un consejo ciudadano con trabajo duradero y eficiente, con elevada representatividad ciudadana y con normativas y reglamentos mínimos para su operatividad</t>
  </si>
  <si>
    <t>Se realizaron los procesos necesarios para la elección de un Contralor ciudadano</t>
  </si>
  <si>
    <t>Acta de sesión de  Cabildo donde conste el nombramiento del Contralor Ciudadano</t>
  </si>
  <si>
    <t>Reuniones efectuadas / reuniones programadas) * 100</t>
  </si>
  <si>
    <t xml:space="preserve">Comisiones creadas respecto del número de temas sensibles en materia de seguridad pública </t>
  </si>
  <si>
    <t>Atención eficaz de la logística del H. Ayuntamiento en las actividades de organización de eventos públicos</t>
  </si>
  <si>
    <t>Contar con una estructura de funcionarios responsables de la logística de los eventos capacitada</t>
  </si>
  <si>
    <t>(Eventos públicos organizados / eventos públicos programados)*100</t>
  </si>
  <si>
    <t>C1. Logistica de Eventos de la Presidencia Implementada</t>
  </si>
  <si>
    <t>Número de eventos realizados con logistica adecuaxda respecto del número de eventos programados</t>
  </si>
  <si>
    <t>(NERLA / NEP) x 100</t>
  </si>
  <si>
    <t>Se cuenta con una agenda de eventos para realizar por parte de la Presidencia</t>
  </si>
  <si>
    <t>Programa Operativo Anual, Convocatorias de Eventos, papeles de trabajo internos, agendas de trabajo</t>
  </si>
  <si>
    <t>Que exista una planeacion detallada de los eventos a realizar por parte de la Preseidencia</t>
  </si>
  <si>
    <t>Agenda de eventos</t>
  </si>
  <si>
    <t>C1. A1.
Planeación de eventos de la Presidencia</t>
  </si>
  <si>
    <t>C1. A2.
Levantamiento de requerimientos para cada evento</t>
  </si>
  <si>
    <t>Listado de necesidades para eventos</t>
  </si>
  <si>
    <t>Se cuenta con un listado de materiales requeridos para la realización de los eventos</t>
  </si>
  <si>
    <t>C1. A3.
Establecer protocolo para la realización de los eventos</t>
  </si>
  <si>
    <t>Protocolarización de eventos</t>
  </si>
  <si>
    <t>Documento normativo, reglamentos</t>
  </si>
  <si>
    <t>656</t>
  </si>
  <si>
    <t xml:space="preserve">Tesorería </t>
  </si>
  <si>
    <t>Ofrecer servicios ágiles y de calidad a la ciudadanía</t>
  </si>
  <si>
    <t xml:space="preserve">1. Otorgar certidumbre al usuario respecto al término y conclusión de los procedimientos administrativos al marcar plazos. 
2. Analizar los horarios de atención al ciudadano y promover los cambios necesarios.
3. Promover una cultura de mejora regulatoria entre los servidores públicos para la mejor atención al saltillense. 
4. Promover una cultura en calidad en el servicio al público por medio de capacitaciones y mejorar la atención al ciudadano
</t>
  </si>
  <si>
    <t>2.2. Administración Eficiente</t>
  </si>
  <si>
    <t xml:space="preserve">Contribuir al aumento de la recaudación del impuesto predial mediante la actualización y registro catastral </t>
  </si>
  <si>
    <t>Variación porcentual en la recaudación del impuesto predial</t>
  </si>
  <si>
    <t>((RIP / RIPt-1) -1) X 100</t>
  </si>
  <si>
    <t>Cuenta Pública Municipal</t>
  </si>
  <si>
    <t>Las autoridades catastrales tienen control sobre la regularización de los predios</t>
  </si>
  <si>
    <t>Variación porcentual en los predios
regularizados</t>
  </si>
  <si>
    <t>((PR / PRt-1) -1) X 100</t>
  </si>
  <si>
    <t>Padrón Catastral</t>
  </si>
  <si>
    <t>C1. Servicios catastrales solicitados por la población atendidos</t>
  </si>
  <si>
    <t>C2. Levantamientos topográficos catastrales de inmuebles realizados</t>
  </si>
  <si>
    <t>(SCA / SCS) x 100</t>
  </si>
  <si>
    <t>Las autoridades catastrales municipales atienden a la ciudadanía.</t>
  </si>
  <si>
    <t>Porcentaje en los levantamientos topográficos catastrales de inmuebles</t>
  </si>
  <si>
    <t>(LTR / LTP) X 100</t>
  </si>
  <si>
    <t>Resultados comparativo del levantamiento topográfico levantado en campo</t>
  </si>
  <si>
    <t>Porcentaje en los servicios catastrales atendidos respecto de los solicitados por la población</t>
  </si>
  <si>
    <t>C1. A1.
Recepción de las solicitudes de trámite catastral presentadas por la ciudadanía</t>
  </si>
  <si>
    <t>C1. A2.
Atención de las solicitudes de trámite catastral presentadas por la ciudadanía</t>
  </si>
  <si>
    <t>C2. A2.
Notificación para la realización de diligencias para la inspección
y medición física de los predios.</t>
  </si>
  <si>
    <t>C2. A1.
Programación para la realización de las diligencias de de diligencias catastrales inspección y medición física de los predios</t>
  </si>
  <si>
    <t>Porcentaje en la recepción de las solicitudes de trámite catastral</t>
  </si>
  <si>
    <t>Porcentaje en la atención de las solicitudes de trámite catastral</t>
  </si>
  <si>
    <t>(STCA / STCR) X 100</t>
  </si>
  <si>
    <t>(STCR / STCP) X 100</t>
  </si>
  <si>
    <t>Porcentaje en la programación para la realización de diligencias de inspección y medición de inmuebles</t>
  </si>
  <si>
    <t>Porcentaje en la notificación para la realización de diligencias de inspección y medición de inmuebles</t>
  </si>
  <si>
    <t>Diligencias de inspección y medición de
inmuebles realizadas/Diligencias de
inspección y medición de inmuebles
programadas)*100</t>
  </si>
  <si>
    <t>recibidas / programadas</t>
  </si>
  <si>
    <t>atendidas / recibidas</t>
  </si>
  <si>
    <t>(DIMIR / DIMIP) X 100</t>
  </si>
  <si>
    <t>Notificaciones entregadas para la realización de diligencias de inspección y medición de inmuebles/Notificaciones generadas para la realización de diligencias de inspección y medición de inmuebles)*100</t>
  </si>
  <si>
    <t xml:space="preserve">NE / NG) x 100 </t>
  </si>
  <si>
    <t>Registro de solicitudes catastrales</t>
  </si>
  <si>
    <t>Sistemas de control de diligencias catastrales</t>
  </si>
  <si>
    <t>Los servidores públicos municipales registran las solicitudes de tramite y de servicios catastrales</t>
  </si>
  <si>
    <t>Los servidores públicos municipales registran la programación de diligencias catastrales</t>
  </si>
  <si>
    <t>1.3.8. Territorio</t>
  </si>
  <si>
    <t>E. Prestación de Servicios Públicos</t>
  </si>
  <si>
    <t>657</t>
  </si>
  <si>
    <t>Dirección de Regularización de la Tenencia de la Tierra</t>
  </si>
  <si>
    <t>Mejorar las condiciones de la vivienda y otorgar certidumbre jurídica al patrimonio de los saltillenses</t>
  </si>
  <si>
    <t xml:space="preserve">1. Mejorar las condiciones de las viviendas, espacios públicos e infraestructura social
2. Dar certeza jurídica al patrimonio de los saltillenses
</t>
  </si>
  <si>
    <t>Contribuir a Proporcionar servicios públicos de calidad y asegurar su mejora continua en beneficio de la población del municipio mediante la Implementación de políticas públicas de crecimiento urbano</t>
  </si>
  <si>
    <t>Porcentaje de mejoramiento urbano</t>
  </si>
  <si>
    <t>(Programas de mejoramiento urbano implementados / programas de mejoramiento urbano programados) * 100</t>
  </si>
  <si>
    <t>(PMUI / PMUP) X 100</t>
  </si>
  <si>
    <t>Informe de Actividades del Alcalde</t>
  </si>
  <si>
    <t>Los habitante del municipio cumplen con el pago de sus contribuciones y obligaciones de los servicios públicos que reciben</t>
  </si>
  <si>
    <t>La sociedad saltillense cuenta con apoyo para contar con mejores condciones en su vivienda y certeza juridica sobre su patrimonio</t>
  </si>
  <si>
    <t>Vivedas Mejoradas</t>
  </si>
  <si>
    <t>Predios Regularizados</t>
  </si>
  <si>
    <t>(VM / VPM) x 100</t>
  </si>
  <si>
    <t>Existe una relación cercana de la sociedad y las autoridades que permite identificar las necesidades de las viviendas populares</t>
  </si>
  <si>
    <t>(PR / PPR) x 100</t>
  </si>
  <si>
    <t>Padron de beneficiaciarios, (Matrices de Inversión para el Desarrollo Social) MIDS SEDESOL</t>
  </si>
  <si>
    <t>Existe una relación cercana de la sociedad y las autoridades que permite identificar las necesidades regularización de la tierra</t>
  </si>
  <si>
    <t>C1. Programa de pintura, piso, sustitucion de techos y subsidio para materiales de limpieza implementado</t>
  </si>
  <si>
    <t>C2. Programa de regularización de la tenencia de la tierra implementado</t>
  </si>
  <si>
    <t>Número de viviendas beneficiadas / padron de viviendas con carencias en materia de calidad y espacios de la vivienda y/o acceso a los servicios básicos en la vivienda</t>
  </si>
  <si>
    <t>Porcentaje de viviendas atendidas con programa de mejoramiento de vivienda</t>
  </si>
  <si>
    <t>(VA / PVC) x 100</t>
  </si>
  <si>
    <t>Padron de beneficiaciarios, (Matrices de Inversión para el Desarrollo Social) MIDS SEDESOL, CONEVAL</t>
  </si>
  <si>
    <t>Se cuenta con los recursos suficientes para ejecutar un programa de mejoramiento de la vivienda</t>
  </si>
  <si>
    <t>Porcentaje de lotes y predios que fueron regularizados respecto de los que requieren regulación de la tenencia de la tierra</t>
  </si>
  <si>
    <t>Padron catastral</t>
  </si>
  <si>
    <t>Se cuenta con los recursos suficientes para ejecutar un programa de regularización de la tierra, se cuenta con la documentación requerida para la integración de expedientes</t>
  </si>
  <si>
    <t>C1. A1.
Llevar a cabo un programa de pintura para rehabilitar fachadas de viviendas</t>
  </si>
  <si>
    <t>C1. A2.
Iniciar un programa de aplicación de pisos de concreto en viviendas</t>
  </si>
  <si>
    <t>C1. A3.
Impulsar un programa de sustitución de techos en mal estado</t>
  </si>
  <si>
    <t>C1. A4.
Poner en marcha un programa de subsidio para adquisición de materiales de limpieza y de construcción de vivienda</t>
  </si>
  <si>
    <t>C2. A1.
Instalar módulos de información para generar un programa de difusión y asesoría acerca de la situación legal de la vivienda</t>
  </si>
  <si>
    <t>S. Ayuntamiento Junta Municipal de Reclutamiento</t>
  </si>
  <si>
    <t>S. Ayuntamiento Juzgado Municipal</t>
  </si>
  <si>
    <t>S. Ayuntamiento Asuntos Juridicos</t>
  </si>
  <si>
    <t>S. Ayuntamiento Coordinación de Jueces Calificadores</t>
  </si>
  <si>
    <t>S. Ayuntamiento Coordinación Archivo Municipal</t>
  </si>
  <si>
    <t>S. Ayuntamiento Dirección de Bienes Inmuebles</t>
  </si>
  <si>
    <t>Viviendas mejoradas con pintura respecto padron de beneficiarios</t>
  </si>
  <si>
    <t>Viviendas mejoradas con piso de concreto respecto padron de beneficiarios</t>
  </si>
  <si>
    <t>Viviendas Mejoradas con sustitucion de techos en mal estado</t>
  </si>
  <si>
    <t>Subsidios otorgados respecto de Padron de Beneficiarios</t>
  </si>
  <si>
    <t>Pendiente</t>
  </si>
  <si>
    <t>(VMP / PVB) x 100</t>
  </si>
  <si>
    <t>(VMPC / PVB) x 100</t>
  </si>
  <si>
    <t>(VMST / PVB) x 100</t>
  </si>
  <si>
    <t>Padron de beneficiarios cedulas de trabajo</t>
  </si>
  <si>
    <t>Se cuenta con recursos presupuestales suficientes y existe colaboracion entre autoridades y ciudadanía</t>
  </si>
  <si>
    <t>monto de subsidios / padron de perspnas beneficiarias</t>
  </si>
  <si>
    <t>C2. A2.
Llevar a cabo el Programa de tenencia de la tierra y escrituración “Saltillo Tu Casa”</t>
  </si>
  <si>
    <t>Modulos instalados por centro comunitario</t>
  </si>
  <si>
    <t>(MI / CC) X 100</t>
  </si>
  <si>
    <t>(MSO / PPB) X 100</t>
  </si>
  <si>
    <t>Escrituras otorgadas respecto tramites de escrituración solicitados</t>
  </si>
  <si>
    <t>(EO / TES) X 100</t>
  </si>
  <si>
    <t>Registros de la Dirección de Regularizción de la Tenencia de la Tierra</t>
  </si>
  <si>
    <t>Copia de tramites cincluidos, papeles de trabajo, constancias del RPP</t>
  </si>
  <si>
    <t>660</t>
  </si>
  <si>
    <t>668</t>
  </si>
  <si>
    <t>Tesoreria</t>
  </si>
  <si>
    <t>Contar con finanzas sanas que garanticen una operación eficaz y eficiente para la prestación de los servicios ofrecidos a la ciudadanía</t>
  </si>
  <si>
    <t>1. Incrementar los ingresos propios 
2. Ejercer un presupuesto eficiente y responsable</t>
  </si>
  <si>
    <t>2.3. Finanzas Públicas Responsables</t>
  </si>
  <si>
    <t>1.5. Asuntos Financieros y Hacendarios</t>
  </si>
  <si>
    <t>1.5.2. Asuntos Hacendarios</t>
  </si>
  <si>
    <t>C1.Sesiones de Cabildo realizadas conforme a la periodicidad y normatividad vigente (Código Municipal)</t>
  </si>
  <si>
    <t xml:space="preserve">C2. Porcentaje de seguimiento a los acuerdos </t>
  </si>
  <si>
    <t>C1. A2. Elaborar y registrar las actas de cabildo</t>
  </si>
  <si>
    <t>C2. A3. Turnar asuntos a comisiones edilicias</t>
  </si>
  <si>
    <t xml:space="preserve">Fortalecer las finanzas municipales ejerciendo de manera responsable los recursos públicos y maximizando la recaudación de los ingresos propios </t>
  </si>
  <si>
    <t>C1. Ingresos Propios Incrementados</t>
  </si>
  <si>
    <t>Crecimiento de los ingresos propios</t>
  </si>
  <si>
    <t>((IP/IPt-1)-1) X 100</t>
  </si>
  <si>
    <t>C2. Gasto Público de Calidad</t>
  </si>
  <si>
    <t>Incremento del Gasto en Inversión respecto del Gasto Corriente</t>
  </si>
  <si>
    <t>(GIrGC/GIrGC)-1) X 100</t>
  </si>
  <si>
    <t>Balance Presupuestario de Recursos Disponibles</t>
  </si>
  <si>
    <t>(ILD+FN) - (GNE-AD)</t>
  </si>
  <si>
    <t>Pesos</t>
  </si>
  <si>
    <t>Cuenta Pública</t>
  </si>
  <si>
    <t>Que el municipio no incurra en un elevado endeudamiento</t>
  </si>
  <si>
    <t>0 o positivo</t>
  </si>
  <si>
    <t>Autonomía Financiera</t>
  </si>
  <si>
    <t>(IP / IT) x 100</t>
  </si>
  <si>
    <t>Que el municipio fortalezca progresivamente su recaudación</t>
  </si>
  <si>
    <t>(IP / GC) X 100</t>
  </si>
  <si>
    <t>Cuenta pública</t>
  </si>
  <si>
    <t>Que el municipio privilegie el gasto en inversión por arriba del gasto operativo</t>
  </si>
  <si>
    <t>8 a 10%</t>
  </si>
  <si>
    <t>3 a 5%</t>
  </si>
  <si>
    <t>C1. A1. Depurar padrones de contribuyentes</t>
  </si>
  <si>
    <t>((CAP / CAPt-1)-1)X100</t>
  </si>
  <si>
    <t>Padrón de contribuyentes</t>
  </si>
  <si>
    <t>NA</t>
  </si>
  <si>
    <t>Emisión de Notificaciones, cartas invitación y requerimientos</t>
  </si>
  <si>
    <t>C1. A3. Cobro Coactivo</t>
  </si>
  <si>
    <t>(DNCIRC / DNCIRE) x 100</t>
  </si>
  <si>
    <t>Diligencias de notificaciones, cartas invitación o requerimientos con cobre, respecto de los emitidos</t>
  </si>
  <si>
    <t>Que se encuentre la necesidad  de actualizar y depurar los padrones de contribuyentes</t>
  </si>
  <si>
    <t>(CR / CF) x 100</t>
  </si>
  <si>
    <t>C1. A2. Registro y control de obligaciones fiscales</t>
  </si>
  <si>
    <t>C2. A1. Disminución del gasto corriente</t>
  </si>
  <si>
    <t>Gasto corriente del año en curso respecto del gasto corriente del año anterior</t>
  </si>
  <si>
    <t>((GC / GCt-1) -1) X 100</t>
  </si>
  <si>
    <t>C2. A2. Aumento del gasto en inversión pública</t>
  </si>
  <si>
    <t>Gasto en inversión del año en curso respecto del gasto en inversión del año anterior</t>
  </si>
  <si>
    <t>((GI / GIt-1) -1) X 100</t>
  </si>
  <si>
    <t>Secretaría del Ayuntamiento</t>
  </si>
  <si>
    <t>1. Junta Municipal de Reclutamiento
2. Juzgados Municipales</t>
  </si>
  <si>
    <t>El municipio cuenta con suficientes juzgados y con una junta municipal de reclutamiento</t>
  </si>
  <si>
    <t>Se cuenta con Juzgados Municipales y con una Junta Municipal de Reclutamiento</t>
  </si>
  <si>
    <t>Portal de Transparencia del Ayuntamiento</t>
  </si>
  <si>
    <t>Junta Municipal de Reclutamiento Instalada</t>
  </si>
  <si>
    <t>Proporción de Jueces Calificadores por cada 1000 habitantes</t>
  </si>
  <si>
    <t>Se instaló la Junta Municipal de Reclutamiento</t>
  </si>
  <si>
    <t>Junta Instalada</t>
  </si>
  <si>
    <t>Que se cuente con el personal administrativo y la coordinación  para el personal militar</t>
  </si>
  <si>
    <t>(JC / Pob) X 1000</t>
  </si>
  <si>
    <t>Numérico</t>
  </si>
  <si>
    <t>C1. Cartillas del SMN emitidas</t>
  </si>
  <si>
    <t>Porcentaje de Cartillas del SMN emitidas respecto de las solicitadas</t>
  </si>
  <si>
    <t>(CE / CS) X 100</t>
  </si>
  <si>
    <t>Que los jóvenes cumplan con sus obligaciones como lo establece la Ley del Servicio Militar Nacional</t>
  </si>
  <si>
    <t>(MIC/MSI) X 100</t>
  </si>
  <si>
    <t>Que la sociedad acuda a los juzgados para cumplir con obligaciones, multas y sanciones</t>
  </si>
  <si>
    <t>Precartillas elaboradas respecto del número de solicitudes recibidas</t>
  </si>
  <si>
    <t>(PCE/SC)X100</t>
  </si>
  <si>
    <t>C1. A1. Recibir y dar atención a las solicitudes de Cartilla del SMN</t>
  </si>
  <si>
    <t>(AA/360)</t>
  </si>
  <si>
    <t>Proporción</t>
  </si>
  <si>
    <t>661</t>
  </si>
  <si>
    <t>662</t>
  </si>
  <si>
    <t>historiadores, investigadores, académicos, estudiantes y público en general</t>
  </si>
  <si>
    <t>Resguarda, ordenar, clasificar, describir y difundir los acervos documentales generados por la administración municipal local a través del tiempo</t>
  </si>
  <si>
    <t>Brindar servicios de archivo, hemeroteca, fototeca, mapoteca y biblioteca</t>
  </si>
  <si>
    <t>1.2. Justicia</t>
  </si>
  <si>
    <t>1.3.9 Otros</t>
  </si>
  <si>
    <t>Contribuir al acceso de información pública, mediante la gestión y resguardo de documentos que brinden información para la toma de decisiones por parte de la Administración Pública y propicien la investigación histórica</t>
  </si>
  <si>
    <t>(NDD / NDR) x 100</t>
  </si>
  <si>
    <t>Existe una población con interés de consultar los documentos históricos, se cubren los requisitos de acceso a la información histórica y conocen el tipo de información que se
resguarda</t>
  </si>
  <si>
    <t>Porcentaje de
encuestas con
calidad satisfactoria
en el servicio archivo</t>
  </si>
  <si>
    <t>(NECS / NER) x 100</t>
  </si>
  <si>
    <t>Número de encuestas con calidad satisfactoria en el servicio/ Número de encuestas realizadas</t>
  </si>
  <si>
    <t>Encuestas de Calidad y Buzón de quejas y sugerencias</t>
  </si>
  <si>
    <t>Los usuarios conocen los mecanismos de acceso a las instalaciones y a la información que ahí se resguarda</t>
  </si>
  <si>
    <t>C2. Acciones de archivo realizadas</t>
  </si>
  <si>
    <t>(P / B) X 100</t>
  </si>
  <si>
    <t>Porcentaje de crecimiento del acervo</t>
  </si>
  <si>
    <t>((A/At-1)-1) X 100</t>
  </si>
  <si>
    <t>664</t>
  </si>
  <si>
    <t>Dirección de Bienes Inmuebles</t>
  </si>
  <si>
    <t>(BO / BS) X 100</t>
  </si>
  <si>
    <t>Registros administrativos de la Dirección de Bienes Inmuebles</t>
  </si>
  <si>
    <t>Bienes inmuebles otorgados</t>
  </si>
  <si>
    <t>(PIB / PIS) x 100</t>
  </si>
  <si>
    <t>C1. Expedientes de solicitudes dictaminados</t>
  </si>
  <si>
    <t>(ED / ER) X 100</t>
  </si>
  <si>
    <t>C1. A1. Recibir solicitudes de bienes inmuebles</t>
  </si>
  <si>
    <t>Solicitudes tramitadas respecto de las recibidas</t>
  </si>
  <si>
    <t>Inspecciones realizadas respecto total de inmuebles</t>
  </si>
  <si>
    <t>(ST / SR)X100</t>
  </si>
  <si>
    <t>(IR / TI) X 100</t>
  </si>
  <si>
    <t>(AV / SR) X 100</t>
  </si>
  <si>
    <t>669</t>
  </si>
  <si>
    <t>Establecer y transparentar los mecanismos de operación en el manejo de los recursos destinados a la Seguridad Pública</t>
  </si>
  <si>
    <t>Recursos erogados respecto presupuesto del Fideicomiso</t>
  </si>
  <si>
    <t>(RE / P) x 100</t>
  </si>
  <si>
    <t>Relación de patrullas en funcionamiento por cada mil habitantes</t>
  </si>
  <si>
    <t>(P / Pob) X 1000</t>
  </si>
  <si>
    <t>Que existan condiciones de adecuado uso del parque vehicular de seguridad pública</t>
  </si>
  <si>
    <t>C1. A1. Reparar material y equipo de defensa y seguridad pública</t>
  </si>
  <si>
    <t>C2. A1. Adquirir material y equipo de defensa y seguridad pública</t>
  </si>
  <si>
    <t>Material y equipo de defensa y seguridad pública reparado</t>
  </si>
  <si>
    <t>Presupuesto erogado en reparaciones respecto del presupuesto autorizado</t>
  </si>
  <si>
    <t>Presupuesto erogado en adquisiciones respecto del presupuesto autorizado</t>
  </si>
  <si>
    <t>Ordenes de reparación atendidas respecto de las ordenes de reparación programadas</t>
  </si>
  <si>
    <t>(PER / PA) X 100</t>
  </si>
  <si>
    <t>(PEA / PA) X 100</t>
  </si>
  <si>
    <t>Que exista disponibilidad de recursos en el fideicomiso</t>
  </si>
  <si>
    <t>(ORA / ORP) X 100</t>
  </si>
  <si>
    <t>(EA / EPA) X 100</t>
  </si>
  <si>
    <t>Registros administrativos de la Tesorería Municipal</t>
  </si>
  <si>
    <t>671</t>
  </si>
  <si>
    <t>2.5  Combate a la corrupción, transparencia y rendición de cuentas</t>
  </si>
  <si>
    <t>Unidad de Acceso a la Información</t>
  </si>
  <si>
    <t>Contar con herramientas que combatan e inhiban actos de corrupción, mejoren la transparencia y rinda cuentas a los saltillenses</t>
  </si>
  <si>
    <t>Mejorar la transparencia del municipio</t>
  </si>
  <si>
    <t>1.3.4. Función Pública</t>
  </si>
  <si>
    <t>P.  Planeación, seguimiento y evaluación de políticas públicas</t>
  </si>
  <si>
    <t>Nivel de satisfacción de los usuarios del derecho a la información pública</t>
  </si>
  <si>
    <t>(NRRI / NSI) x 100</t>
  </si>
  <si>
    <t>Registros administrativos de la Unidad de Acceso a la Información</t>
  </si>
  <si>
    <t>Que la ciudadanía se interese en los asuntos públicos y ejerza su derecho de acceso a la información</t>
  </si>
  <si>
    <t>(SIA / SIR) X 100</t>
  </si>
  <si>
    <t>Participación social en el derecho de acceso a la información pública</t>
  </si>
  <si>
    <t>Tasa de variación de solicitudes de información</t>
  </si>
  <si>
    <t>((SIR / SIRt-1) -1) X 100</t>
  </si>
  <si>
    <t>C1. A1. Recibir solicitudes de información</t>
  </si>
  <si>
    <t>(SIR / 30)</t>
  </si>
  <si>
    <t xml:space="preserve">Mensual </t>
  </si>
  <si>
    <t>(SIR / NUA)</t>
  </si>
  <si>
    <t>Promedio de solicitudes de información canalizadas por unidades administrativas de la presidencia municipal</t>
  </si>
  <si>
    <t>Solicitudes de información atendidas en un lapso menor a 15 días</t>
  </si>
  <si>
    <t>(SIA / TA) X 100</t>
  </si>
  <si>
    <t>672</t>
  </si>
  <si>
    <t>Variación porcentual de la observación y seguimiento al cumplimento del marco normativo</t>
  </si>
  <si>
    <t>Expedientes de revisión al cumplimiento del marco normativo concluidos en el año, respecto al año anterior</t>
  </si>
  <si>
    <t>Papeles de trabajo de la contraloría municipal</t>
  </si>
  <si>
    <t>((ERCN / ERCNt-1)-1) x 100</t>
  </si>
  <si>
    <t xml:space="preserve">Los servidores públicos desarrollan eficazmente, con  integridad y ética la función pública ética en el municipio </t>
  </si>
  <si>
    <t>Variación porcentual de quejas y/o denuncias hacia servidores públicos</t>
  </si>
  <si>
    <t>((QD / QDt-1)-1) X 100</t>
  </si>
  <si>
    <t>Registros administrativos de la Unidad de Acceso a la Información y/o de la contraloría municipal</t>
  </si>
  <si>
    <t>Los servidores públicos cumplen con la resolución de quejas y/o denuncias</t>
  </si>
  <si>
    <t>C1. Auditorías a las obligaciones de los servidores públicos
realizadas</t>
  </si>
  <si>
    <t>Porcentaje de auditorías a las
obligaciones de los servidores públicos</t>
  </si>
  <si>
    <t>(AR / AP) X 100</t>
  </si>
  <si>
    <t>Los auditores verifican la gestión financiera y el desempeño institucional de los servidores públicos</t>
  </si>
  <si>
    <t>C2. Capacitaciones especializadas en materia de servicio público realizadas</t>
  </si>
  <si>
    <t>Porcentaje de capacitaciones otorgadas a los servidores públicos</t>
  </si>
  <si>
    <t>(CO / CP) X 100</t>
  </si>
  <si>
    <t>Informe de Actividades de la Contraloría Municipal</t>
  </si>
  <si>
    <t>C1. A1. Integración de los reportes de auditorías al expediente técnico</t>
  </si>
  <si>
    <t>C2. A1. Promoción y firma de convenios con instituciones capacitadoras</t>
  </si>
  <si>
    <t>C2. A2. Registro de asistentes a las capacitaciones</t>
  </si>
  <si>
    <t>Porcentaje de reportes de auditorías</t>
  </si>
  <si>
    <t>integrados respecto generados</t>
  </si>
  <si>
    <t>Informe de actividades, listas de asistencia, diplomas</t>
  </si>
  <si>
    <t>Informes de auditoría</t>
  </si>
  <si>
    <t>Porcentaje de convenios</t>
  </si>
  <si>
    <t>(CF / CP) X 100</t>
  </si>
  <si>
    <t>(RAI / RAG) X 100</t>
  </si>
  <si>
    <t>Las instituciones capacitadoras acceden a la firma de convenios</t>
  </si>
  <si>
    <t>convenios firmados entre programados</t>
  </si>
  <si>
    <t>Porcentaje de asistentes a las capacitaciones</t>
  </si>
  <si>
    <t>(SPAC / SPT) X 100</t>
  </si>
  <si>
    <t>Número de servidores públicos asistentes a capacitaciones/Número de servidores públicos</t>
  </si>
  <si>
    <t>655</t>
  </si>
  <si>
    <t>1. Coordinación social
2. Coordinación técnica</t>
  </si>
  <si>
    <t>Se cuenta con lineamientos o normas que sirven como reglas convencionales de la organización de eventos</t>
  </si>
  <si>
    <t xml:space="preserve">El municipio de Saltillo cuenta con una estructura que le permite regularizar y registrar los predios manteniendo actualizado el padrón catastral con base en acciones de modernización, coordinación y colaboración interinstitucional
</t>
  </si>
  <si>
    <t>2.1. Planeación Estratégica y Evaluación  de Políticas Públicas</t>
  </si>
  <si>
    <t>Portal de Transparencia del Ayuntamiento, Actas de sesión de Cabildo</t>
  </si>
  <si>
    <t>Que se logren los consensos necesarios  y se cuente con el quorum  legal</t>
  </si>
  <si>
    <t>El municipio de Saltillo cuenta con un cuerpo edilicia enfocado en resolver de manera expedita y oportuna los temas y problemas públicos que impactan a la sociedad saltillense</t>
  </si>
  <si>
    <t>Integración del Cuerpo Edilicio en Sesión de Cabildo</t>
  </si>
  <si>
    <t>C1. A1. Convocar a sesión de cabildo</t>
  </si>
  <si>
    <t>Porcentaje de elaboración de convocatorias</t>
  </si>
  <si>
    <t xml:space="preserve">Las sesiones de cabildo se efectúan en los
tiempos programados.
</t>
  </si>
  <si>
    <t>Porcentaje de elaboración de actas respecto del número de sesiones de Cabildo</t>
  </si>
  <si>
    <t xml:space="preserve">Los integrantes de cabildo acuden a las sesiones a
las que le son convocadas
</t>
  </si>
  <si>
    <t>C2. A1. Aprobación de actas de cabildo</t>
  </si>
  <si>
    <t>Porcentaje actas de cabildo de sesiones anteriores, aprobadas respecto del numero de sesiones de cabildo realizadas</t>
  </si>
  <si>
    <t>Los integrantes de cabildo llegan a acuerdos como resultado del seguimiento de los mismos y lo manifiestan aprobando las actas de sesiones anteriores</t>
  </si>
  <si>
    <t>C2. A2. Aprobación de puntos de acuerdo</t>
  </si>
  <si>
    <t>Porcentaje asuntos turnados a comisiones edilicias  respecto del total de asuntos tratados</t>
  </si>
  <si>
    <t>Los integrantes de cabildo acuerdan dar un trato especifico a los asuntos a través de una comisión especializada</t>
  </si>
  <si>
    <t>Brindar certeza jurídica y gobernabilidad política a los acuerdos y acciones del ayuntamiento to mediante juntas de Cabildo</t>
  </si>
  <si>
    <t>Porcentaje de documentos disponibles para consulta al público, del total de documentos resguardados</t>
  </si>
  <si>
    <t>Catálogos del Archivo Histórico</t>
  </si>
  <si>
    <t>Existe satisfacción ciudadana en cuanto a la preservación, guarda, custodia y mantenimiento de la memoria documental del municipio y su acceso</t>
  </si>
  <si>
    <t>C1. Servicios de préstamo y consulta realizados</t>
  </si>
  <si>
    <t>Porcentaje de documentos prestados para consulta respecto del total de búsquedas realizadas</t>
  </si>
  <si>
    <t>Registros administrativos del Archivo Municipal</t>
  </si>
  <si>
    <t>Se realizan esfuerzos por actualizar y acrecentar el acervo del Archivo Municipal</t>
  </si>
  <si>
    <t>Resolver los asuntos administrativos y legales competencia del Ayuntamiento</t>
  </si>
  <si>
    <t>1. Realizar las acciones de la Junta Municipal de Reclutamiento en cumplimiento con la Ley del Servicio Militar Nacional 
2. Calificar las infracciones y faltas que procedan por faltas o infracciones a los ordenamientos municipales</t>
  </si>
  <si>
    <t>1.2.1. Impartición de Justicia</t>
  </si>
  <si>
    <t>Impulsar el cumplimiento de la Ley en materia administrativa por medio de  programas que faciliten la participación social en las obligaciones legales</t>
  </si>
  <si>
    <t>Que se cuenten los los recursos presupuestales suficientes para la instalación y sostenimiento de juzgados municipales y de la junta municipal</t>
  </si>
  <si>
    <t xml:space="preserve">La población de Saltillo cuenta con certeza jurídica para cumplir con sus compromisos y obligaciones legales </t>
  </si>
  <si>
    <t>C2. Multas e infracciones cobradas</t>
  </si>
  <si>
    <t>Porcentaje de multas e infracciones cobradas respecto de las multas y sanciones impuestas</t>
  </si>
  <si>
    <t>C2. A1. Atender a la ciudadanía en los juzgados municipales</t>
  </si>
  <si>
    <t>Número de personas atendidas por día en los juzgados municipales</t>
  </si>
  <si>
    <t>Otorgar uso, goce, disfrute o propiedad de bienes inmuebles</t>
  </si>
  <si>
    <t>Conceder el uso, goce, disfrute o propiedad de los bienes inmuebles municipales</t>
  </si>
  <si>
    <t>Otorgar a la ciudadanía el uso, goce, disfrute o propiedad de los bienes inmuebles municipales conforme a la normatividad vigente</t>
  </si>
  <si>
    <t>Bienes inmuebles otorgados respecto los bienes inmuebles solicitados conforme a la normativa vigente</t>
  </si>
  <si>
    <t>Las personas o instituciones solicitantes cumplen con los requisitos administrativos y legales</t>
  </si>
  <si>
    <t>Personas o instituciones beneficiados respecto personas e instituciones que solicitaron el otorgamiento de un bien inmueble</t>
  </si>
  <si>
    <t>Expedientes de solicitudes dictaminados respecto de los recibidos</t>
  </si>
  <si>
    <t>C1. A2. Verificar que las áreas objeto de solicitud sean municipales</t>
  </si>
  <si>
    <t>Áreas verificadas respecto de las solicitadas</t>
  </si>
  <si>
    <t>C1. A3. Realizar las inspecciones físicas correspondientes para conocer las condiciones de los inmuebles</t>
  </si>
  <si>
    <t>Contabilidad
Egresos
Ingresos
Sistemas Compras
Ejecución Fiscal</t>
  </si>
  <si>
    <t>La administración municipal cuenta con una adecuada administración de su hacienda pública fortaleciendo la recaudación y realizando un ejercicio del gasto de manera ordenada y responsable con  disciplina financiera y responsabilidad hacendaria</t>
  </si>
  <si>
    <t>Capacidad Financiera</t>
  </si>
  <si>
    <t>Que exista un equilibrio entre incremento de ingresos propios y control del gasto corriente</t>
  </si>
  <si>
    <t>Eliminar registros duplicados, contribuyentes inactivos, etc.</t>
  </si>
  <si>
    <t>Registros admirativos de la Dirección de Ingresos</t>
  </si>
  <si>
    <t>Que se cuente con personal notificador suficiente, que se ubique físicamente a los contribuyentes omisos</t>
  </si>
  <si>
    <t>Ejecución fiscal recuperación de cartera de créditos fiscales</t>
  </si>
  <si>
    <t>Registros administrativos del Área de Ejecución Fiscal</t>
  </si>
  <si>
    <t>Que se inicie el PAE y que no existan amparos o recursos legales que promuevan los omisos</t>
  </si>
  <si>
    <t>créditos fiscales recuperados respecto de los créditos firmes</t>
  </si>
  <si>
    <t>Que existan condiciones para disminuir el gasto en servicios personales, materiales y suministros y servicios generales</t>
  </si>
  <si>
    <t>Que se programen obras y servicios que requieran de un mayor esfuerzo fiscal para su financiamiento</t>
  </si>
  <si>
    <t>Destinar recursos para la modernización y equipamiento de la Dirección de Seguridad Pública del Municipio</t>
  </si>
  <si>
    <t>Auxiliar al Ayuntamiento y a la Administración Municipal en la administración de los recursos para seguridad pública</t>
  </si>
  <si>
    <t>El municipio cuenta con cuerpos policiacos equipados y con elevada funcionalidad</t>
  </si>
  <si>
    <t>Parque vehicular de la Dirección de Seguridad Pública</t>
  </si>
  <si>
    <t>Material y equipo de defensa y seguridad pública adquirido</t>
  </si>
  <si>
    <t>Equipo adquirido respecto del equipo programado a adquirir</t>
  </si>
  <si>
    <t>Recepción, atención, seguimiento y respuesta de las solicitudes de información pública municipal</t>
  </si>
  <si>
    <t>(Número de recursos de revisión interpuestos en contra del ayuntamiento / Número de solicitudes ingresadas )*100</t>
  </si>
  <si>
    <t>El municipio cuenta con un sistema de transparencia que  permite a las personas el acceso a la información pública</t>
  </si>
  <si>
    <t>Solicitudes de información atendidas respecto de las solicitudes de información recibidas</t>
  </si>
  <si>
    <t>Promedio diario de solicitudes de información recibidas por mes</t>
  </si>
  <si>
    <t>Aumenta el interés y se registra una participación creciente de distintos sectores sociales en temas del derecho al acceso de la información publica</t>
  </si>
  <si>
    <t>C2. A1. Canalizar las solicitudes de información</t>
  </si>
  <si>
    <t>C2. A2. Responder a las solicitudes de información</t>
  </si>
  <si>
    <t>1. Unidad de Acceso a la Información
2. Coordinación de Responsabilidades y Asistencia Jurídica</t>
  </si>
  <si>
    <t>Contribuir a la transparencia y rendición de cuentas de la función pública a través del seguimiento y observación al cumplimiento del marco normativo institucional</t>
  </si>
  <si>
    <t>Los servidores públicos reciben las capacitaciones especializadas</t>
  </si>
  <si>
    <t>Programa operativo anual de trabajo, convenios firmados</t>
  </si>
  <si>
    <t>Contar con mejores condiciones de desarrollo en las zonas rurales del municipio</t>
  </si>
  <si>
    <t>1. Otorgar apoyos y subsidios al campo
2. Capacitar y tecnificar el campo del municipio</t>
  </si>
  <si>
    <t>3.9  Desarrollo rural integral</t>
  </si>
  <si>
    <t>3. Desarrollo Económico</t>
  </si>
  <si>
    <t>3.2. Agropecuaria, Silvicultura y Pesca</t>
  </si>
  <si>
    <t>3.2.1. Agropecuaria</t>
  </si>
  <si>
    <t>F. Promoción y Fomento</t>
  </si>
  <si>
    <t>Cada 5 años</t>
  </si>
  <si>
    <t>((IMR - IMRt-1)-1) X 100</t>
  </si>
  <si>
    <t>Los programas de desarrollo rural tienen un impacto positivo en el desarrollo del agro saltillense</t>
  </si>
  <si>
    <t>Variación porcentual de productores agrícolas beneficiados</t>
  </si>
  <si>
    <t>((PAB / PABt-1)-1) X 100</t>
  </si>
  <si>
    <t>SAGARPA</t>
  </si>
  <si>
    <t>Los productores agrícolas cuentan con las condiciones favorables para mejorar su producción</t>
  </si>
  <si>
    <t>Porcentaje de presupuesto para subsidios entregado respecto del programado</t>
  </si>
  <si>
    <t>(SE / SP) X 100</t>
  </si>
  <si>
    <t>Informes Trimestrales de Avance de Gestión Financiera y Cuenta Pública</t>
  </si>
  <si>
    <t>Los productores agrícolas beneficiados utilizan los apoyos otorgados de manera adecuada</t>
  </si>
  <si>
    <t>C2. Capacitaciones impartidas</t>
  </si>
  <si>
    <t>C3. Apoyo técnico gestionado</t>
  </si>
  <si>
    <t>Porcentaje de capacitaciones otorgadas respecto de las programadas</t>
  </si>
  <si>
    <t>(RR / RG) X 100</t>
  </si>
  <si>
    <t>Informes de actividades de la Dirección de Desarrollo Rural</t>
  </si>
  <si>
    <t>C1. A1. Recepción de solicitudes de los productores</t>
  </si>
  <si>
    <t>Porcentaje de solicitudes de los
productores atendidas respecto de las recibidas</t>
  </si>
  <si>
    <t>(SA / SR) X 100</t>
  </si>
  <si>
    <t>C1. A2. Dictaminación e integración de expedientes técnicos.</t>
  </si>
  <si>
    <t>Porcentaje de expedientes técnicos dictaminados respecto de los expedientes levantados</t>
  </si>
  <si>
    <t>(ETD / ETL) X 100</t>
  </si>
  <si>
    <t>(PAC / PPC) X 100</t>
  </si>
  <si>
    <t>C2. A1. Registro de asistentes a las capacitaciones</t>
  </si>
  <si>
    <t>(PBRF / PP) X 100</t>
  </si>
  <si>
    <t>Los productores agropecuarios asisten a las sesiones de capacitación</t>
  </si>
  <si>
    <t>C3. A1. Gestión de apoyos económicos para tecnificación agrícola</t>
  </si>
  <si>
    <t>Porcentaje productores beneficiados con recursos federales respecto del total de productores programados para gestión de apoyo</t>
  </si>
  <si>
    <t>Los funcionarios municipales funcionan como un enlace entre los productores agrícolas y las autoridades federales</t>
  </si>
  <si>
    <t>Población Rural del Municipio de Saltillo, alrededor de (INEGI)</t>
  </si>
  <si>
    <t>Mejorar las condiciones socioeconómicas de la población rural de Saltillo</t>
  </si>
  <si>
    <t>Variación porcentual del índice de marginación en las localidades rurales de Saltillo</t>
  </si>
  <si>
    <t>CONEVAL, SEDESOL Microrregiones, CONAPO</t>
  </si>
  <si>
    <t>La productividad agrícolas incrementa con beneficios a los productores</t>
  </si>
  <si>
    <t>C1. Subsidios y apoyos económicos al campo entregados</t>
  </si>
  <si>
    <t>Porcentaje de recursos federales recibidos para la tecnificación del sector agrícola, respecto de los recursos gestionados</t>
  </si>
  <si>
    <t>665</t>
  </si>
  <si>
    <t>Otorgar a los saltillenses servicios primarios de calidad que mejoren sus condiciones de vida y la competitividad de la ciudad</t>
  </si>
  <si>
    <t>Mejorar el servicio de alumbrado público del municipio</t>
  </si>
  <si>
    <t>1.8.4 Acceso a la Información Pública Gubernamental</t>
  </si>
  <si>
    <t>1.8. Otros Servicios Generales</t>
  </si>
  <si>
    <t>2. Desarrollo Social</t>
  </si>
  <si>
    <t>2.2. Vivienda y Servicios a la Comunidad</t>
  </si>
  <si>
    <t>2.2.4 Alumbrado Público</t>
  </si>
  <si>
    <t>Proporcionar servicios públicos de calidad y asegurar su mejora continua en beneficio de la población del municipio mediante el otorgamiento de servicios oportunos y eficaces</t>
  </si>
  <si>
    <t>Porcentaje de satisfacción en el otorgamiento de servicios municipales</t>
  </si>
  <si>
    <t>(PS / PE) x 100</t>
  </si>
  <si>
    <t>Encuestas</t>
  </si>
  <si>
    <t>La administración municipal cuenta con suficiencia presupuestaria y recibe en tiempo y forma los recursos federales y estatales</t>
  </si>
  <si>
    <t>El municipio cuenta con un sistema de alumbrado público moderno y eficiente</t>
  </si>
  <si>
    <t>Variación porcentual de los índices de
eficiencia energética.</t>
  </si>
  <si>
    <t>((KwCAP / KwCAPt-1) - 1) X 100</t>
  </si>
  <si>
    <t>CFE</t>
  </si>
  <si>
    <t>C2. Instalación del sistema de luminarias ahorradoras de energía eléctrica en el alumbrado público gestionada</t>
  </si>
  <si>
    <t>C1. Mantenimiento del equipamiento de la infraestructura de alumbrado público realizado</t>
  </si>
  <si>
    <t>Porcentaje en el mantenimiento del
equipamiento de la infraestructura de
alumbrado. Público</t>
  </si>
  <si>
    <t>Porcentaje en la instalación del sistema de luminarias ahorradoras de energía eléctrica en el alumbrado público</t>
  </si>
  <si>
    <t>(AMR / AMP) X 100</t>
  </si>
  <si>
    <t>acciones de mantenimiento</t>
  </si>
  <si>
    <t>(LAEI / LAEP) X 100</t>
  </si>
  <si>
    <t>Comparativo entre programa y ejecución en el mantenimiento de la infraestructura de alumbrado público</t>
  </si>
  <si>
    <t>Comparativo entre programa y ejecución del sistema de alumbrado público municipal.</t>
  </si>
  <si>
    <t>Los servidores públicos del ayuntamiento gestionan los trabajos de mantenimiento en la infraestructura de alumbrado público del Municipio</t>
  </si>
  <si>
    <t>C1. A1.Identificación de las fallas en el sistema de alumbrado público
municipal.</t>
  </si>
  <si>
    <t>C1. A2. Gestión de los insumos para otorgar el mantenimiento al sistema de alumbrado público municipal.</t>
  </si>
  <si>
    <t>Porcentaje en las fallas del sistema de alumbrado público municipal</t>
  </si>
  <si>
    <t>Porcentaje en la gestión de los insumos para otorgar el mantenimiento al sistema de alumbrado público municipal</t>
  </si>
  <si>
    <t>(FA / FD) x 100</t>
  </si>
  <si>
    <t>(IOM / IGM) X 100</t>
  </si>
  <si>
    <t>Los servidores públicos del ayuntamiento gestionan la atención a las fallas en el sistema de alumbrado público municipal</t>
  </si>
  <si>
    <t>Los servidores públicos del ayuntamiento gestionan el suministro de los insumos para el mantenimiento del sistema de alumbrado público municipal</t>
  </si>
  <si>
    <t>insumos otorgados entre gestionados</t>
  </si>
  <si>
    <t>fallas atendidas respecto detectadas</t>
  </si>
  <si>
    <t>666</t>
  </si>
  <si>
    <t>1. Ampliar la cobertura y mejorar la calidad de los servicios de agua y drenaje
2. Ofrecer a los saltillenses parques, plazas y jardines públicos en buenas condiciones</t>
  </si>
  <si>
    <t>3.6  Servicios Primarios de Calidad</t>
  </si>
  <si>
    <t>2.2.1 Urbanización</t>
  </si>
  <si>
    <t>Ofrecer a los saltillenses parques, plazas y jardines públicos en buenas condiciones</t>
  </si>
  <si>
    <t>Recursos ejercidos en remodelación y mantenimiento de parques, plazas y jardines públicos respecto de los recursos programados</t>
  </si>
  <si>
    <t>(RERM / RPRM) x 100</t>
  </si>
  <si>
    <t>Presupuesto y Cuenta Pública</t>
  </si>
  <si>
    <t>C1. Áreas verdes con imagen mejorada</t>
  </si>
  <si>
    <t>(AVI  / AVP) X 100</t>
  </si>
  <si>
    <t>(PEPI / PEPR) X 100</t>
  </si>
  <si>
    <t>Registros de la Dirección de Servicios Primarios</t>
  </si>
  <si>
    <t>C1. A1. Realizar Plantación de ornato</t>
  </si>
  <si>
    <t>(POP / POProg) X 100</t>
  </si>
  <si>
    <t>667</t>
  </si>
  <si>
    <t>3.8  Transporte eficiente</t>
  </si>
  <si>
    <t>Contar con un servicio de transporte eficiente y moderno que mejore la logística de la movilidad social</t>
  </si>
  <si>
    <t xml:space="preserve">1. Poner en marcha un programa integral de mejoramiento del transporte, para sentar las bases de su modernización
2. Fomentar el uso de transporte alternativo </t>
  </si>
  <si>
    <t>3.5. Transporte</t>
  </si>
  <si>
    <t>3.5.6 Otros Relacionados con Transporte</t>
  </si>
  <si>
    <t>Contribuir a la accesibilidad y modernización del transporte</t>
  </si>
  <si>
    <t>Número de personas que utilizan el servicio de transporte público respecto del total de la población</t>
  </si>
  <si>
    <t>(NPUT / Pob) x 100</t>
  </si>
  <si>
    <t>Bases de datos del Instituto Municipal de Transporte</t>
  </si>
  <si>
    <t xml:space="preserve">Las personas utilizan el servicio de transporte público </t>
  </si>
  <si>
    <t>Los parques, plazas y jardines se encuentran en condiciones de ser remodelados y existe una cultura de protección para su mantenimiento</t>
  </si>
  <si>
    <t>Espacios públicos intervenidos para su mantenimiento y remodelación</t>
  </si>
  <si>
    <t>Porcentaje de espacios públicos intervenidos respecto del total de espacios públicos registrados</t>
  </si>
  <si>
    <t>Porcentaje de áreas verdes municipales con rediseño, instalación de plantas ornamentales o rehabilitados</t>
  </si>
  <si>
    <t>Número de piezas de
ornato plantadas respecto de las programadas</t>
  </si>
  <si>
    <t>Superficie cubierta por el servicio de transporte público respecto superficie total del municipio</t>
  </si>
  <si>
    <t>Los ciudadanos cuentan con un servicio de transporte público de alta cobertura</t>
  </si>
  <si>
    <t>(SCSTP / STM) X 100</t>
  </si>
  <si>
    <t>C1.  Rutas de Transporte Público Certificadas</t>
  </si>
  <si>
    <t>Rutas certificadas respwecto de rutas totales</t>
  </si>
  <si>
    <t>(RC / RT) x 100</t>
  </si>
  <si>
    <t>Las rutas cumplen la normatividad vigente</t>
  </si>
  <si>
    <t>C2.  Transporte público mejorado y modernizado</t>
  </si>
  <si>
    <t>Porcentaje de unidades renovadas respecto unidades totales</t>
  </si>
  <si>
    <t>(UR  / UT) X 100</t>
  </si>
  <si>
    <t>C1. A1. Revisiones aplicadas a las unidades, documentación y conductores de transporte de pasajeros, realización de operativo</t>
  </si>
  <si>
    <t>Porcentaje de revisiones realizadas  respcto de las programadas</t>
  </si>
  <si>
    <t>(RR / RP) X 100</t>
  </si>
  <si>
    <t>Informes del Instituto Municipal de Transporte</t>
  </si>
  <si>
    <t>Tramites realizados respecto tramites solicitados</t>
  </si>
  <si>
    <t>(TR / TS) X 100</t>
  </si>
  <si>
    <t>C2. A1. Trámites de sustitución de unidades, constancias para actualización del estado de la concesión, estudios para verificación y atención a peticiones.</t>
  </si>
  <si>
    <t>676</t>
  </si>
  <si>
    <t>3.2  MiPyMEs competitivas</t>
  </si>
  <si>
    <t>3.1. Asuntos Economicos, Comerciales y Laborales en General</t>
  </si>
  <si>
    <t>3.1.1. 3.1.1 Asuntos Económicos y Comerciales en General</t>
  </si>
  <si>
    <t xml:space="preserve"> 27,464 MiPyMEs de acuerdo con el Directorio Estadístico Nacional de Unidades Económicas DENUIUE del INEGI</t>
  </si>
  <si>
    <t>Impulsar la creación y el desarrollo de las Micro, Pequeñas y Medianas Empresas del municipio</t>
  </si>
  <si>
    <t>Mejorar las condiciones economicas del municipio a traves de proyectos que permitan impulsar a las MiPyMEs</t>
  </si>
  <si>
    <t>El municipio de saltillo cuenta con un sector productivo competitivo apoyado en la MiPyMEs</t>
  </si>
  <si>
    <t>C2.  Financiamiento para las MiPyMEs gestionado</t>
  </si>
  <si>
    <t>C1. A1. Creación de centro de emprendimiento</t>
  </si>
  <si>
    <t>C1. A2. Promover programas de apoyo a PyMES</t>
  </si>
  <si>
    <t>C1. A2. Promover financiamiento para las PyMES</t>
  </si>
  <si>
    <t>Variacion anual de las MiPyMES en Saltillo</t>
  </si>
  <si>
    <t>((#MiPyMES / #MiPyMESt-1)-1) X 100</t>
  </si>
  <si>
    <t>C1.  Programa Saltillo Emprende implementado</t>
  </si>
  <si>
    <t>Se implemento el programa Saltillo Emprende</t>
  </si>
  <si>
    <t>Si = 1
No = 0</t>
  </si>
  <si>
    <t>Cualitativo</t>
  </si>
  <si>
    <t>DENUE INEGI</t>
  </si>
  <si>
    <t>Los MiPyMES cuentan con un entorno macroeconomico de estabilidad, inflación conrolada, credito barato y crecimiento sostenido</t>
  </si>
  <si>
    <t>Crecimiento del empleo formal en Saltillo</t>
  </si>
  <si>
    <t>IMSS</t>
  </si>
  <si>
    <t>((EF / Eft-1)- x 100)</t>
  </si>
  <si>
    <t>(CO / CS) X 100</t>
  </si>
  <si>
    <t>Existe colaboración entre los sectores productivos del municipio y las aurtoridades gubernamentales</t>
  </si>
  <si>
    <t>Registros administrativos del municipio</t>
  </si>
  <si>
    <t>Se creó el centro de emprendimiento</t>
  </si>
  <si>
    <t>Programas de apoyo promovidos respecto del njmero de PyMES que califican para recibir apoyos</t>
  </si>
  <si>
    <t>(PA / PyMESC) X 100</t>
  </si>
  <si>
    <t>Créditos otrorgados para MiPyMES respecto de los creditos solicitados</t>
  </si>
  <si>
    <t>PyMES apoyadas respecto de las PyMES Qque solicitaron apoyo</t>
  </si>
  <si>
    <t>(PyMESA / PyMESSA) X 100</t>
  </si>
  <si>
    <t>677</t>
  </si>
  <si>
    <t>Planeación, Promoción y Difusión, Competitividad y Negocios , Servicios Concesionados</t>
  </si>
  <si>
    <t>Aparato productivo y comercial municipal</t>
  </si>
  <si>
    <t>Atraer nuevas empresas al municipio para la creación de empleo y el crecimiento económico</t>
  </si>
  <si>
    <t>1. Facilitar la creación y el desarrollo de las empresas por medio del Programa Saltillo Emprende.
2. Fortalecer las capacidades financieras de las Micro, Pequeñas y Medianas Empresas del municipio.</t>
  </si>
  <si>
    <t>1. programa estratégico de promoción económica del municipio para la atracción de nuevas empresas.
2. certeza jurídica a las nuevas inversiones y las ya establecidas
3. Simplificación administrativa de trámites municipales</t>
  </si>
  <si>
    <t>3.1 Promoción económica para la atracción de inversiones</t>
  </si>
  <si>
    <t>El municipio de saltillo cuenta con un sector productivo competitivo y en crecimiento</t>
  </si>
  <si>
    <t>((UE / UEt-1)-1) X 100</t>
  </si>
  <si>
    <t>C2.  Simplificación administrativa implementada</t>
  </si>
  <si>
    <t>(APEE / APEP) X 100</t>
  </si>
  <si>
    <t>(DAN / DANt-1) - 1 X 100)</t>
  </si>
  <si>
    <t>Doing Business</t>
  </si>
  <si>
    <t>C1. A1. Asistir a ferias nacionales e internacionales para la promoción de las ventajas competitivas del municipio</t>
  </si>
  <si>
    <t>C1. A2. Poner en marcha campañas de publicidad en los diferentes medios de comunicación en donde se difundan las ventajas de invertir en Saltillo</t>
  </si>
  <si>
    <t>C2. A1. Crear el Reglamento de Mejora Regulatoria</t>
  </si>
  <si>
    <t>Se creó el reglamento de mejora regulatoria</t>
  </si>
  <si>
    <t>C2. A2. Poner en marcha la unidad Administrativa de Mejora Regulatoria</t>
  </si>
  <si>
    <t>Se puso en marcha la unidad de mejora regulatoria</t>
  </si>
  <si>
    <t>(FPEA / FPEP) X 100</t>
  </si>
  <si>
    <t>Campañas de publicidad implementadas respecto de las campañas programadas</t>
  </si>
  <si>
    <t>(CPI /CPP) X 100</t>
  </si>
  <si>
    <t>Existe colaboración entre los sectores productivos del municipio y las autoridades gubernamentales</t>
  </si>
  <si>
    <t>3.1. Asuntos Económicos, Comerciales y Laborales en General</t>
  </si>
  <si>
    <t>Mejorar las condiciones económicas del municipio a través de proyectos que permitan impulsar la creación de nuevas empresas</t>
  </si>
  <si>
    <t>El sector productivo cuenta con un entorno macroeconómico de estabilidad, inflación controlada, crédito barato y crecimiento sostenido</t>
  </si>
  <si>
    <t>Variación anual de las unidades económicas en Saltillo</t>
  </si>
  <si>
    <t>C1. Promoción económica efectuada</t>
  </si>
  <si>
    <t>Acciones de promoción económica realizadas respecto de las acciones programadas</t>
  </si>
  <si>
    <t>Variación del indicador "Días para abrir un  negocio"</t>
  </si>
  <si>
    <t>Porcentaje de ferias para la promoción económica a las que se asistió, respecto de las que se programo asistir</t>
  </si>
  <si>
    <t>679</t>
  </si>
  <si>
    <t>678</t>
  </si>
  <si>
    <t>3.3  Potencial turístico</t>
  </si>
  <si>
    <t>Impulsar el sector turismo de Saltillo para consolidar a nuestra ciudad como una de las mejores ciudades del país tanto para vivir como para visitar</t>
  </si>
  <si>
    <t>1. Fortalecer la competitividad de las empresas y los servicios turísticos en el municipio.
2. Promover las inversiones en el sector turístico del municipio.
3. Mejorar, diversificar y segmentar la oferta turística municipal.
4. Promocionar a Saltillo como centro turístico.</t>
  </si>
  <si>
    <t>3.7. Turismo</t>
  </si>
  <si>
    <t xml:space="preserve"> 3.1.1 Asuntos Económicos y Comerciales en General</t>
  </si>
  <si>
    <t>3.7.1 Turismo</t>
  </si>
  <si>
    <t>Contribuir al desarrollo turístico dl municipio a través del impulso a la inversión y la generación de empleos en el sector</t>
  </si>
  <si>
    <t>Las acciones del municipio fomentan la inversión, el desarrollo regional y la generación de empleos</t>
  </si>
  <si>
    <t>El municipio de Saltillo cuenta con asesoría, vinculación y apoyo para la generación de proyectos en el sector turístico que fomenten el desarrollo y la creación de empleos.</t>
  </si>
  <si>
    <t>Inversión Turística del Sector Privado</t>
  </si>
  <si>
    <t>(ITSPI / ITSPP) x 100</t>
  </si>
  <si>
    <t>Existen acciones de asesoría, vinculación y desarrollo de proyectos en municipio de Saltillo</t>
  </si>
  <si>
    <t>(APTR / APTP) X 100</t>
  </si>
  <si>
    <t>Secretaría de Economía del Estado</t>
  </si>
  <si>
    <t>C1. A1. Vinculación de prestadores de servicios turísticos con instancias públicas y privadas para mejorar los servicios que prestan</t>
  </si>
  <si>
    <t>(TG / TP) X 100</t>
  </si>
  <si>
    <t xml:space="preserve">Existen prestadores de servicios turísticos que requieren vinculación con distintas instituciones para el mejoramiento de sus servicios
</t>
  </si>
  <si>
    <t>Ecologia</t>
  </si>
  <si>
    <t>Empresas del sector turístico, hotelero, restaurantero y de servicios</t>
  </si>
  <si>
    <t>Crecimiento del empleo formal turístico en Saltillo</t>
  </si>
  <si>
    <t>C1. Acciones para la promoción de Saltillo como destino turístico realizadas</t>
  </si>
  <si>
    <t>Acciones de promoción turística realizadas respecto de las acciones programadas</t>
  </si>
  <si>
    <t>Existe un clima de seguridad y de estabilidad en el municipio de Saltillo, lo que lo hace una opción atractiva de turismo</t>
  </si>
  <si>
    <t>Contar con la infraestructura adecuada para potenciar el desarrollo económico y la competitividad del municipio</t>
  </si>
  <si>
    <t>1. Promover el desarrollo de obra vial en las zonas con mayores necesidades del municipio.
2. Mejorar la infraestructura recreativa del municipio.
3. Modernizar las instalaciones y lugares a cargo del municipio.</t>
  </si>
  <si>
    <t xml:space="preserve">3.5  Infraestructura Estratégica </t>
  </si>
  <si>
    <t>Contribuir al desarrollo turístico del ordenamiento territorial del municipio mediante la infraestructura urbana para mejorar la calidad de vida de los habitantes</t>
  </si>
  <si>
    <t>C1. Vialidades rehabilitadas</t>
  </si>
  <si>
    <t>C2. Plazas y jardines rehabilitados</t>
  </si>
  <si>
    <t>C1. A1. Atención de peticiones de ciudadanos en materia de rehabilitación urbana</t>
  </si>
  <si>
    <t>Variación porcentual de la infraestructura urbana</t>
  </si>
  <si>
    <t>((IUD / IUDt-1)-1) x 100)</t>
  </si>
  <si>
    <t>((EFT / EFTt-1)-1) x 100)</t>
  </si>
  <si>
    <t>infraestructura urbana desarrollada</t>
  </si>
  <si>
    <t>((MoAIU / MOAIUt-1)-1) x 100)</t>
  </si>
  <si>
    <t>(VR / VP) X 100</t>
  </si>
  <si>
    <t>Porcentaje de parques y jardines rehabilitados respecto de las programados para rehabilitar</t>
  </si>
  <si>
    <t>Porcentaje de vialidades rehabilitadas respecto de las programadas para rehabilitar</t>
  </si>
  <si>
    <t>(PJR / PJP) X 100</t>
  </si>
  <si>
    <t>C1. A2. Control y supervisión de obras públicas reportadas en los informes</t>
  </si>
  <si>
    <t>Talleres Gestionados respecto de los talleres  programados</t>
  </si>
  <si>
    <t>Porcentaje de peticiones ciudadanas atendidas respeto de las recibidas</t>
  </si>
  <si>
    <t>(PCA / PCR) X 100</t>
  </si>
  <si>
    <t>Informes de avance de la Dirección de Obras Públicas</t>
  </si>
  <si>
    <t>(ISO / OP) X 100</t>
  </si>
  <si>
    <t>Estadística de la Dirección de Obras Públicas</t>
  </si>
  <si>
    <t>2.2.1. Urbanización</t>
  </si>
  <si>
    <t>Reportes y expedientes de la Dirección de Obras Públicas</t>
  </si>
  <si>
    <t>Las autoridades municipales desarrollan de manera  conjunta con la población acciones de planeación de ordenamiento territorial e infraestructura</t>
  </si>
  <si>
    <t>La administración pública municipal realiza acciones de mantenimiento y/o ampliación a la infraestructura urbana</t>
  </si>
  <si>
    <t>Variación porcentual de mantenimientos o ampliación a la infraestructura urbana</t>
  </si>
  <si>
    <t>Programa operativo anual e informes de avance de la Dirección de Obras Públicas</t>
  </si>
  <si>
    <t>Se atienden las necesidades y peticiones ciudadanas en materia de rehabilitación de vialidades</t>
  </si>
  <si>
    <t>Se atienden las necesidades y peticiones ciudadanas en materia de rehabilitación de parques y jardines</t>
  </si>
  <si>
    <t>La población demanda servicios de rehabilitación de vialidades urbanas y mantenimiento de calles, avenidas mediante bacheo, así como de aceras, plazas y jardines</t>
  </si>
  <si>
    <t>Porcentaje de informes de supervisión de obra entregados respecto de las obras programadas</t>
  </si>
  <si>
    <t>680</t>
  </si>
  <si>
    <t>Contribuir a construir un entorno digno que propicie el desarrollo mediante la reducción de los rezagos en materia de servicios básicos en la vivienda, calidad y espacios de la vivienda e infraestructura social</t>
  </si>
  <si>
    <t>Porcentaje de la población en pobreza extrema</t>
  </si>
  <si>
    <t>(PPE / PT) X 100</t>
  </si>
  <si>
    <t>Cada cinco años</t>
  </si>
  <si>
    <t>CONEVAL</t>
  </si>
  <si>
    <t>La población en pobreza reduce sus rezagos en infraestructura social básica relacionada con las carencias de servicios básicos en la vivienda, calidad y espacios de la vivienda e infraestructura social</t>
  </si>
  <si>
    <t>Porcentaje de población que presenta carencia por acceso a servicios básicos de la vivienda</t>
  </si>
  <si>
    <t>(PCSBV / PT) X 100</t>
  </si>
  <si>
    <t>C1. Proyectos financiados de infraestructura para la calidad y espacios de la vivienda</t>
  </si>
  <si>
    <t>C2. Proyectos financiados de infraestructura social</t>
  </si>
  <si>
    <t>Porcentaje de proyectos de calidad y espacios de vivienda respecto del total de proyectos financiados con recursos del FISM</t>
  </si>
  <si>
    <t>(PrCEV / PrT) X 100</t>
  </si>
  <si>
    <t>Porcentaje de proyectos de infraestructura social respecto del total de proyectos financiados con recursos del FISM</t>
  </si>
  <si>
    <t>C3. Proyectos financiados de servicios básicos de vivienda</t>
  </si>
  <si>
    <t>Porcentaje de proyectos de servicios básicos de vivienda respecto del total de proyectos financiados con recursos del FISM</t>
  </si>
  <si>
    <t>(PrIS / PrT) X 100</t>
  </si>
  <si>
    <t>(PrSBV / PrT) X 100</t>
  </si>
  <si>
    <t>C1,2,3. A1. Seguimiento de proyectos (actividad transversal a los tres componentes de la Matriz)</t>
  </si>
  <si>
    <t>Porcentaje de proyectos FISM que tienen avance físico y financiero registrado en el SFU</t>
  </si>
  <si>
    <t>(NPrAR / PrT) X 100</t>
  </si>
  <si>
    <t>PASH</t>
  </si>
  <si>
    <t>numero de proyectos con avance registrado</t>
  </si>
  <si>
    <t>681</t>
  </si>
  <si>
    <t>Impulsar un desarrollo urbano de calidad, sustentable, moderno y ordenado que atienda las necesidades de los saltillenses</t>
  </si>
  <si>
    <t>1. Realizar una mejor planeación y contar con el marco jurídico necesario para lograr un desarrollo urbano ordenado.
2. Fortalecer las áreas municipales dedicadas al desarrollo urbano.</t>
  </si>
  <si>
    <t xml:space="preserve">3.7  Desarrollo Urbano Ordenado </t>
  </si>
  <si>
    <t>Población en pobreza y pobreza extrema del municipio de Saltillo (177,905 personas en pobreza y 16,678 en pobreza extrema, 19,770 con carencias por calidad y espacios de vivienda y 25,752 con carencias por acceso a servicios básicos de vivienda) Programa Microrregiones SEDESOL</t>
  </si>
  <si>
    <t>Existen condiciones de estabilidad económica que permiten que las acciones de disminución de carencias no se vean afectadas por caídas en el ingreso de los hogares</t>
  </si>
  <si>
    <t>Los ejecutores del gasto están capacitados y registran los avances físicos y financieros en el Sistema de Formato Único (SFU) del Portal Aplicativo de la Secretaría de Hacienda (PASH)</t>
  </si>
  <si>
    <t>(PS / PE) X 100</t>
  </si>
  <si>
    <t>Los servicios de urbanización, y las acciones de obras públicas del municipio son percibidos por la ciudadania de forma positiva</t>
  </si>
  <si>
    <t>Porcentaje de personas con opinion satisfacrtoria respecto de su percepcion de un desarrollo urbano ordenado</t>
  </si>
  <si>
    <t>El desarrollo urgano y la gestion de obras se realiza conforme a un marco regulatorio actualizado</t>
  </si>
  <si>
    <t>Se cuenta con un Plan Director de Desarrollo Urbano y con un marco jurídico en materia de desarrollo urbano actualizados</t>
  </si>
  <si>
    <t>Si =1
No = 0</t>
  </si>
  <si>
    <t>Vigencia del Plan de Desarrollo Urbano y de las Leyes y Reglamentos</t>
  </si>
  <si>
    <t>Existe interes de las autoridades municipales de mantener actualizada la normativa en materia de desarrollo urbano y gestión de obras</t>
  </si>
  <si>
    <t>C1. Marco juridico actualizado</t>
  </si>
  <si>
    <t>C2. Plan Director de Desarrollo Urbano Actualizado</t>
  </si>
  <si>
    <t>C3. Consejo Municipal de Desarrollo Urbano instalado</t>
  </si>
  <si>
    <t>C2. A1. Asegurar que el Reglamento de Desarrollo Urbano se cumpla correctamente a través de la implementación de sanciones</t>
  </si>
  <si>
    <t>Porcentaje de leyes, normativas y reglamentos de obras publicas y desarrollo urbano actualizados respecto de lso que se busca actualizar</t>
  </si>
  <si>
    <t>(LRNA / LRNpA) X 100</t>
  </si>
  <si>
    <t xml:space="preserve">Vigencia del Plan Director de Desarrollo Urbano </t>
  </si>
  <si>
    <t>Se cuenta con un Consejo Municipal de Desarrollo Urbano isntalado y en funciones operativas</t>
  </si>
  <si>
    <t>Normativa actualizada</t>
  </si>
  <si>
    <t>Existe un marco normativo en torno al desarrollo urbano y la gesrion de obras publicas</t>
  </si>
  <si>
    <t>Disposiciones normativas del Plan Director de Desarrollo Urbano Atendidas respecto del total de disposiciones</t>
  </si>
  <si>
    <t xml:space="preserve">C1. A1. Atender puntualmente las disposiciones del Plan Director de Desarrollo Urbano </t>
  </si>
  <si>
    <t>(DNA / TDN) X 100</t>
  </si>
  <si>
    <t>Resultado de auditorias internas</t>
  </si>
  <si>
    <t>Los ejecutores del gasto conocen y atiennden las disposiciones del Plan Director de Desarrollo Urbano</t>
  </si>
  <si>
    <t>Sanciones emitidas respecto deltotal de obras ny servicios en proceso</t>
  </si>
  <si>
    <t>(SE / OSP) X 100</t>
  </si>
  <si>
    <t>Los ejecutores del gasto conocen y atienden del Reglamento de Desarrollo Urbano</t>
  </si>
  <si>
    <t>682</t>
  </si>
  <si>
    <t>Impulsar el reúso de la totalidad del agua tratada en la planta de tratamiento de aguas residuales en el Municipio</t>
  </si>
  <si>
    <t>Desarrollar sistemas saneamiento de las aguas residuales, para mejorar el uso del agua, reducir costos y realizar una mejor administración</t>
  </si>
  <si>
    <t>2.2.3 Abastecimiento de Agua</t>
  </si>
  <si>
    <t>Contribuir a fortalecer la gestión integral y sustentable del agua, garantizando su acceso a la población y a los ecosistemas mediante las mejoras en infraestructura económica de agua potable y servicios de saneamiento</t>
  </si>
  <si>
    <t>Cobertura de agua potable, población en viviendas con servicio de agua potable respecto población total</t>
  </si>
  <si>
    <t>(PCAP / Pob) X 100</t>
  </si>
  <si>
    <t>INEGI</t>
  </si>
  <si>
    <t xml:space="preserve"> Existe coordinación y comunicación entre los diferentes órdenes de gobierno para la formulación de políticas públicas para el desarrollo de la infraestructura de agua potable</t>
  </si>
  <si>
    <t xml:space="preserve">La población de Saltillo cuenta con acceso sostenible a cantidades adecuadas y de calidad aceptable de agua potable, y a servicios de saneamiento
</t>
  </si>
  <si>
    <t>Porcentaje de población beneficiada con la construcción de obras tratamiento de aguas residuales</t>
  </si>
  <si>
    <t>(PB / Pob) X 100</t>
  </si>
  <si>
    <t xml:space="preserve"> Se mantiene la voluntad política para realizar las obras de infraestructura de agua potable y saneamiento</t>
  </si>
  <si>
    <t>C1. Planta tratadora en funcionamiento</t>
  </si>
  <si>
    <t xml:space="preserve">Porcentaje de de obras de agua potable y saneamiento construidas
</t>
  </si>
  <si>
    <t>(OC / OP) X 100</t>
  </si>
  <si>
    <t>Obras programadas, informes de avances, supervisiones de obra</t>
  </si>
  <si>
    <t xml:space="preserve">Las condiciones meteorológicas, geológicas, geotécnicas e hidrológicas son favorables para el desarrollo de las obras de infraestructura de agua potable y saneamiento </t>
  </si>
  <si>
    <t>C1. A1. Incrementar la calidad de la prestación de los servicios de abastecimiento de agua potable y alcantarillado</t>
  </si>
  <si>
    <t xml:space="preserve"> Porcentaje metros cúbicos de agua tratada para su saneamiento</t>
  </si>
  <si>
    <t>(M3 AR / M3 AR Meta) X 100</t>
  </si>
  <si>
    <t>Registros de plata tratadora</t>
  </si>
  <si>
    <t xml:space="preserve">La planta tratadora funciona adecuadamente </t>
  </si>
  <si>
    <t>683</t>
  </si>
  <si>
    <t>Garantizar el cuidado del medio ambiente, respetando la ecología y los ecosistemas del municipio</t>
  </si>
  <si>
    <t>1. Reforestar las zonas del municipio que lo requieran
2. Limpiar los espacios con afluencia de agua y controlar el manejo de residuos para su mejor uso
3. Contar con una agenda para el cambio climático</t>
  </si>
  <si>
    <t>2.1. Protección Ambiental</t>
  </si>
  <si>
    <t>2.1.5 Protección de la Diversidad Biológica y del Paisaje</t>
  </si>
  <si>
    <t>Contribuir al desarrollo ordenado y sustentable para preservar el equilibrio ecológico del municipio de Saltillo</t>
  </si>
  <si>
    <t>Porcentaje de acciones orientadas a preservar el equilibrio ecológico respecto de las acciones programadas</t>
  </si>
  <si>
    <t>(AOEER / AOEEP) X 100</t>
  </si>
  <si>
    <t>Informe de Anual de Actividades Plan Municipal de Desarrollo</t>
  </si>
  <si>
    <t>Se cuenta con condiciones para el desarrollo forestal en el municipio de Saltillo, existe un acuerdo y consenso entre las autoridades municipales y las organizaciones civiles</t>
  </si>
  <si>
    <t>El municipio cuenta con instrumentos de prevención y regulación que controlan la contaminación generada por aire, agua y suelo</t>
  </si>
  <si>
    <t>Se cuenta con acciones, políticas y estrategias para el manejo integral de residuos en el municipio</t>
  </si>
  <si>
    <t>Programa Operativo Anual de Ecología</t>
  </si>
  <si>
    <t>Los servidores públicos y la ciudadanía observan y atienden de manera oportuna las disposiciones y normas en materia de ecología municipal</t>
  </si>
  <si>
    <t>C1. Acciones de reforestación implementadas</t>
  </si>
  <si>
    <t>Metros cuadrados reforestados respecto del total de metros cuadrados programados para reforestar</t>
  </si>
  <si>
    <t>(M2R / M2PR) X 100</t>
  </si>
  <si>
    <t>Se llevan acabo acciones de reforestación y no se presentan sinestros que afecten la biodiversidad del municipio</t>
  </si>
  <si>
    <t>C2. Limpieza de cauces de agua</t>
  </si>
  <si>
    <t>Porcentaje de saneamiento y restauración ecológica de cuerpos de agua realizado respecto de lo programado</t>
  </si>
  <si>
    <t>(SRCAR / SRCAP) X 100</t>
  </si>
  <si>
    <t>Estadísticas de CONAGUA</t>
  </si>
  <si>
    <t>Se incrementa el nivel de saneamiento de cuerpos de agua en el municipio</t>
  </si>
  <si>
    <t>C3. Agenda para el cambio climático desarrollada</t>
  </si>
  <si>
    <t>Porcentaje de toneladas de emisiones de gases y compuestos de efecto invernadero reducido respecto del registro anterior</t>
  </si>
  <si>
    <t xml:space="preserve"> (TGEIR / TGEIP) X 100</t>
  </si>
  <si>
    <t>Reportes de inventarios de emisiones de GEI</t>
  </si>
  <si>
    <t>Existe voluntad política para impulsar medidas que reviertan el cambio climático</t>
  </si>
  <si>
    <t>C1. A1. Prevención de incendios forestales</t>
  </si>
  <si>
    <t>Porcentaje de acciones realizadas para prevenir incendios forestales respecto de las acciones programadas</t>
  </si>
  <si>
    <t>(APIFR / APIFP) X 100</t>
  </si>
  <si>
    <t>Atlas de  Riesgos, informe de acciones</t>
  </si>
  <si>
    <t>Existe una conciencia en la ciudadanía sobre los riesgos y acciones que pueden provocar incendios forestales</t>
  </si>
  <si>
    <t>C2. A1. Limpieza de cuerpos de agua</t>
  </si>
  <si>
    <t>Porcentaje de saneamiento y restauración ecológica de cuerpos de agua respecto de los cuerpos de agua programados a sanear</t>
  </si>
  <si>
    <t>(CAS / CAPS) X 100</t>
  </si>
  <si>
    <t>informe de acciones</t>
  </si>
  <si>
    <t>Se desarrollan acciones de limpieza de cuerpos de agua, se cuenta con capacidad técnica y cognoscitiva</t>
  </si>
  <si>
    <t>C3. A1. Gestión de recursos materiales, financieros y humanos para dar seguimiento a las acciones ate el cambio climático</t>
  </si>
  <si>
    <t>Porcentaje de recursos obtenidos para atender la agenda de cambio climático respecto de los recursos requeridos</t>
  </si>
  <si>
    <t>(ROCC / RRCC) X 100</t>
  </si>
  <si>
    <t>684</t>
  </si>
  <si>
    <t>Fortalecer las áreas municipales dedicadas al desarrollo urbano</t>
  </si>
  <si>
    <t>El municipio de saltillo cuenta con un grado de desarrollo urbano que propicia una mayor calidad de vida a sus habitantes</t>
  </si>
  <si>
    <t>Cobertura de servicios públicos, porcentaje de la población urbana con acceso a servicios de agua potable, alcantarillado, aseo y energía eléctrica, respecto de la población total</t>
  </si>
  <si>
    <t>(PCSP / Pob) X 100</t>
  </si>
  <si>
    <t>Los servicios públicos municipales crecen y se amplifica su cobertura, y las personas hacen uso de dicha provisión de bienes y servicios</t>
  </si>
  <si>
    <t>((Proyectos de planeación urbana y territorial
concluidos en el año actual/Proyectos de
planeación urbana y territorial concluidos en
el año anterior)-1)*100</t>
  </si>
  <si>
    <t>La calidad de vida de las personas mejora al disminuir las zonas urbanas de riesgo por condiciones insalubres y falta de bienes y/o servicios básicos</t>
  </si>
  <si>
    <t>Proporción de viviendas ubicadas en zonas consideradas de alto riesgo para el bienestar, respecto del total de las viviendas</t>
  </si>
  <si>
    <t>(VZR / VT) X 100</t>
  </si>
  <si>
    <t>C1. Control de calidad en desarrollo urbano implementado</t>
  </si>
  <si>
    <t>variación del número de inspectores de obra en funciones verificando la calidad de las obras y edificaciones</t>
  </si>
  <si>
    <t>((IOF / IOFt-1)-1) X 100</t>
  </si>
  <si>
    <t>Nomina de la Dirección de Desarrollo Urbano</t>
  </si>
  <si>
    <t>El municipio cuenta cada vez con mayor personal capacitado para poder realizar peritajes a la calidad de las obras y edificaciones</t>
  </si>
  <si>
    <t>(Viviendas identificadas en condición de asentamiento humano irregular/total de viviendas en el municipio)*100</t>
  </si>
  <si>
    <t>C1. A1. Realizar inspecciones a las obras y nuevas edificaciones para garantizar el control de calidad</t>
  </si>
  <si>
    <t>Porcentaje de inspecciones realizadas a obras y nuevas edificaciones respecto de las inspecciones programadas</t>
  </si>
  <si>
    <t>(IR / IP) X 100</t>
  </si>
  <si>
    <t>Bitácoras de inspección de obras Dirección de Desarrollo Urbano</t>
  </si>
  <si>
    <t>685</t>
  </si>
  <si>
    <t>Conservar y mejorar los elementos arquitectónicos, urbanos, sociales y naturales que conforman la imagen urbana</t>
  </si>
  <si>
    <t>1. Rescate del centro histórico
2. Conservación de la Imagen del municipio "Saltillo Multicolor"</t>
  </si>
  <si>
    <t>El municipio de Saltillo cuenta con una imagen urbana que satisface a su población</t>
  </si>
  <si>
    <t>Porcentaje de personas que consideran adecuada la imagen urbana, así como las acciones realizadas para su  conservación, mejora y mantenimiento, respecto del total de personas encuestadas</t>
  </si>
  <si>
    <t>(PCSP / PE) X 100</t>
  </si>
  <si>
    <t>Las personas están interesadas en la imagen urbana del municipio</t>
  </si>
  <si>
    <t>Remozamiento y mantenimiento de  jardines, banquetas, áreas de conservación patrimonial y el conjunto de los elementos que constituyen el paisaje cotidiano</t>
  </si>
  <si>
    <t>Porcentaje de obras y acciones de remozamiento y mantenimiento realizadas respecto de las programadas</t>
  </si>
  <si>
    <t>(ORMR / ORMP) X 100</t>
  </si>
  <si>
    <t>Informes de actividades del departamento de ecología</t>
  </si>
  <si>
    <t>C1. Centro Histórico Rescatado</t>
  </si>
  <si>
    <t>Porcentaje de espacios del Centro Histórico "rescatados" respecto del total de espacios que califican para remozamiento, mejora y rescate</t>
  </si>
  <si>
    <t>(ER / ECR) X 100</t>
  </si>
  <si>
    <t>Estadísticas del ayuntamiento obras públicas</t>
  </si>
  <si>
    <t>Que exista un patronato del Centro Histórico que determine mediante un análisis racional los espacios que deben ser rescatados del Centro Histórico</t>
  </si>
  <si>
    <t>C2 Campaña "Saltillo Multicolor" implementada</t>
  </si>
  <si>
    <t>Porcentaje de obras y espacios públicos atendidos por el programa "Saltillo Multicolor" respecto del total de obras y espacios que calificaron en el programa para ser intervenidos</t>
  </si>
  <si>
    <t>(EI / EP) X 100</t>
  </si>
  <si>
    <t>Que exista un catalogo de espacios públicos, fachadas y obras municipales que deban ser pintadas bajo el principio del programa "Saltillo Multicolor"</t>
  </si>
  <si>
    <t>646</t>
  </si>
  <si>
    <t>Promover, normar y ejecutar las políticas públicas de asistencia social de manera profesional, a fin de colaborar en el desarrollo integral de las familias en condiciones de vulnerabilidad social o en riesgo dentro del entorno familiar y comunitario</t>
  </si>
  <si>
    <t>4.4  Grupos vulnerables</t>
  </si>
  <si>
    <t xml:space="preserve">2.6 Protección Social </t>
  </si>
  <si>
    <t>2.6.9 Otros de Seguridad Social y Asistencia Social</t>
  </si>
  <si>
    <t>Contribuir a mejorar la calidad de vida de la población que se encuentra en condiciones de vulnerabilidad en el estado</t>
  </si>
  <si>
    <t xml:space="preserve"> Porcentaje de población vulnerable que mejoró su calidad de vida a través de los programas asistenciales respecto del total de población vulnerable del municipio</t>
  </si>
  <si>
    <t>(PVMCV / TPV) X 100</t>
  </si>
  <si>
    <t xml:space="preserve">Estadísticas del CONEVAL
Censo de Población de INEGI
CONAPO
</t>
  </si>
  <si>
    <t>La población objetivo conoce los servicios de asistencia social que ofrece el DIF y los solicita</t>
  </si>
  <si>
    <t>Asistencia Social proporcionada a la Población Vulnerable</t>
  </si>
  <si>
    <t>Porcentaje de programas evaluados satisfactoriamente, respecto de la totalidad de programas del DIF municipal</t>
  </si>
  <si>
    <t>(PES / PT) X 100</t>
  </si>
  <si>
    <t xml:space="preserve">Las encuestas realizadas a la población beneficiada por algún programa de asistencia del DIF-Saltillo dan como resultado la satisfacción del beneficiario
</t>
  </si>
  <si>
    <t>C1. Programas alimentarios y de desarrollo comunitario implementados</t>
  </si>
  <si>
    <t>Porcentaje de población con carencia alimentaria atendida por los programas de asistencia alimentaria respecto del total de la población con carencia alimentaria</t>
  </si>
  <si>
    <t>(PCAA / TPCA) X 100</t>
  </si>
  <si>
    <t>Padrón de beneficiarios, reglas de operación, índices de CONEVAL</t>
  </si>
  <si>
    <t>El DIF participa en el proceso de programación de la política de asistencia social</t>
  </si>
  <si>
    <t>C2. Programa de asistencia social con cobertura adecuada</t>
  </si>
  <si>
    <t>Porcentaje de población adulta mayor beneficiada por los programas sociales respecto del total de adultos mayores susceptibles de ser beneficiados</t>
  </si>
  <si>
    <t>(PVA / TPV) X 100</t>
  </si>
  <si>
    <t xml:space="preserve">La población que solicita el apoyo cubre con los requisitos establecidos en las reglas de operación
</t>
  </si>
  <si>
    <t>C3. Asistencia a adultos mayores otorgada</t>
  </si>
  <si>
    <t>(AMB / AMSB) X 100</t>
  </si>
  <si>
    <t>C4. Servicios de Salud y Rehabilitación a Población Vulnerable</t>
  </si>
  <si>
    <t xml:space="preserve">Porcentaje de población vulnerable beneficiada por los programas de salud y rehabilitación respecto del total de población vulnerable beneficiada por los programas de salud y rehabilitación </t>
  </si>
  <si>
    <t>(PVB / PVSB) X 100</t>
  </si>
  <si>
    <t xml:space="preserve">C1. A1. Adquirir y distribuir apoyos alimentarios </t>
  </si>
  <si>
    <t xml:space="preserve"> Porcentaje de apoyos alimentarios gestionados para su distribución a la población a beneficiar respecto del total de apoyos alimentarios programados</t>
  </si>
  <si>
    <t>(AAG / AAP) X 100</t>
  </si>
  <si>
    <t>Recibos de entrega y Padrones de Beneficiarios</t>
  </si>
  <si>
    <t>Que el proveedor entregue oportunamente los insumos para la distribución de los apoyos alimentarios a los beneficiarios</t>
  </si>
  <si>
    <t>C2. A1. Apoyar a la población vulnerable para cubrir su necesidades</t>
  </si>
  <si>
    <t xml:space="preserve">  Porcentaje de apoyos otorgados respecto del total de solicitudes de apoyo</t>
  </si>
  <si>
    <t>(AO / SA) X 100</t>
  </si>
  <si>
    <t>1. Peticiones quejas y sugerencias, 
2. Desarrollo integral de los saltillenses,
3. Brigadas por la salud,
4. Desarrollo de la mujer, 
5. Programa integral del deporte</t>
  </si>
  <si>
    <t>Atención ciudadana
Biblioparques
Salud Pública
Instituto de la mujer
Instituto Municipal de la Juventud
Deportes</t>
  </si>
  <si>
    <t>Otorgar diversos servicios básicos a la sociedad saltillense</t>
  </si>
  <si>
    <t>Otorgar servicios de atención ciudadana, recreativos, de salud publica, a las mujeres, a los jóvenes y en materia de deporte</t>
  </si>
  <si>
    <t>4.1 Desarrollo Social Participativo,  4.3. Desarrollo de las Mujeres, 4.5. Impulso a los Jóvenes</t>
  </si>
  <si>
    <t>Contribuir a mejorar la calidad de vida de la población mediante diferentes programas sociales enfocados a sectores específicos se la sociedad saltillense</t>
  </si>
  <si>
    <t>Porcentaje de personas satisfechas con los programas sociales de apoyo a grupos específicos y recreativos que otorga el Municipio de Saltillo respecto del total de personas encuestadas</t>
  </si>
  <si>
    <t>La población objetivo conoce los servicios y los programas sociales del municipio, y atiende a los buzones y encuestas de satisfacción</t>
  </si>
  <si>
    <t>El municipio de saltillo cuenta con una oferta variada de programas sociales y de apoyo a grupos específicos de la sociedad así como de recreación y esparcimiento para beneficio de su ciudadanía</t>
  </si>
  <si>
    <t>Proporción de programas sociales y de apoyo a grupos específicos de la sociedad así como de recreación y esparcimiento en funcionamiento respecto de los previstos en el Plan Municipal de Desarrollo</t>
  </si>
  <si>
    <t>(TPF / TPP) X 100</t>
  </si>
  <si>
    <t>Evidencia audiovisual, bitácoras, listas de asistencia, estadísticas internas, documentación soporte</t>
  </si>
  <si>
    <t>La población objetivo conoce los servicios y los programas sociales del municipio y hace uso de ellos</t>
  </si>
  <si>
    <t>C1. Atención ciudadana otorgada</t>
  </si>
  <si>
    <t>Porcentaje de población con solicitudes de atención resueltas respecto del total de solicitudes tramitadas</t>
  </si>
  <si>
    <t>(SAR / SAT) X 100</t>
  </si>
  <si>
    <t>Registro de solicitudes atendidas y resueltas</t>
  </si>
  <si>
    <t>La sociedad acude a las oficinas correspondientes a solicitar  apoyos diversos</t>
  </si>
  <si>
    <t>C2. Biblioparques funcionando con satisfacción de la ciudadanía</t>
  </si>
  <si>
    <t>Porcentaje de población que se dice satisfecha con el cuidado, mantenimiento, limpieza y servicios recreativos de los biblioparques, respecto del total de población encuestada</t>
  </si>
  <si>
    <t>(PS / TE) X 100</t>
  </si>
  <si>
    <t>La sociedad acude a los biblioparques como opción recreativa</t>
  </si>
  <si>
    <t>C3. Brigadas de salud comunitaria funcionando</t>
  </si>
  <si>
    <t>Porcentaje de personas atendidas en los consultorios médicos municipales y en las brigadas de salud comunitarias, respecto de la población total del municipio</t>
  </si>
  <si>
    <t>(PA / Pob) X 100</t>
  </si>
  <si>
    <t>Registros de consultorios y unidades medicas municipales</t>
  </si>
  <si>
    <t>La población utiliza los consultorios médicos municipales como opción de atención a sus necesidades de salud</t>
  </si>
  <si>
    <t>C4. Protección a la mujer otorgada</t>
  </si>
  <si>
    <t>Porcentaje mujeres atendidas por programas de salud, cultura, deporte, arte, proyectos productivos y en total de empoderamiento otorgados por el municipio, respecto de la población total femenina del municipio</t>
  </si>
  <si>
    <t>(MT / PobM) X 100</t>
  </si>
  <si>
    <t>Registros del Instituto Municipal de la Mujer</t>
  </si>
  <si>
    <t>Las mujeres del municipio de saltillo utilizan los programas sociales que en su favor ha implementado el gobierno municipal</t>
  </si>
  <si>
    <t>C5. Programas para los jóvenes implementados</t>
  </si>
  <si>
    <t>Porcentaje de jóvenes beneficiados con los programas sociales y de emprendimiento que maneja el municipio respecto del total de población joven del municipio con un rango de edad de 14 a 20 años</t>
  </si>
  <si>
    <t>(JB / PobJ) X 100</t>
  </si>
  <si>
    <t>Registros del Instituto Municipal de la Juventud</t>
  </si>
  <si>
    <t>Los jóvenes del municipio de saltillo utilizan los programas sociales que en su favor ha implementado el gobierno municipal</t>
  </si>
  <si>
    <t>C6. Eventos deportivos realizados</t>
  </si>
  <si>
    <t>Porcentaje de torneos deportivos organizados por el municipio en zonas populares respecto del total de eventos deportivos programados</t>
  </si>
  <si>
    <t>(EDR / EDP) X 100</t>
  </si>
  <si>
    <t>Registros de la oficina de desarrollo del deporte del municipio de Saltillo</t>
  </si>
  <si>
    <t>653 y 654</t>
  </si>
  <si>
    <t>Dirección de Desarrollo Social, Educación, Participación Ciudadana, Servicio Medico</t>
  </si>
  <si>
    <t>Mejorar las condiciones de vida de los saltillenses para reducir la pobreza y la marginación</t>
  </si>
  <si>
    <t>1. Impulsar una estrategia integral de combate a la pobreza, atención a los grupos vulnerables e integración social.
2. Desarrollar e impulsar programas de apoyo a la economía familiar</t>
  </si>
  <si>
    <t>4.2  Pobreza y marginación</t>
  </si>
  <si>
    <t>Contribuir Reducción de las condiciones de pobreza, a través de acciones asistenciales, programas de seguridad alimentaria, de desarrollo humano y mejoramiento de vivienda</t>
  </si>
  <si>
    <t xml:space="preserve">Variación de personas que se encuentran en condición de rezago social </t>
  </si>
  <si>
    <t>((PCR / PCRt-1)-1) X 100</t>
  </si>
  <si>
    <t>INEGI CONEVAL</t>
  </si>
  <si>
    <t>La administración municipal mantiene acuerdos y convenios firmados con los dos ordenes de gobierno para implementar acciones que contribuyan a disminuir el rezago social</t>
  </si>
  <si>
    <t>La administración municipal fortalece los programas estatales y federales de desarrollo humano y el equipamiento de viviendas ubicadas en zonas de atención prioritaria</t>
  </si>
  <si>
    <t>Porcentaje de programas de desarrollo social operando respecto del año anterior</t>
  </si>
  <si>
    <t>((PDS / PDSt-1)-1) X 100</t>
  </si>
  <si>
    <t>Programas de desarrollo social</t>
  </si>
  <si>
    <t>La Administración Municipal firma acuerdos y convenios con los dos órdenes de gobierno para implementar programas que disminuyan el rezago social</t>
  </si>
  <si>
    <t>C1. Programas de desarrollo humano difundidos</t>
  </si>
  <si>
    <t>Porcentaje programas de desarrollo humano difundidos respecto de los existentes</t>
  </si>
  <si>
    <t>(PD / PE) X 100</t>
  </si>
  <si>
    <t>Lista de beneficiaros</t>
  </si>
  <si>
    <t>C2. Zonas de atención prioritaria atendidas</t>
  </si>
  <si>
    <t>Porcentaje de ZAPs atendidas respeto del total de ZAPs del municipio</t>
  </si>
  <si>
    <t>(ZAPA / ZAPs) X 100</t>
  </si>
  <si>
    <t>C3. Apoyos en viviendas para la construcción de pisos firmes, techos firmes, baños o habitaciones otorgados</t>
  </si>
  <si>
    <t>Porcentaje de apoyos otorgados respecto de total de apoyos solicitados</t>
  </si>
  <si>
    <t>(AO / AS) X 100</t>
  </si>
  <si>
    <t>C4. Apoyos con cemento a para la construcción, ampliación y rehabilitación de viviendas en zonas de pobreza extrema otorgados</t>
  </si>
  <si>
    <t>Recabar información de programas de desarrollo social que se operan en el municipio</t>
  </si>
  <si>
    <t>Porcentaje de recolección de información de programas de desarrollo social que se operan en el municipio respecto de los programas que se operan</t>
  </si>
  <si>
    <t>(IPO / IPT) X 100</t>
  </si>
  <si>
    <t>Lineamientos de programas</t>
  </si>
  <si>
    <t>La administración municipal firma convenios para apoyo a la ampliación de vivienda</t>
  </si>
  <si>
    <t>Elaborar diagnostico para determinar nuevas zonas de atención prioritaria</t>
  </si>
  <si>
    <t>Diagnósticos elaborados respecto de los programados</t>
  </si>
  <si>
    <t>(DE / DP) X 100</t>
  </si>
  <si>
    <t>Diagnóstico</t>
  </si>
  <si>
    <t>La administración Municipal cuenta con personal profesional capacitado para elaborar diagnósticos</t>
  </si>
  <si>
    <t>Gestionar recursos para el otorgamiento de apoyos para la construcción de pisos firmes, techos firmes, baños o habitaciones</t>
  </si>
  <si>
    <t>Recursos gestionados respecto de recursos programados</t>
  </si>
  <si>
    <t>(RG/RP) X 100</t>
  </si>
  <si>
    <t>Oficios de gestipon de recursos</t>
  </si>
  <si>
    <t>Los entes gubernamentales de los tres ordenes de gobierno mantienen operando los programa de desarrollo social</t>
  </si>
  <si>
    <t>Elaborar padrón de beneficiarios del programa de desarrollo social</t>
  </si>
  <si>
    <t>Porcentaje de beneficiarios de programas sociales empadronados respecto del toyal de beneficiarios</t>
  </si>
  <si>
    <t>(BE / B) X 100</t>
  </si>
  <si>
    <t>Padrón de beneficiarios del programa de desarrollo</t>
  </si>
  <si>
    <t xml:space="preserve">Las personas beneficiarias proporcionan sus datos e información y documentación requerida </t>
  </si>
  <si>
    <t>Licitar las obras para la construcción de pisos firmes, techos firmes, baños o habitaciones en viviendas beneficiadas</t>
  </si>
  <si>
    <t>Porcentaje de obras licitadas respecto de las obras programadas</t>
  </si>
  <si>
    <t>(OL / OP) X 100</t>
  </si>
  <si>
    <t>Licitaciones</t>
  </si>
  <si>
    <t>Los constructores participan en los procesos de licitación de obra</t>
  </si>
  <si>
    <t>686</t>
  </si>
  <si>
    <t>Llevar la cultura a todos los saltillenses por medio de eventos y mejores espacios culturales</t>
  </si>
  <si>
    <t>Organizar y difundir actividades y acciones de cultura a la sociedad saltillense</t>
  </si>
  <si>
    <t>4.7  Cultura en toda la ciudad</t>
  </si>
  <si>
    <t>2.4. Recreación, Cultura y Otras Manifestaciones</t>
  </si>
  <si>
    <t>2.4.2   Cultura</t>
  </si>
  <si>
    <t>Contribuir a fomentar la cultura y las artes en saltillo atrayendo a la sociedad a eventos artísticos y culturales</t>
  </si>
  <si>
    <t>Personas asistentes a eventos artísticos y culturales desarrollados por el Municipio respecto población total</t>
  </si>
  <si>
    <t>(AEC / Pob) x 100</t>
  </si>
  <si>
    <t>Listas de asistencia, taquillas</t>
  </si>
  <si>
    <t>La ciudadanía se interesa por los eventos artísticos culturales locales</t>
  </si>
  <si>
    <t>La administración municipal fortalece la actividad cultural mediante diversos programas de promoción cultural y artística al alcance de la población</t>
  </si>
  <si>
    <t>Porcentaje de programas y actividades culturales desarrollados respecto de los programados</t>
  </si>
  <si>
    <t>(PD / PP) X 100</t>
  </si>
  <si>
    <t>Registros, carteleras, evidencia audiovisual</t>
  </si>
  <si>
    <t>C1. Programas itinerantes en colonias para realizar eventos culturales realizado</t>
  </si>
  <si>
    <t>Porcentaje programas itinerantes realizados respecto programados</t>
  </si>
  <si>
    <t>C2. Eventos con artistas locales realizado</t>
  </si>
  <si>
    <t>Porcentaje de eventos realizados respecto de los programados</t>
  </si>
  <si>
    <t>(ER / EP) X 100</t>
  </si>
  <si>
    <t>C3. Talleres y diplomados culturales realizados</t>
  </si>
  <si>
    <t>Porcentaje de talleres realizados respecto de los programados</t>
  </si>
  <si>
    <t>(TR / TP) x 100</t>
  </si>
  <si>
    <t>C4. Recursos para infraestructura cultural obtenidos</t>
  </si>
  <si>
    <t>Porcentaje de recursos recibidos respecto de recursos gestionados</t>
  </si>
  <si>
    <t>647, 648, 649, 650, 651, 652</t>
  </si>
  <si>
    <t>658</t>
  </si>
  <si>
    <t>Hacer que la ciudadanía confíe en la atención, honestidad y eficiencia de la policía municipal para la atención de emergencias y la prevención del delito.</t>
  </si>
  <si>
    <t>1. Instrumentar un Programa de atención vecinal y comunitaria.
2. Contar con una policía cercana a los saltillenses.
3. Mejorar la operación de la policía municipal.</t>
  </si>
  <si>
    <t>5.2 Cultura de prevención del delito</t>
  </si>
  <si>
    <t>1.7. Asuntos de Orden Públio y Sefguridad Interior</t>
  </si>
  <si>
    <t>1.7.1   Policía</t>
  </si>
  <si>
    <t>Contribuir a prevenir conductas delictivas y conservar el orden público en el ámbito de competencia de la policía municipal mediante el fortalecimiento e implementación de operativos, la profesionalización, el mejoramiento de infraestructura y equipamiento</t>
  </si>
  <si>
    <t>Porcentaje de acciones de prevención de conductas delictivas</t>
  </si>
  <si>
    <t>(APE / APP) X 100</t>
  </si>
  <si>
    <t>Programas de prevención</t>
  </si>
  <si>
    <t>La administración municipal recibe en tiempo y forma los subsidios estatales o federales destinados a seguridad pública.</t>
  </si>
  <si>
    <t>La administración municipal fortalece las capacidades operativas y mejora la imagen de la policía.</t>
  </si>
  <si>
    <t>Porcentaje de acciones de fortalecimiento de capacidades operativas</t>
  </si>
  <si>
    <t>La administración municipal recibe en tiempo y forma los subsidios estatales o federales destinados a seguridad pública</t>
  </si>
  <si>
    <t>Acciones de prevención de conductas delictivas efectuadas / acciones de prevención de conductas delictivas programadas)* 100</t>
  </si>
  <si>
    <t>C1.Operativos para garantizar la protección de personas y sus bienes efectuados.</t>
  </si>
  <si>
    <t>Porcentaje de operativos realizados respecto los programados</t>
  </si>
  <si>
    <t>(OR / OP) X 100</t>
  </si>
  <si>
    <t>Reportes, partes informativos</t>
  </si>
  <si>
    <t>La dirección de seguridad pública y transito municipal cuenta con capacidad instalada de equipo y personal.</t>
  </si>
  <si>
    <t>C2. Tiempo de respuesta, operación y despliegue de los cuerpos de la policía mejorado.</t>
  </si>
  <si>
    <t>Porcentaje de tiempo de respuesta, operación y despliegue del cuerpo de policía respecto el año pasado respecto el año anterior</t>
  </si>
  <si>
    <t>((PTR/PTRt-1)-1) X100</t>
  </si>
  <si>
    <t>Bitacoras</t>
  </si>
  <si>
    <t xml:space="preserve">La ciudadanía recurre al apoyo policiaco para resolver problemas de seguridad </t>
  </si>
  <si>
    <t>C3.Programas de prevención de la violencia y las adicciones implementados</t>
  </si>
  <si>
    <t>Porcentaje de implementación de programas de prevención respecto de los programados</t>
  </si>
  <si>
    <t>(PI / PP) x 100</t>
  </si>
  <si>
    <t>Elaborar programa de operativos</t>
  </si>
  <si>
    <t>Porcentaje de programa de operativos elaborado respecto de los programados</t>
  </si>
  <si>
    <t>(POE / POP) X 100</t>
  </si>
  <si>
    <t>La dirección de seguridad pública y transito municipal cuenta con capacidad instalada de equipo y personal</t>
  </si>
  <si>
    <t>Revisar los procedimiento de atención de llamadas</t>
  </si>
  <si>
    <t>Porcentaje de revisiones de procedimientos de atención de llamadas y despliegue de unidades efectuados respecto de los programados</t>
  </si>
  <si>
    <t>(PRR / PRP) X 100</t>
  </si>
  <si>
    <t>Reportes</t>
  </si>
  <si>
    <t>La dirección de seguridad pública y transito municipal cuenta con procedimientos de atención de llamadas y despliegue de unidades</t>
  </si>
  <si>
    <t>Elaborar programas de prevención de la violencia y las adicciones.</t>
  </si>
  <si>
    <t>Programas de prevención elaborados respecto los programados</t>
  </si>
  <si>
    <t>(PPE / PPP) x 100</t>
  </si>
  <si>
    <t>659</t>
  </si>
  <si>
    <t>Grupos Tácticos
CIAP</t>
  </si>
  <si>
    <t>1.7. Asuntos de Orden Público y Seguridad Interior</t>
  </si>
  <si>
    <t>C1. Grupos de Seguridad y Protección Ciudadana creados</t>
  </si>
  <si>
    <t>Porcentaje de grupos creados respecto de los programados</t>
  </si>
  <si>
    <t>(GC / GP) X 100</t>
  </si>
  <si>
    <t>C2. Programa de Inteligencia Social funcionando</t>
  </si>
  <si>
    <t>Porcentaje de zonas de incidencia delictiva atendidas respecto de las  reportadas</t>
  </si>
  <si>
    <t>(ZIDA / ZIDR) X 100</t>
  </si>
  <si>
    <t>Bitácoras</t>
  </si>
  <si>
    <t>C3. Centro de Mando de Cámaras Urbanas funcionando adecuadamente</t>
  </si>
  <si>
    <t>Porcentaje de cámaras urbanas con correcto funcionamiento respecto del total de cámaras urbanas instaladas</t>
  </si>
  <si>
    <t>(CUF / PTCU) x 100</t>
  </si>
  <si>
    <t>Reportes de revisiones de cámaras periódicos</t>
  </si>
  <si>
    <t>Se revisan periódicamente las condiciones físicas de las cámaras urbanas</t>
  </si>
  <si>
    <t>CD. Equipo y herramientas tecnológicas para el combate a la inseguridad proporcionado a los elementos policiacos</t>
  </si>
  <si>
    <t>Elementos policiacos equipados respecto total de elementos policiacos</t>
  </si>
  <si>
    <t>(PE / TP) x 100</t>
  </si>
  <si>
    <t>Resguardos de equipo y herramientas tecnológicas</t>
  </si>
  <si>
    <t xml:space="preserve">Se cuenta con presupuesto suficiente para equipar a todos los elementos policiacos </t>
  </si>
  <si>
    <t>Análisis de la estructura policial</t>
  </si>
  <si>
    <t xml:space="preserve">Se llevo a cabo un estudio sobre la estructura policial </t>
  </si>
  <si>
    <t>Manuales de organización y procedimientos</t>
  </si>
  <si>
    <t>Se cuenta con apoyo interno o externo en materia de estrategia y análisis de seguridad pública</t>
  </si>
  <si>
    <t>Revisar y dar mantenimiento a cámaras urbanas</t>
  </si>
  <si>
    <t>Revisiones realizadas respecto programadas para el mantenimiento de las cámaras</t>
  </si>
  <si>
    <t>(RR / RP) x100</t>
  </si>
  <si>
    <t xml:space="preserve">Bitacosa re revisiones fisicas </t>
  </si>
  <si>
    <t>Se cuenta con personal tecnoco especializado en 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</si>
</sst>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
  </numFmts>
  <fonts count="13" x14ac:knownFonts="1">
    <font>
      <sz val="11"/>
      <color theme="1"/>
      <name val="Calibri"/>
      <family val="2"/>
      <scheme val="minor"/>
    </font>
    <font>
      <sz val="11"/>
      <color theme="1"/>
      <name val="Calibri"/>
      <family val="2"/>
      <scheme val="minor"/>
    </font>
    <font>
      <sz val="10"/>
      <color rgb="FF000000"/>
      <name val="Arial"/>
      <family val="2"/>
    </font>
    <font>
      <sz val="1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b/>
      <sz val="10"/>
      <color theme="1"/>
      <name val="Calibri"/>
      <family val="2"/>
      <scheme val="minor"/>
    </font>
    <font>
      <sz val="8"/>
      <color theme="1"/>
      <name val="Calibri"/>
      <family val="2"/>
      <scheme val="minor"/>
    </font>
    <font>
      <sz val="7"/>
      <color theme="1"/>
      <name val="Calibri"/>
      <family val="2"/>
      <scheme val="minor"/>
    </font>
    <font>
      <sz val="9"/>
      <color theme="1"/>
      <name val="Calibri"/>
      <family val="2"/>
      <scheme val="minor"/>
    </font>
    <font>
      <b/>
      <sz val="18"/>
      <color theme="1"/>
      <name val="Calibri"/>
      <family val="2"/>
      <scheme val="minor"/>
    </font>
    <font>
      <sz val="6"/>
      <color theme="1"/>
      <name val="Calibri"/>
      <family val="2"/>
      <scheme val="minor"/>
    </font>
  </fonts>
  <fills count="18">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rgb="FF66FF9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CFF33"/>
        <bgColor indexed="64"/>
      </patternFill>
    </fill>
    <fill>
      <patternFill patternType="solid">
        <fgColor theme="6" tint="0.39997558519241921"/>
        <bgColor indexed="64"/>
      </patternFill>
    </fill>
    <fill>
      <patternFill patternType="solid">
        <fgColor theme="6"/>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C000"/>
        <bgColor indexed="64"/>
      </patternFill>
    </fill>
    <fill>
      <patternFill patternType="solid">
        <fgColor rgb="FF00CC00"/>
        <bgColor indexed="64"/>
      </patternFill>
    </fill>
    <fill>
      <patternFill patternType="solid">
        <fgColor rgb="FF00B0F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7"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11">
    <xf numFmtId="0" fontId="0" fillId="0" borderId="0" xfId="0"/>
    <xf numFmtId="0" fontId="0" fillId="0" borderId="0" xfId="0"/>
    <xf numFmtId="44" fontId="0" fillId="0" borderId="0" xfId="1" applyNumberFormat="1" applyFont="1" applyAlignment="1">
      <alignment horizontal="left" vertical="center" wrapText="1"/>
    </xf>
    <xf numFmtId="44" fontId="0" fillId="0" borderId="0" xfId="0" applyNumberFormat="1" applyAlignment="1">
      <alignment horizontal="left" vertical="center" wrapText="1"/>
    </xf>
    <xf numFmtId="44" fontId="0" fillId="0" borderId="1" xfId="1" applyNumberFormat="1" applyFont="1" applyBorder="1" applyAlignment="1">
      <alignment horizontal="left" vertical="center" wrapText="1"/>
    </xf>
    <xf numFmtId="44" fontId="0" fillId="0" borderId="0" xfId="0" applyNumberFormat="1"/>
    <xf numFmtId="44" fontId="0" fillId="0" borderId="1" xfId="1" applyNumberFormat="1" applyFont="1" applyFill="1" applyBorder="1" applyAlignment="1">
      <alignment horizontal="left" vertical="center" wrapText="1"/>
    </xf>
    <xf numFmtId="0" fontId="0" fillId="0" borderId="0" xfId="0" applyAlignment="1">
      <alignment horizontal="left" vertical="center"/>
    </xf>
    <xf numFmtId="0" fontId="0" fillId="0" borderId="0" xfId="0" applyFill="1" applyAlignment="1">
      <alignment horizontal="center" vertical="center" wrapText="1"/>
    </xf>
    <xf numFmtId="0" fontId="0" fillId="0" borderId="0" xfId="0" applyFill="1"/>
    <xf numFmtId="0" fontId="0" fillId="0" borderId="0" xfId="0" applyFill="1" applyAlignment="1">
      <alignment horizontal="left" vertical="center" wrapText="1"/>
    </xf>
    <xf numFmtId="44" fontId="0" fillId="0" borderId="0" xfId="0" applyNumberFormat="1" applyFill="1" applyAlignment="1">
      <alignment horizontal="left" vertical="center" wrapText="1"/>
    </xf>
    <xf numFmtId="44" fontId="0" fillId="0" borderId="0" xfId="1" applyNumberFormat="1" applyFont="1" applyFill="1" applyAlignment="1">
      <alignment horizontal="left" vertical="center" wrapText="1"/>
    </xf>
    <xf numFmtId="0" fontId="0" fillId="0" borderId="0" xfId="0" applyFill="1" applyBorder="1" applyAlignment="1">
      <alignment horizontal="left" vertical="center" wrapText="1"/>
    </xf>
    <xf numFmtId="44" fontId="0" fillId="0" borderId="0" xfId="0" applyNumberFormat="1" applyFill="1" applyBorder="1" applyAlignment="1">
      <alignment horizontal="left" vertical="center" wrapText="1"/>
    </xf>
    <xf numFmtId="0" fontId="0" fillId="0" borderId="0" xfId="0" applyFill="1" applyBorder="1"/>
    <xf numFmtId="44" fontId="0" fillId="0" borderId="0" xfId="1" applyNumberFormat="1" applyFont="1" applyFill="1" applyBorder="1" applyAlignment="1">
      <alignment horizontal="left" vertical="center" wrapText="1"/>
    </xf>
    <xf numFmtId="4" fontId="0" fillId="0" borderId="0" xfId="0" applyNumberFormat="1" applyFill="1" applyBorder="1"/>
    <xf numFmtId="44" fontId="0" fillId="0" borderId="0" xfId="0" applyNumberFormat="1" applyFill="1" applyBorder="1"/>
    <xf numFmtId="4" fontId="2" fillId="0" borderId="0" xfId="0" applyNumberFormat="1" applyFont="1" applyFill="1" applyBorder="1"/>
    <xf numFmtId="0" fontId="0" fillId="0" borderId="0" xfId="0" applyAlignment="1">
      <alignment horizontal="left" vertical="center" wrapText="1"/>
    </xf>
    <xf numFmtId="0" fontId="0" fillId="2" borderId="1" xfId="0" applyFill="1" applyBorder="1" applyAlignment="1">
      <alignment horizontal="left" vertical="center" wrapText="1"/>
    </xf>
    <xf numFmtId="44" fontId="0" fillId="2" borderId="1" xfId="1" applyNumberFormat="1"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justify" vertical="center" wrapText="1"/>
    </xf>
    <xf numFmtId="0" fontId="0" fillId="2" borderId="3" xfId="0" applyFill="1" applyBorder="1" applyAlignment="1">
      <alignment horizontal="justify" vertical="center" wrapText="1"/>
    </xf>
    <xf numFmtId="0" fontId="0" fillId="2" borderId="4" xfId="0" applyFill="1" applyBorder="1" applyAlignment="1">
      <alignment horizontal="justify" vertical="center" wrapText="1"/>
    </xf>
    <xf numFmtId="44" fontId="0" fillId="2" borderId="1" xfId="0" applyNumberFormat="1" applyFill="1" applyBorder="1" applyAlignment="1">
      <alignment horizontal="left" vertical="center" wrapText="1"/>
    </xf>
    <xf numFmtId="0" fontId="0" fillId="2" borderId="4" xfId="0" applyFill="1" applyBorder="1" applyAlignment="1">
      <alignment horizontal="left" vertical="center" wrapText="1"/>
    </xf>
    <xf numFmtId="44" fontId="0" fillId="2" borderId="4" xfId="1" applyNumberFormat="1" applyFont="1" applyFill="1" applyBorder="1" applyAlignment="1">
      <alignment horizontal="left" vertical="center" wrapText="1"/>
    </xf>
    <xf numFmtId="0" fontId="0" fillId="2" borderId="1" xfId="0" applyFill="1" applyBorder="1"/>
    <xf numFmtId="44" fontId="0" fillId="2" borderId="1" xfId="0" applyNumberFormat="1" applyFill="1" applyBorder="1"/>
    <xf numFmtId="0" fontId="0" fillId="0" borderId="1" xfId="0" applyFill="1" applyBorder="1" applyAlignment="1">
      <alignment horizontal="justify" wrapText="1"/>
    </xf>
    <xf numFmtId="44" fontId="0" fillId="0" borderId="1" xfId="0" applyNumberFormat="1" applyFill="1" applyBorder="1" applyAlignment="1">
      <alignment horizontal="justify" wrapText="1"/>
    </xf>
    <xf numFmtId="0" fontId="8" fillId="0" borderId="0" xfId="0" applyFont="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3" fontId="8" fillId="0" borderId="1" xfId="1" applyFont="1" applyBorder="1" applyAlignment="1">
      <alignment vertical="center"/>
    </xf>
    <xf numFmtId="43" fontId="8" fillId="0" borderId="6" xfId="1" applyFont="1" applyBorder="1" applyAlignment="1">
      <alignment vertical="center"/>
    </xf>
    <xf numFmtId="0" fontId="6" fillId="0" borderId="0" xfId="0" applyFont="1" applyAlignment="1">
      <alignment horizontal="center"/>
    </xf>
    <xf numFmtId="0" fontId="8" fillId="0" borderId="1" xfId="0" applyFont="1" applyBorder="1"/>
    <xf numFmtId="43" fontId="8" fillId="0" borderId="1" xfId="1" applyFont="1" applyBorder="1"/>
    <xf numFmtId="0" fontId="8" fillId="0" borderId="1" xfId="0" applyFont="1" applyBorder="1" applyAlignment="1">
      <alignment horizontal="left" indent="1"/>
    </xf>
    <xf numFmtId="0" fontId="8" fillId="0" borderId="0" xfId="0" applyFont="1" applyBorder="1" applyAlignment="1">
      <alignment horizontal="left"/>
    </xf>
    <xf numFmtId="43" fontId="8" fillId="0" borderId="0" xfId="1" applyFont="1" applyBorder="1"/>
    <xf numFmtId="0" fontId="9" fillId="0" borderId="0" xfId="0" applyFont="1" applyBorder="1" applyAlignment="1">
      <alignment horizontal="left" indent="1"/>
    </xf>
    <xf numFmtId="0" fontId="10" fillId="0" borderId="0" xfId="0" applyFont="1"/>
    <xf numFmtId="0" fontId="10" fillId="0" borderId="2" xfId="0" applyFont="1" applyBorder="1" applyAlignment="1">
      <alignment horizontal="center" vertical="center" wrapText="1"/>
    </xf>
    <xf numFmtId="0" fontId="10" fillId="0" borderId="1" xfId="0" applyFont="1" applyBorder="1"/>
    <xf numFmtId="9" fontId="8" fillId="0" borderId="1" xfId="3" applyFont="1" applyBorder="1"/>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wrapText="1"/>
    </xf>
    <xf numFmtId="9"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0" fillId="0" borderId="0" xfId="0" applyBorder="1" applyAlignment="1">
      <alignment horizontal="center"/>
    </xf>
    <xf numFmtId="44" fontId="0" fillId="0" borderId="0" xfId="2" applyFont="1" applyBorder="1" applyAlignment="1">
      <alignment horizontal="center"/>
    </xf>
    <xf numFmtId="0" fontId="4" fillId="0" borderId="0" xfId="0" applyFont="1"/>
    <xf numFmtId="43" fontId="0" fillId="0" borderId="1" xfId="1" applyFont="1" applyBorder="1"/>
    <xf numFmtId="43" fontId="0" fillId="0" borderId="1" xfId="1" applyFont="1" applyFill="1" applyBorder="1"/>
    <xf numFmtId="0" fontId="0" fillId="2" borderId="1" xfId="0" applyFill="1" applyBorder="1" applyAlignment="1">
      <alignment horizontal="justify" wrapText="1"/>
    </xf>
    <xf numFmtId="43" fontId="0" fillId="2" borderId="1" xfId="1" applyFont="1" applyFill="1" applyBorder="1"/>
    <xf numFmtId="0" fontId="0" fillId="12" borderId="1" xfId="0" applyFill="1" applyBorder="1" applyAlignment="1">
      <alignment horizontal="left" vertical="center" wrapText="1"/>
    </xf>
    <xf numFmtId="44" fontId="0" fillId="12" borderId="1" xfId="1" applyNumberFormat="1" applyFont="1" applyFill="1" applyBorder="1" applyAlignment="1">
      <alignment horizontal="left" vertical="center" wrapText="1"/>
    </xf>
    <xf numFmtId="0" fontId="0" fillId="12" borderId="1" xfId="0" applyFill="1" applyBorder="1" applyAlignment="1">
      <alignment horizontal="justify" wrapText="1"/>
    </xf>
    <xf numFmtId="43" fontId="0" fillId="12" borderId="1" xfId="1" applyFont="1" applyFill="1" applyBorder="1"/>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0" fillId="12" borderId="4" xfId="0" applyFill="1" applyBorder="1" applyAlignment="1">
      <alignment horizontal="left" vertical="center" wrapText="1"/>
    </xf>
    <xf numFmtId="0" fontId="0" fillId="12" borderId="0" xfId="0" applyFill="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 fontId="8" fillId="0" borderId="1" xfId="1" applyNumberFormat="1" applyFont="1" applyBorder="1" applyAlignment="1">
      <alignment horizontal="center" vertical="center" wrapText="1"/>
    </xf>
    <xf numFmtId="0" fontId="12" fillId="0" borderId="0" xfId="0" applyFont="1" applyBorder="1" applyAlignment="1">
      <alignment wrapText="1"/>
    </xf>
    <xf numFmtId="0" fontId="9"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0" fillId="11" borderId="1" xfId="0" applyFill="1" applyBorder="1" applyAlignment="1">
      <alignment horizontal="left" vertical="center" wrapText="1"/>
    </xf>
    <xf numFmtId="44" fontId="0" fillId="11" borderId="1" xfId="1" applyNumberFormat="1" applyFont="1" applyFill="1" applyBorder="1" applyAlignment="1">
      <alignment horizontal="left" vertical="center" wrapText="1"/>
    </xf>
    <xf numFmtId="0" fontId="0" fillId="11" borderId="1" xfId="0" applyFill="1" applyBorder="1" applyAlignment="1">
      <alignment horizontal="justify" wrapText="1"/>
    </xf>
    <xf numFmtId="43" fontId="0" fillId="11" borderId="1" xfId="1" applyFont="1" applyFill="1" applyBorder="1"/>
    <xf numFmtId="0" fontId="0" fillId="10" borderId="1" xfId="0" applyFill="1" applyBorder="1" applyAlignment="1">
      <alignment horizontal="left" vertical="center" wrapText="1"/>
    </xf>
    <xf numFmtId="44" fontId="0" fillId="10" borderId="1" xfId="1" applyNumberFormat="1" applyFont="1" applyFill="1" applyBorder="1" applyAlignment="1">
      <alignment horizontal="left" vertical="center" wrapText="1"/>
    </xf>
    <xf numFmtId="0" fontId="0" fillId="10" borderId="1" xfId="0" applyFill="1" applyBorder="1" applyAlignment="1">
      <alignment horizontal="justify" wrapText="1"/>
    </xf>
    <xf numFmtId="43" fontId="0" fillId="10" borderId="1" xfId="1" applyFont="1" applyFill="1" applyBorder="1"/>
    <xf numFmtId="0" fontId="0" fillId="13" borderId="1" xfId="0" applyFill="1" applyBorder="1" applyAlignment="1">
      <alignment horizontal="left" vertical="center" wrapText="1"/>
    </xf>
    <xf numFmtId="44" fontId="0" fillId="13" borderId="1" xfId="1" applyNumberFormat="1" applyFont="1" applyFill="1" applyBorder="1" applyAlignment="1">
      <alignment horizontal="left" vertical="center" wrapText="1"/>
    </xf>
    <xf numFmtId="0" fontId="0" fillId="13" borderId="1" xfId="0" applyFill="1" applyBorder="1" applyAlignment="1">
      <alignment horizontal="justify" wrapText="1"/>
    </xf>
    <xf numFmtId="43" fontId="0" fillId="13" borderId="1" xfId="1" applyFont="1" applyFill="1" applyBorder="1"/>
    <xf numFmtId="0" fontId="0" fillId="13" borderId="2" xfId="0" applyFill="1" applyBorder="1" applyAlignment="1">
      <alignment horizontal="left" vertical="center" wrapText="1"/>
    </xf>
    <xf numFmtId="0" fontId="0" fillId="13" borderId="3" xfId="0" applyFill="1" applyBorder="1" applyAlignment="1">
      <alignment horizontal="left" vertical="center" wrapText="1"/>
    </xf>
    <xf numFmtId="0" fontId="9" fillId="0" borderId="0" xfId="0" applyFont="1" applyAlignment="1">
      <alignment wrapText="1"/>
    </xf>
    <xf numFmtId="0" fontId="12"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9" fontId="8" fillId="0" borderId="1" xfId="3" applyFont="1" applyBorder="1" applyAlignment="1">
      <alignment horizontal="center" vertical="center" wrapText="1"/>
    </xf>
    <xf numFmtId="0" fontId="12" fillId="0" borderId="1" xfId="0" applyFont="1" applyBorder="1" applyAlignment="1">
      <alignment wrapText="1"/>
    </xf>
    <xf numFmtId="0" fontId="8" fillId="0" borderId="2" xfId="0" applyFont="1" applyBorder="1" applyAlignment="1">
      <alignment horizontal="left" vertical="center" wrapText="1"/>
    </xf>
    <xf numFmtId="0" fontId="0" fillId="14" borderId="1" xfId="0" applyFill="1" applyBorder="1" applyAlignment="1">
      <alignment horizontal="left" vertical="center" wrapText="1"/>
    </xf>
    <xf numFmtId="44" fontId="0" fillId="14" borderId="1" xfId="1" applyNumberFormat="1" applyFont="1" applyFill="1" applyBorder="1" applyAlignment="1">
      <alignment horizontal="left" vertical="center" wrapText="1"/>
    </xf>
    <xf numFmtId="0" fontId="0" fillId="14" borderId="1" xfId="0" applyFill="1" applyBorder="1" applyAlignment="1">
      <alignment horizontal="justify" wrapText="1"/>
    </xf>
    <xf numFmtId="43" fontId="0" fillId="14" borderId="1" xfId="1" applyFont="1" applyFill="1" applyBorder="1"/>
    <xf numFmtId="0" fontId="0" fillId="5" borderId="1" xfId="0" applyFill="1" applyBorder="1" applyAlignment="1">
      <alignment horizontal="left" vertical="center" wrapText="1"/>
    </xf>
    <xf numFmtId="44" fontId="0" fillId="5" borderId="1" xfId="1" applyNumberFormat="1" applyFont="1" applyFill="1" applyBorder="1" applyAlignment="1">
      <alignment horizontal="left" vertical="center" wrapText="1"/>
    </xf>
    <xf numFmtId="0" fontId="0" fillId="5" borderId="1" xfId="0" applyFill="1" applyBorder="1" applyAlignment="1">
      <alignment horizontal="justify" wrapText="1"/>
    </xf>
    <xf numFmtId="43" fontId="0" fillId="5" borderId="1" xfId="1" applyFont="1" applyFill="1" applyBorder="1"/>
    <xf numFmtId="0" fontId="0" fillId="15" borderId="1" xfId="0" applyFill="1" applyBorder="1" applyAlignment="1">
      <alignment horizontal="left" vertical="center" wrapText="1"/>
    </xf>
    <xf numFmtId="44" fontId="0" fillId="15" borderId="1" xfId="0" applyNumberFormat="1" applyFill="1" applyBorder="1" applyAlignment="1">
      <alignment horizontal="left" vertical="center" wrapText="1"/>
    </xf>
    <xf numFmtId="44" fontId="0" fillId="15" borderId="1" xfId="1" applyNumberFormat="1" applyFont="1" applyFill="1" applyBorder="1" applyAlignment="1">
      <alignment horizontal="left" vertical="center" wrapText="1"/>
    </xf>
    <xf numFmtId="44" fontId="3" fillId="15" borderId="1" xfId="1" applyNumberFormat="1" applyFont="1" applyFill="1" applyBorder="1" applyAlignment="1">
      <alignment horizontal="left" vertical="center" wrapText="1"/>
    </xf>
    <xf numFmtId="0" fontId="0" fillId="15" borderId="1" xfId="0" applyFill="1" applyBorder="1" applyAlignment="1">
      <alignment horizontal="justify" wrapText="1"/>
    </xf>
    <xf numFmtId="43" fontId="0" fillId="15" borderId="1" xfId="1" applyFont="1" applyFill="1" applyBorder="1"/>
    <xf numFmtId="0" fontId="0" fillId="16" borderId="1" xfId="0" applyFill="1" applyBorder="1" applyAlignment="1">
      <alignment horizontal="left" vertical="center" wrapText="1"/>
    </xf>
    <xf numFmtId="44" fontId="0" fillId="16" borderId="1" xfId="1" applyNumberFormat="1" applyFont="1" applyFill="1" applyBorder="1" applyAlignment="1">
      <alignment horizontal="left" vertical="center" wrapText="1"/>
    </xf>
    <xf numFmtId="0" fontId="0" fillId="16" borderId="1" xfId="0" applyFill="1" applyBorder="1" applyAlignment="1">
      <alignment horizontal="justify" wrapText="1"/>
    </xf>
    <xf numFmtId="43" fontId="0" fillId="16" borderId="1" xfId="1" applyFont="1" applyFill="1" applyBorder="1"/>
    <xf numFmtId="0" fontId="0" fillId="3" borderId="1" xfId="0" applyFill="1" applyBorder="1" applyAlignment="1">
      <alignment horizontal="left" vertical="center" wrapText="1"/>
    </xf>
    <xf numFmtId="44" fontId="0" fillId="3" borderId="1" xfId="0" applyNumberFormat="1" applyFill="1" applyBorder="1" applyAlignment="1">
      <alignment horizontal="left" vertical="center" wrapText="1"/>
    </xf>
    <xf numFmtId="44" fontId="0" fillId="3" borderId="1" xfId="1" applyNumberFormat="1" applyFont="1" applyFill="1" applyBorder="1" applyAlignment="1">
      <alignment horizontal="left" vertical="center" wrapText="1"/>
    </xf>
    <xf numFmtId="0" fontId="0" fillId="3" borderId="1" xfId="0" applyFill="1" applyBorder="1" applyAlignment="1">
      <alignment horizontal="justify" wrapText="1"/>
    </xf>
    <xf numFmtId="43" fontId="0" fillId="3" borderId="1" xfId="1" applyFont="1" applyFill="1" applyBorder="1"/>
    <xf numFmtId="0" fontId="0" fillId="17" borderId="1" xfId="0" applyFill="1" applyBorder="1" applyAlignment="1">
      <alignment horizontal="left" vertical="center" wrapText="1"/>
    </xf>
    <xf numFmtId="44" fontId="0" fillId="17" borderId="1" xfId="1" applyNumberFormat="1" applyFont="1" applyFill="1" applyBorder="1" applyAlignment="1">
      <alignment horizontal="left" vertical="center" wrapText="1"/>
    </xf>
    <xf numFmtId="44" fontId="0" fillId="17" borderId="1" xfId="0" applyNumberFormat="1" applyFill="1" applyBorder="1" applyAlignment="1">
      <alignment horizontal="justify" wrapText="1"/>
    </xf>
    <xf numFmtId="43" fontId="0" fillId="17" borderId="1" xfId="1" applyFont="1" applyFill="1" applyBorder="1"/>
    <xf numFmtId="164" fontId="0" fillId="0" borderId="0" xfId="3" applyNumberFormat="1" applyFont="1"/>
    <xf numFmtId="164" fontId="8"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6" fillId="0" borderId="0" xfId="0" applyFont="1" applyAlignment="1">
      <alignment horizontal="center"/>
    </xf>
    <xf numFmtId="0" fontId="8" fillId="0" borderId="1" xfId="0" applyFont="1" applyBorder="1" applyAlignment="1">
      <alignment horizontal="left" indent="1"/>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44"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6" fillId="0" borderId="0" xfId="0" applyFont="1" applyAlignment="1">
      <alignment horizontal="center"/>
    </xf>
    <xf numFmtId="0" fontId="8" fillId="0" borderId="1" xfId="0" applyFont="1" applyBorder="1" applyAlignment="1">
      <alignment horizontal="left" indent="1"/>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0" fillId="12" borderId="4" xfId="0"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4" fontId="0" fillId="0" borderId="2" xfId="1" applyNumberFormat="1" applyFont="1" applyFill="1" applyBorder="1" applyAlignment="1">
      <alignment horizontal="center" vertical="center" wrapText="1"/>
    </xf>
    <xf numFmtId="44" fontId="0" fillId="0" borderId="3" xfId="1" applyNumberFormat="1" applyFont="1" applyFill="1" applyBorder="1" applyAlignment="1">
      <alignment horizontal="center" vertical="center" wrapText="1"/>
    </xf>
    <xf numFmtId="0" fontId="0" fillId="11" borderId="1" xfId="0" applyFill="1" applyBorder="1" applyAlignment="1">
      <alignment horizontal="left" vertical="center" wrapText="1"/>
    </xf>
    <xf numFmtId="44" fontId="0" fillId="11" borderId="1" xfId="0" applyNumberFormat="1" applyFill="1" applyBorder="1" applyAlignment="1">
      <alignment horizontal="center" vertical="center" wrapText="1"/>
    </xf>
    <xf numFmtId="0" fontId="0" fillId="10" borderId="1" xfId="0" applyFill="1" applyBorder="1" applyAlignment="1">
      <alignment horizontal="left" vertical="center" wrapText="1"/>
    </xf>
    <xf numFmtId="44" fontId="0" fillId="10" borderId="1" xfId="0" applyNumberFormat="1" applyFill="1" applyBorder="1" applyAlignment="1">
      <alignment horizontal="center" vertical="center" wrapText="1"/>
    </xf>
    <xf numFmtId="0" fontId="0" fillId="2" borderId="1" xfId="0" applyFill="1" applyBorder="1" applyAlignment="1">
      <alignment horizontal="left" vertical="center" wrapText="1"/>
    </xf>
    <xf numFmtId="44" fontId="0" fillId="2" borderId="1" xfId="0" applyNumberFormat="1" applyFill="1" applyBorder="1" applyAlignment="1">
      <alignment horizontal="center" vertical="center" wrapText="1"/>
    </xf>
    <xf numFmtId="0" fontId="0" fillId="13" borderId="2" xfId="0" applyFill="1" applyBorder="1" applyAlignment="1">
      <alignment horizontal="justify" vertical="center" wrapText="1"/>
    </xf>
    <xf numFmtId="0" fontId="0" fillId="13" borderId="3" xfId="0" applyFill="1" applyBorder="1" applyAlignment="1">
      <alignment horizontal="justify" vertical="center" wrapText="1"/>
    </xf>
    <xf numFmtId="0" fontId="0" fillId="13" borderId="4" xfId="0" applyFill="1" applyBorder="1" applyAlignment="1">
      <alignment horizontal="justify" vertical="center" wrapText="1"/>
    </xf>
    <xf numFmtId="44" fontId="0" fillId="13" borderId="2" xfId="0" applyNumberFormat="1" applyFill="1" applyBorder="1" applyAlignment="1">
      <alignment horizontal="center" vertical="center" wrapText="1"/>
    </xf>
    <xf numFmtId="44" fontId="0" fillId="13" borderId="3" xfId="0" applyNumberFormat="1" applyFill="1" applyBorder="1" applyAlignment="1">
      <alignment horizontal="center" vertical="center" wrapText="1"/>
    </xf>
    <xf numFmtId="44" fontId="0" fillId="13" borderId="4" xfId="0" applyNumberFormat="1" applyFill="1" applyBorder="1" applyAlignment="1">
      <alignment horizontal="center" vertical="center" wrapText="1"/>
    </xf>
    <xf numFmtId="44" fontId="0" fillId="0" borderId="1" xfId="0" applyNumberFormat="1" applyBorder="1" applyAlignment="1">
      <alignment horizontal="center" vertical="center" wrapText="1"/>
    </xf>
    <xf numFmtId="0" fontId="0" fillId="12" borderId="0" xfId="0" applyFill="1" applyAlignment="1">
      <alignment horizontal="center" vertical="center" wrapText="1"/>
    </xf>
    <xf numFmtId="0" fontId="0" fillId="12" borderId="14" xfId="0" applyFill="1" applyBorder="1" applyAlignment="1">
      <alignment horizontal="center" vertical="center" wrapText="1"/>
    </xf>
    <xf numFmtId="0" fontId="0" fillId="12" borderId="1" xfId="0" applyFill="1" applyBorder="1" applyAlignment="1">
      <alignment horizontal="left" vertical="center" wrapText="1"/>
    </xf>
    <xf numFmtId="44" fontId="0" fillId="12" borderId="1" xfId="0" applyNumberFormat="1" applyFill="1" applyBorder="1" applyAlignment="1">
      <alignment horizontal="center" vertical="center" wrapText="1"/>
    </xf>
    <xf numFmtId="0" fontId="0" fillId="14" borderId="2" xfId="0" applyFill="1" applyBorder="1" applyAlignment="1">
      <alignment horizontal="left" vertical="center" wrapText="1"/>
    </xf>
    <xf numFmtId="0" fontId="0" fillId="14" borderId="3" xfId="0" applyFill="1" applyBorder="1" applyAlignment="1">
      <alignment horizontal="left" vertical="center" wrapText="1"/>
    </xf>
    <xf numFmtId="0" fontId="0" fillId="14" borderId="4" xfId="0" applyFill="1" applyBorder="1" applyAlignment="1">
      <alignment horizontal="left" vertical="center" wrapText="1"/>
    </xf>
    <xf numFmtId="44" fontId="0" fillId="14" borderId="2" xfId="0" applyNumberFormat="1" applyFill="1" applyBorder="1" applyAlignment="1">
      <alignment horizontal="center" vertical="center" wrapText="1"/>
    </xf>
    <xf numFmtId="44" fontId="0" fillId="14" borderId="3" xfId="0" applyNumberFormat="1" applyFill="1" applyBorder="1" applyAlignment="1">
      <alignment horizontal="center" vertical="center" wrapText="1"/>
    </xf>
    <xf numFmtId="44" fontId="0" fillId="14" borderId="4"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5" borderId="2" xfId="0" applyFill="1" applyBorder="1" applyAlignment="1">
      <alignment horizontal="left" vertical="center" wrapText="1"/>
    </xf>
    <xf numFmtId="0" fontId="0" fillId="5" borderId="4" xfId="0" applyFill="1" applyBorder="1" applyAlignment="1">
      <alignment horizontal="left" vertical="center" wrapText="1"/>
    </xf>
    <xf numFmtId="44" fontId="0" fillId="5" borderId="2" xfId="0" applyNumberFormat="1" applyFill="1" applyBorder="1" applyAlignment="1">
      <alignment horizontal="center" vertical="center" wrapText="1"/>
    </xf>
    <xf numFmtId="44" fontId="0" fillId="5" borderId="4" xfId="0" applyNumberFormat="1" applyFill="1" applyBorder="1" applyAlignment="1">
      <alignment horizontal="center" vertical="center" wrapText="1"/>
    </xf>
    <xf numFmtId="0" fontId="0" fillId="16" borderId="2" xfId="0" applyFill="1" applyBorder="1" applyAlignment="1">
      <alignment horizontal="left" vertical="center" wrapText="1"/>
    </xf>
    <xf numFmtId="0" fontId="0" fillId="16" borderId="3" xfId="0" applyFill="1" applyBorder="1" applyAlignment="1">
      <alignment horizontal="left" vertical="center" wrapText="1"/>
    </xf>
    <xf numFmtId="0" fontId="0" fillId="16" borderId="4" xfId="0" applyFill="1" applyBorder="1" applyAlignment="1">
      <alignment horizontal="left" vertical="center" wrapText="1"/>
    </xf>
    <xf numFmtId="44" fontId="0" fillId="16" borderId="2" xfId="0" applyNumberFormat="1" applyFill="1" applyBorder="1" applyAlignment="1">
      <alignment horizontal="center" vertical="center" wrapText="1"/>
    </xf>
    <xf numFmtId="0" fontId="0" fillId="16" borderId="3" xfId="0" applyFill="1" applyBorder="1" applyAlignment="1">
      <alignment horizontal="center" vertical="center" wrapText="1"/>
    </xf>
    <xf numFmtId="0" fontId="0" fillId="16" borderId="4" xfId="0" applyFill="1" applyBorder="1" applyAlignment="1">
      <alignment horizontal="center" vertical="center" wrapText="1"/>
    </xf>
    <xf numFmtId="0" fontId="0" fillId="17" borderId="1" xfId="0" applyFill="1" applyBorder="1" applyAlignment="1">
      <alignment horizontal="left" vertical="center" wrapText="1"/>
    </xf>
    <xf numFmtId="0" fontId="0" fillId="17" borderId="2" xfId="0" applyFill="1" applyBorder="1" applyAlignment="1">
      <alignment horizontal="left" vertical="center" wrapText="1"/>
    </xf>
    <xf numFmtId="44" fontId="0" fillId="17" borderId="1" xfId="2" applyFont="1" applyFill="1" applyBorder="1" applyAlignment="1">
      <alignment horizontal="center" vertical="center"/>
    </xf>
    <xf numFmtId="44" fontId="0" fillId="17" borderId="2" xfId="2"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0" xfId="0" applyAlignment="1">
      <alignment horizontal="left" vertical="center" wrapText="1"/>
    </xf>
    <xf numFmtId="0" fontId="0" fillId="10" borderId="2" xfId="0" applyFill="1" applyBorder="1" applyAlignment="1">
      <alignment horizontal="left" vertical="center" wrapText="1"/>
    </xf>
    <xf numFmtId="0" fontId="0" fillId="10" borderId="3" xfId="0" applyFill="1" applyBorder="1" applyAlignment="1">
      <alignment horizontal="left" vertical="center" wrapText="1"/>
    </xf>
    <xf numFmtId="0" fontId="0" fillId="10" borderId="4" xfId="0" applyFill="1" applyBorder="1" applyAlignment="1">
      <alignment horizontal="left" vertical="center" wrapText="1"/>
    </xf>
    <xf numFmtId="0" fontId="0" fillId="2" borderId="2" xfId="0" applyFill="1" applyBorder="1" applyAlignment="1">
      <alignment horizontal="justify" vertical="center" wrapText="1"/>
    </xf>
    <xf numFmtId="0" fontId="0" fillId="2" borderId="3" xfId="0" applyFill="1" applyBorder="1" applyAlignment="1">
      <alignment horizontal="justify" vertical="center" wrapText="1"/>
    </xf>
    <xf numFmtId="0" fontId="0" fillId="2" borderId="4" xfId="0" applyFill="1" applyBorder="1" applyAlignment="1">
      <alignment horizontal="justify" vertical="center" wrapText="1"/>
    </xf>
    <xf numFmtId="0" fontId="0" fillId="13" borderId="2" xfId="0" applyFill="1" applyBorder="1" applyAlignment="1">
      <alignment horizontal="left" vertical="center" wrapText="1"/>
    </xf>
    <xf numFmtId="0" fontId="0" fillId="13" borderId="3" xfId="0" applyFill="1" applyBorder="1" applyAlignment="1">
      <alignment horizontal="left" vertical="center" wrapText="1"/>
    </xf>
    <xf numFmtId="0" fontId="0" fillId="17" borderId="4" xfId="0" applyFill="1" applyBorder="1" applyAlignment="1">
      <alignment horizontal="left" vertical="center" wrapText="1"/>
    </xf>
    <xf numFmtId="44" fontId="0" fillId="0" borderId="1" xfId="1" applyNumberFormat="1" applyFont="1" applyFill="1" applyBorder="1" applyAlignment="1">
      <alignment horizontal="center" vertical="center" wrapText="1"/>
    </xf>
    <xf numFmtId="44" fontId="0" fillId="2" borderId="2" xfId="0" applyNumberFormat="1" applyFill="1" applyBorder="1" applyAlignment="1">
      <alignment horizontal="center" vertical="center" wrapText="1"/>
    </xf>
    <xf numFmtId="44" fontId="0" fillId="2" borderId="3" xfId="0" applyNumberFormat="1" applyFill="1" applyBorder="1" applyAlignment="1">
      <alignment horizontal="center" vertical="center" wrapText="1"/>
    </xf>
    <xf numFmtId="44" fontId="0" fillId="2" borderId="4" xfId="0" applyNumberFormat="1" applyFill="1" applyBorder="1" applyAlignment="1">
      <alignment horizontal="center" vertical="center" wrapText="1"/>
    </xf>
    <xf numFmtId="0" fontId="0" fillId="0" borderId="1" xfId="0" applyBorder="1" applyAlignment="1">
      <alignment horizontal="center" vertical="center" wrapText="1"/>
    </xf>
    <xf numFmtId="44" fontId="0" fillId="0" borderId="5" xfId="2" applyFont="1" applyBorder="1" applyAlignment="1">
      <alignment horizontal="center"/>
    </xf>
    <xf numFmtId="44" fontId="0" fillId="0" borderId="7" xfId="2" applyFont="1" applyBorder="1" applyAlignment="1">
      <alignment horizontal="center"/>
    </xf>
    <xf numFmtId="44" fontId="0" fillId="0" borderId="6" xfId="2" applyFont="1" applyBorder="1" applyAlignment="1">
      <alignment horizontal="center"/>
    </xf>
    <xf numFmtId="0" fontId="11" fillId="0" borderId="0" xfId="0" applyFont="1" applyAlignment="1">
      <alignment horizont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13" xfId="0" applyBorder="1" applyAlignment="1">
      <alignment horizontal="left"/>
    </xf>
    <xf numFmtId="0" fontId="0" fillId="0" borderId="9" xfId="0" applyBorder="1" applyAlignment="1">
      <alignment horizontal="left"/>
    </xf>
    <xf numFmtId="0" fontId="4" fillId="0" borderId="5"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8" borderId="1" xfId="0" applyFont="1" applyFill="1" applyBorder="1" applyAlignment="1">
      <alignment horizontal="center"/>
    </xf>
    <xf numFmtId="0" fontId="4" fillId="3" borderId="1" xfId="0" applyFont="1" applyFill="1" applyBorder="1" applyAlignment="1">
      <alignment horizontal="center" vertical="center"/>
    </xf>
    <xf numFmtId="44" fontId="0" fillId="0" borderId="8" xfId="2" applyFont="1" applyBorder="1" applyAlignment="1">
      <alignment horizontal="center"/>
    </xf>
    <xf numFmtId="44" fontId="0" fillId="0" borderId="13" xfId="2" applyFont="1" applyBorder="1" applyAlignment="1">
      <alignment horizontal="center"/>
    </xf>
    <xf numFmtId="44" fontId="0" fillId="0" borderId="9" xfId="2" applyFont="1" applyBorder="1" applyAlignment="1">
      <alignment horizontal="center"/>
    </xf>
    <xf numFmtId="0" fontId="0" fillId="0" borderId="1" xfId="0" applyBorder="1" applyAlignment="1">
      <alignment horizontal="center"/>
    </xf>
    <xf numFmtId="0" fontId="4" fillId="8" borderId="1" xfId="0" applyFont="1" applyFill="1" applyBorder="1" applyAlignment="1">
      <alignment horizontal="center" vertical="center"/>
    </xf>
    <xf numFmtId="44" fontId="0" fillId="0" borderId="1" xfId="2" applyFont="1" applyBorder="1" applyAlignment="1">
      <alignment horizontal="center"/>
    </xf>
    <xf numFmtId="0" fontId="4" fillId="8" borderId="5" xfId="0" applyFont="1" applyFill="1" applyBorder="1" applyAlignment="1">
      <alignment horizontal="center"/>
    </xf>
    <xf numFmtId="0" fontId="4" fillId="8" borderId="7" xfId="0" applyFont="1" applyFill="1" applyBorder="1" applyAlignment="1">
      <alignment horizontal="center"/>
    </xf>
    <xf numFmtId="0" fontId="4" fillId="8" borderId="6" xfId="0" applyFont="1" applyFill="1" applyBorder="1" applyAlignment="1">
      <alignment horizont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4" fillId="0" borderId="0" xfId="0" applyFont="1" applyAlignment="1">
      <alignment horizontal="center"/>
    </xf>
    <xf numFmtId="0" fontId="5" fillId="3" borderId="1" xfId="0" applyFont="1" applyFill="1" applyBorder="1" applyAlignment="1">
      <alignment horizontal="center"/>
    </xf>
    <xf numFmtId="0" fontId="6" fillId="0" borderId="1" xfId="0" applyFont="1" applyBorder="1" applyAlignment="1">
      <alignment horizontal="center"/>
    </xf>
    <xf numFmtId="0" fontId="8" fillId="5" borderId="1" xfId="0" applyFont="1" applyFill="1" applyBorder="1" applyAlignment="1">
      <alignment horizontal="left" vertical="center"/>
    </xf>
    <xf numFmtId="0" fontId="8" fillId="6" borderId="1" xfId="0" applyFont="1" applyFill="1" applyBorder="1" applyAlignment="1">
      <alignment horizont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3" fontId="8" fillId="0" borderId="5" xfId="1" applyFont="1" applyBorder="1" applyAlignment="1">
      <alignment horizontal="center" vertical="center"/>
    </xf>
    <xf numFmtId="43" fontId="8" fillId="0" borderId="6" xfId="1" applyFont="1" applyBorder="1" applyAlignment="1">
      <alignment horizontal="center" vertical="center"/>
    </xf>
    <xf numFmtId="0" fontId="8" fillId="0" borderId="6" xfId="0" applyFont="1" applyBorder="1" applyAlignment="1">
      <alignment horizontal="center" vertical="center"/>
    </xf>
    <xf numFmtId="0" fontId="6" fillId="4" borderId="1" xfId="0" applyFont="1" applyFill="1" applyBorder="1" applyAlignment="1">
      <alignment horizontal="center"/>
    </xf>
    <xf numFmtId="0" fontId="6" fillId="0" borderId="0" xfId="0" applyFont="1" applyAlignment="1">
      <alignment horizontal="center"/>
    </xf>
    <xf numFmtId="0" fontId="6" fillId="7"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left"/>
    </xf>
    <xf numFmtId="0" fontId="8" fillId="0" borderId="7" xfId="0" applyFont="1" applyBorder="1" applyAlignment="1">
      <alignment horizontal="center" vertical="center" wrapText="1"/>
    </xf>
    <xf numFmtId="0" fontId="9" fillId="0" borderId="1" xfId="0" applyFont="1" applyBorder="1" applyAlignment="1">
      <alignment horizontal="left"/>
    </xf>
    <xf numFmtId="0" fontId="6" fillId="7" borderId="1" xfId="0" applyFont="1" applyFill="1" applyBorder="1" applyAlignment="1">
      <alignment horizontal="center"/>
    </xf>
    <xf numFmtId="0" fontId="8" fillId="0" borderId="1" xfId="0" applyFont="1" applyBorder="1" applyAlignment="1">
      <alignment horizontal="left" indent="1"/>
    </xf>
    <xf numFmtId="0" fontId="9" fillId="0" borderId="8"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0" xfId="0" applyFont="1" applyBorder="1" applyAlignment="1">
      <alignment horizontal="left" vertical="center" wrapText="1" indent="1"/>
    </xf>
    <xf numFmtId="0" fontId="9" fillId="0" borderId="11" xfId="0" applyFont="1" applyBorder="1" applyAlignment="1">
      <alignment horizontal="left" vertical="center" wrapText="1" indent="1"/>
    </xf>
    <xf numFmtId="43" fontId="8" fillId="0" borderId="2" xfId="1" applyFont="1" applyBorder="1" applyAlignment="1">
      <alignment horizontal="center"/>
    </xf>
    <xf numFmtId="43" fontId="8" fillId="0" borderId="4" xfId="1" applyFont="1" applyBorder="1" applyAlignment="1">
      <alignment horizontal="center"/>
    </xf>
    <xf numFmtId="0" fontId="8" fillId="0" borderId="1" xfId="0" applyFont="1" applyBorder="1" applyAlignment="1">
      <alignment horizontal="left" vertical="center" wrapText="1" indent="1"/>
    </xf>
    <xf numFmtId="43" fontId="8" fillId="0" borderId="1" xfId="1" applyFont="1" applyBorder="1" applyAlignment="1">
      <alignment horizontal="center" vertical="center"/>
    </xf>
    <xf numFmtId="0" fontId="4" fillId="4" borderId="1" xfId="0" applyFont="1" applyFill="1" applyBorder="1" applyAlignment="1">
      <alignment horizontal="center"/>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9"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8" fillId="0" borderId="1" xfId="0" applyFont="1" applyBorder="1" applyAlignment="1">
      <alignment horizontal="center" vertical="center" wrapText="1"/>
    </xf>
    <xf numFmtId="0" fontId="0" fillId="0" borderId="8" xfId="0" applyBorder="1" applyAlignment="1">
      <alignment horizontal="left" wrapText="1"/>
    </xf>
    <xf numFmtId="0" fontId="0" fillId="0" borderId="13"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4" xfId="0" applyBorder="1" applyAlignment="1">
      <alignment horizontal="left" wrapText="1"/>
    </xf>
    <xf numFmtId="0" fontId="0" fillId="0" borderId="11" xfId="0" applyBorder="1" applyAlignment="1">
      <alignment horizontal="left"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left" wrapText="1"/>
    </xf>
    <xf numFmtId="0" fontId="9" fillId="0" borderId="6" xfId="0" applyFont="1" applyBorder="1" applyAlignment="1">
      <alignment horizontal="left" wrapText="1"/>
    </xf>
    <xf numFmtId="0" fontId="8" fillId="0" borderId="5" xfId="0" applyFont="1" applyBorder="1" applyAlignment="1">
      <alignment horizontal="left"/>
    </xf>
    <xf numFmtId="0" fontId="8" fillId="0" borderId="7" xfId="0" applyFont="1" applyBorder="1" applyAlignment="1">
      <alignment horizontal="left"/>
    </xf>
    <xf numFmtId="0" fontId="8" fillId="0" borderId="6" xfId="0" applyFont="1" applyBorder="1" applyAlignment="1">
      <alignment horizontal="left"/>
    </xf>
    <xf numFmtId="0" fontId="8" fillId="0" borderId="1" xfId="0" applyFont="1" applyBorder="1" applyAlignment="1">
      <alignment horizontal="center"/>
    </xf>
    <xf numFmtId="0" fontId="8" fillId="0" borderId="5" xfId="0" applyFont="1" applyBorder="1" applyAlignment="1">
      <alignment horizontal="center"/>
    </xf>
    <xf numFmtId="0" fontId="8" fillId="0" borderId="7" xfId="0" applyFont="1" applyBorder="1" applyAlignment="1">
      <alignment horizontal="center"/>
    </xf>
    <xf numFmtId="0" fontId="8" fillId="0" borderId="6" xfId="0" applyFont="1" applyBorder="1" applyAlignment="1">
      <alignment horizontal="center"/>
    </xf>
    <xf numFmtId="0" fontId="6" fillId="7" borderId="7" xfId="0" applyFont="1" applyFill="1" applyBorder="1" applyAlignment="1">
      <alignment horizont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9" fillId="0" borderId="1"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44" fontId="8" fillId="0" borderId="5" xfId="0" applyNumberFormat="1" applyFont="1" applyBorder="1" applyAlignment="1">
      <alignment horizontal="left"/>
    </xf>
    <xf numFmtId="44" fontId="8" fillId="0" borderId="5" xfId="0" applyNumberFormat="1" applyFont="1" applyBorder="1" applyAlignment="1">
      <alignment horizontal="center" vertical="center" wrapText="1"/>
    </xf>
    <xf numFmtId="0" fontId="0" fillId="0" borderId="1" xfId="0" applyBorder="1" applyAlignment="1">
      <alignment horizontal="center" vertic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'Innovación gubernamental'!$A$28</c:f>
              <c:strCache>
                <c:ptCount val="1"/>
                <c:pt idx="0">
                  <c:v>Presupuesto</c:v>
                </c:pt>
              </c:strCache>
            </c:strRef>
          </c:tx>
          <c:spPr>
            <a:ln w="44450">
              <a:solidFill>
                <a:schemeClr val="accent2"/>
              </a:solidFill>
            </a:ln>
          </c:spPr>
          <c:marker>
            <c:symbol val="none"/>
          </c:marker>
          <c:cat>
            <c:strRef>
              <c:f>('Innovación gubernamental'!$B$27:$D$27,'Innovación gubernamental'!$F$27:$H$27,'Innovación gubernamental'!$K$27:$M$27,'Innovación gubernamental'!$O$27:$Q$27)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('Innovación gubernamental'!$B$28:$D$28,'Innovación gubernamental'!$F$28:$H$28,'Innovación gubernamental'!$K$28:$M$28,'Innovación gubernamental'!$O$28:$Q$28)</c:f>
              <c:numCache>
                <c:formatCode>_(* #,##0.00_);_(* \(#,##0.00\);_(* "-"??_);_(@_)</c:formatCode>
                <c:ptCount val="12"/>
                <c:pt idx="0">
                  <c:v>8120453.1049999995</c:v>
                </c:pt>
                <c:pt idx="1">
                  <c:v>8120453.1049999995</c:v>
                </c:pt>
                <c:pt idx="2">
                  <c:v>8139648.1049999995</c:v>
                </c:pt>
                <c:pt idx="3">
                  <c:v>8120453.1049999995</c:v>
                </c:pt>
                <c:pt idx="4">
                  <c:v>8120453.1049999995</c:v>
                </c:pt>
                <c:pt idx="5">
                  <c:v>8139648.1049999995</c:v>
                </c:pt>
                <c:pt idx="6">
                  <c:v>8120453.1049999995</c:v>
                </c:pt>
                <c:pt idx="7">
                  <c:v>8120453.1049999995</c:v>
                </c:pt>
                <c:pt idx="8">
                  <c:v>8139648.1049999995</c:v>
                </c:pt>
                <c:pt idx="9">
                  <c:v>8120453.1049999995</c:v>
                </c:pt>
                <c:pt idx="10">
                  <c:v>9318081.1050000004</c:v>
                </c:pt>
                <c:pt idx="11">
                  <c:v>9337276.1050000004</c:v>
                </c:pt>
              </c:numCache>
            </c:numRef>
          </c:val>
          <c:smooth val="0"/>
          <c:extLst xmlns:c16r2="http://schemas.microsoft.com/office/drawing/2015/06/chart">
            <c:ext xmlns:c16="http://schemas.microsoft.com/office/drawing/2014/chart" uri="{C3380CC4-5D6E-409C-BE32-E72D297353CC}">
              <c16:uniqueId val="{00000000-F02D-41CE-AE43-33E44D534843}"/>
            </c:ext>
          </c:extLst>
        </c:ser>
        <c:ser>
          <c:idx val="1"/>
          <c:order val="1"/>
          <c:tx>
            <c:strRef>
              <c:f>'Innovación gubernamental'!$A$29</c:f>
              <c:strCache>
                <c:ptCount val="1"/>
                <c:pt idx="0">
                  <c:v>Real</c:v>
                </c:pt>
              </c:strCache>
            </c:strRef>
          </c:tx>
          <c:spPr>
            <a:ln w="44450">
              <a:solidFill>
                <a:schemeClr val="accent3"/>
              </a:solidFill>
            </a:ln>
          </c:spPr>
          <c:marker>
            <c:symbol val="none"/>
          </c:marker>
          <c:cat>
            <c:strRef>
              <c:f>('Innovación gubernamental'!$B$27:$D$27,'Innovación gubernamental'!$F$27:$H$27,'Innovación gubernamental'!$K$27:$M$27,'Innovación gubernamental'!$O$27:$Q$27)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('Innovación gubernamental'!$B$29:$D$29,'Innovación gubernamental'!$F$29:$H$29,'Innovación gubernamental'!$K$29:$M$29,'Innovación gubernamental'!$O$29:$Q$29)</c:f>
              <c:numCache>
                <c:formatCode>_(* #,##0.00_);_(* \(#,##0.00\);_(* "-"??_);_(@_)</c:formatCode>
                <c:ptCount val="12"/>
                <c:pt idx="0">
                  <c:v>1753128.92</c:v>
                </c:pt>
                <c:pt idx="1">
                  <c:v>8636342.5800000001</c:v>
                </c:pt>
                <c:pt idx="2">
                  <c:v>8540203.9100000001</c:v>
                </c:pt>
              </c:numCache>
            </c:numRef>
          </c:val>
          <c:smooth val="0"/>
          <c:extLst xmlns:c16r2="http://schemas.microsoft.com/office/drawing/2015/06/chart">
            <c:ext xmlns:c16="http://schemas.microsoft.com/office/drawing/2014/chart" uri="{C3380CC4-5D6E-409C-BE32-E72D297353CC}">
              <c16:uniqueId val="{00000001-F02D-41CE-AE43-33E44D534843}"/>
            </c:ext>
          </c:extLst>
        </c:ser>
        <c:dLbls>
          <c:showLegendKey val="0"/>
          <c:showVal val="0"/>
          <c:showCatName val="0"/>
          <c:showSerName val="0"/>
          <c:showPercent val="0"/>
          <c:showBubbleSize val="0"/>
        </c:dLbls>
        <c:smooth val="0"/>
        <c:axId val="371712104"/>
        <c:axId val="371712496"/>
      </c:lineChart>
      <c:catAx>
        <c:axId val="371712104"/>
        <c:scaling>
          <c:orientation val="minMax"/>
        </c:scaling>
        <c:delete val="0"/>
        <c:axPos val="b"/>
        <c:numFmt formatCode="General" sourceLinked="0"/>
        <c:majorTickMark val="out"/>
        <c:minorTickMark val="none"/>
        <c:tickLblPos val="nextTo"/>
        <c:crossAx val="371712496"/>
        <c:crosses val="autoZero"/>
        <c:auto val="1"/>
        <c:lblAlgn val="ctr"/>
        <c:lblOffset val="100"/>
        <c:noMultiLvlLbl val="0"/>
      </c:catAx>
      <c:valAx>
        <c:axId val="371712496"/>
        <c:scaling>
          <c:orientation val="minMax"/>
        </c:scaling>
        <c:delete val="0"/>
        <c:axPos val="l"/>
        <c:majorGridlines/>
        <c:numFmt formatCode="_(* #,##0.00_);_(* \(#,##0.00\);_(* &quot;-&quot;??_);_(@_)" sourceLinked="1"/>
        <c:majorTickMark val="out"/>
        <c:minorTickMark val="none"/>
        <c:tickLblPos val="nextTo"/>
        <c:crossAx val="371712104"/>
        <c:crosses val="autoZero"/>
        <c:crossBetween val="between"/>
      </c:valAx>
    </c:plotArea>
    <c:legend>
      <c:legendPos val="r"/>
      <c:overlay val="0"/>
    </c:legend>
    <c:plotVisOnly val="1"/>
    <c:dispBlanksAs val="gap"/>
    <c:showDLblsOverMax val="0"/>
  </c:chart>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'Potencial turistico'!$A$28</c:f>
              <c:strCache>
                <c:ptCount val="1"/>
                <c:pt idx="0">
                  <c:v>Presupuesto</c:v>
                </c:pt>
              </c:strCache>
            </c:strRef>
          </c:tx>
          <c:spPr>
            <a:ln w="44450">
              <a:solidFill>
                <a:schemeClr val="accent2"/>
              </a:solidFill>
            </a:ln>
          </c:spPr>
          <c:marker>
            <c:symbol val="none"/>
          </c:marker>
          <c:cat>
            <c:strRef>
              <c:f>('Potencial turistico'!$B$27:$D$27,'Potencial turistico'!$F$27:$H$27,'Potencial turistico'!$K$27:$M$27,'Potencial turistico'!$O$27:$Q$27)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('Potencial turistico'!$B$28:$D$28,'Potencial turistico'!$F$28:$H$28,'Potencial turistico'!$K$28:$M$28,'Potencial turistico'!$O$28:$Q$28)</c:f>
              <c:numCache>
                <c:formatCode>_(* #,##0.00_);_(* \(#,##0.00\);_(* "-"??_);_(@_)</c:formatCode>
                <c:ptCount val="12"/>
                <c:pt idx="0">
                  <c:v>154083.58333333334</c:v>
                </c:pt>
                <c:pt idx="1">
                  <c:v>180319.58333333334</c:v>
                </c:pt>
                <c:pt idx="2">
                  <c:v>167201.58333333334</c:v>
                </c:pt>
                <c:pt idx="3">
                  <c:v>167201.58333333334</c:v>
                </c:pt>
                <c:pt idx="4">
                  <c:v>167201.58333333334</c:v>
                </c:pt>
                <c:pt idx="5">
                  <c:v>167201.58333333334</c:v>
                </c:pt>
                <c:pt idx="6">
                  <c:v>167201.58333333334</c:v>
                </c:pt>
                <c:pt idx="7">
                  <c:v>167201.58333333334</c:v>
                </c:pt>
                <c:pt idx="8">
                  <c:v>167201.58333333334</c:v>
                </c:pt>
                <c:pt idx="9">
                  <c:v>167201.58333333334</c:v>
                </c:pt>
                <c:pt idx="10">
                  <c:v>261898.08333333334</c:v>
                </c:pt>
                <c:pt idx="11">
                  <c:v>261898.08333333334</c:v>
                </c:pt>
              </c:numCache>
            </c:numRef>
          </c:val>
          <c:smooth val="0"/>
          <c:extLst xmlns:c16r2="http://schemas.microsoft.com/office/drawing/2015/06/chart">
            <c:ext xmlns:c16="http://schemas.microsoft.com/office/drawing/2014/chart" uri="{C3380CC4-5D6E-409C-BE32-E72D297353CC}">
              <c16:uniqueId val="{00000000-D6F7-4A51-916A-4508E4CB5219}"/>
            </c:ext>
          </c:extLst>
        </c:ser>
        <c:ser>
          <c:idx val="1"/>
          <c:order val="1"/>
          <c:tx>
            <c:strRef>
              <c:f>'Potencial turistico'!$A$29</c:f>
              <c:strCache>
                <c:ptCount val="1"/>
                <c:pt idx="0">
                  <c:v>Real</c:v>
                </c:pt>
              </c:strCache>
            </c:strRef>
          </c:tx>
          <c:spPr>
            <a:ln w="44450">
              <a:solidFill>
                <a:schemeClr val="accent3"/>
              </a:solidFill>
            </a:ln>
          </c:spPr>
          <c:marker>
            <c:symbol val="none"/>
          </c:marker>
          <c:cat>
            <c:strRef>
              <c:f>('Potencial turistico'!$B$27:$D$27,'Potencial turistico'!$F$27:$H$27,'Potencial turistico'!$K$27:$M$27,'Potencial turistico'!$O$27:$Q$27)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('Potencial turistico'!$B$29:$D$29,'Potencial turistico'!$F$29:$H$29,'Potencial turistico'!$K$29:$M$29,'Potencial turistico'!$O$29:$Q$29)</c:f>
              <c:numCache>
                <c:formatCode>_(* #,##0.00_);_(* \(#,##0.00\);_(* "-"??_);_(@_)</c:formatCode>
                <c:ptCount val="12"/>
                <c:pt idx="0">
                  <c:v>165826.58000000002</c:v>
                </c:pt>
                <c:pt idx="1">
                  <c:v>182312.56999999998</c:v>
                </c:pt>
                <c:pt idx="2">
                  <c:v>247301.7</c:v>
                </c:pt>
              </c:numCache>
            </c:numRef>
          </c:val>
          <c:smooth val="0"/>
          <c:extLst xmlns:c16r2="http://schemas.microsoft.com/office/drawing/2015/06/chart">
            <c:ext xmlns:c16="http://schemas.microsoft.com/office/drawing/2014/chart" uri="{C3380CC4-5D6E-409C-BE32-E72D297353CC}">
              <c16:uniqueId val="{00000001-D6F7-4A51-916A-4508E4CB5219}"/>
            </c:ext>
          </c:extLst>
        </c:ser>
        <c:dLbls>
          <c:showLegendKey val="0"/>
          <c:showVal val="0"/>
          <c:showCatName val="0"/>
          <c:showSerName val="0"/>
          <c:showPercent val="0"/>
          <c:showBubbleSize val="0"/>
        </c:dLbls>
        <c:smooth val="0"/>
        <c:axId val="464610488"/>
        <c:axId val="464614016"/>
      </c:lineChart>
      <c:catAx>
        <c:axId val="464610488"/>
        <c:scaling>
          <c:orientation val="minMax"/>
        </c:scaling>
        <c:delete val="0"/>
        <c:axPos val="b"/>
        <c:numFmt formatCode="General" sourceLinked="0"/>
        <c:majorTickMark val="out"/>
        <c:minorTickMark val="none"/>
        <c:tickLblPos val="nextTo"/>
        <c:crossAx val="464614016"/>
        <c:crosses val="autoZero"/>
        <c:auto val="1"/>
        <c:lblAlgn val="ctr"/>
        <c:lblOffset val="100"/>
        <c:noMultiLvlLbl val="0"/>
      </c:catAx>
      <c:valAx>
        <c:axId val="464614016"/>
        <c:scaling>
          <c:orientation val="minMax"/>
        </c:scaling>
        <c:delete val="0"/>
        <c:axPos val="l"/>
        <c:majorGridlines/>
        <c:numFmt formatCode="_(* #,##0.00_);_(* \(#,##0.00\);_(* &quot;-&quot;??_);_(@_)" sourceLinked="1"/>
        <c:majorTickMark val="out"/>
        <c:minorTickMark val="none"/>
        <c:tickLblPos val="nextTo"/>
        <c:crossAx val="4646104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'Infraestructura estrategica'!$A$28</c:f>
              <c:strCache>
                <c:ptCount val="1"/>
                <c:pt idx="0">
                  <c:v>Presupuesto</c:v>
                </c:pt>
              </c:strCache>
            </c:strRef>
          </c:tx>
          <c:spPr>
            <a:ln w="44450">
              <a:solidFill>
                <a:schemeClr val="accent2"/>
              </a:solidFill>
            </a:ln>
          </c:spPr>
          <c:marker>
            <c:symbol val="none"/>
          </c:marker>
          <c:cat>
            <c:strRef>
              <c:f>('Infraestructura estrategica'!$B$27:$D$27,'Infraestructura estrategica'!$F$27:$H$27,'Infraestructura estrategica'!$K$27:$M$27,'Infraestructura estrategica'!$O$27:$Q$27)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('Infraestructura estrategica'!$B$28:$D$28,'Infraestructura estrategica'!$F$28:$H$28,'Infraestructura estrategica'!$K$28:$M$28,'Infraestructura estrategica'!$O$28:$Q$28)</c:f>
              <c:numCache>
                <c:formatCode>_(* #,##0.00_);_(* \(#,##0.00\);_(* "-"??_);_(@_)</c:formatCode>
                <c:ptCount val="12"/>
                <c:pt idx="0">
                  <c:v>32601382.708333332</c:v>
                </c:pt>
                <c:pt idx="1">
                  <c:v>32689892.708333332</c:v>
                </c:pt>
                <c:pt idx="2">
                  <c:v>32821802.708333332</c:v>
                </c:pt>
                <c:pt idx="3">
                  <c:v>32645637.708333332</c:v>
                </c:pt>
                <c:pt idx="4">
                  <c:v>32645637.708333332</c:v>
                </c:pt>
                <c:pt idx="5">
                  <c:v>32821802.708333332</c:v>
                </c:pt>
                <c:pt idx="6">
                  <c:v>32645637.708333332</c:v>
                </c:pt>
                <c:pt idx="7">
                  <c:v>32645637.708333332</c:v>
                </c:pt>
                <c:pt idx="8">
                  <c:v>32821802.708333332</c:v>
                </c:pt>
                <c:pt idx="9">
                  <c:v>32645637.708333332</c:v>
                </c:pt>
                <c:pt idx="10">
                  <c:v>35888179.208333336</c:v>
                </c:pt>
                <c:pt idx="11">
                  <c:v>36064344.208333336</c:v>
                </c:pt>
              </c:numCache>
            </c:numRef>
          </c:val>
          <c:smooth val="0"/>
          <c:extLst xmlns:c16r2="http://schemas.microsoft.com/office/drawing/2015/06/chart">
            <c:ext xmlns:c16="http://schemas.microsoft.com/office/drawing/2014/chart" uri="{C3380CC4-5D6E-409C-BE32-E72D297353CC}">
              <c16:uniqueId val="{00000000-227B-4A14-A63A-C8146A1DBFC5}"/>
            </c:ext>
          </c:extLst>
        </c:ser>
        <c:ser>
          <c:idx val="1"/>
          <c:order val="1"/>
          <c:tx>
            <c:strRef>
              <c:f>'Infraestructura estrategica'!$A$29</c:f>
              <c:strCache>
                <c:ptCount val="1"/>
                <c:pt idx="0">
                  <c:v>Real</c:v>
                </c:pt>
              </c:strCache>
            </c:strRef>
          </c:tx>
          <c:spPr>
            <a:ln w="44450">
              <a:solidFill>
                <a:schemeClr val="accent3"/>
              </a:solidFill>
            </a:ln>
          </c:spPr>
          <c:marker>
            <c:symbol val="none"/>
          </c:marker>
          <c:cat>
            <c:strRef>
              <c:f>('Infraestructura estrategica'!$B$27:$D$27,'Infraestructura estrategica'!$F$27:$H$27,'Infraestructura estrategica'!$K$27:$M$27,'Infraestructura estrategica'!$O$27:$Q$27)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('Infraestructura estrategica'!$B$29:$D$29,'Infraestructura estrategica'!$F$29:$H$29,'Infraestructura estrategica'!$K$29:$M$29,'Infraestructura estrategica'!$O$29:$Q$29)</c:f>
              <c:numCache>
                <c:formatCode>_(* #,##0.00_);_(* \(#,##0.00\);_(* "-"??_);_(@_)</c:formatCode>
                <c:ptCount val="12"/>
                <c:pt idx="0">
                  <c:v>14927908.92</c:v>
                </c:pt>
                <c:pt idx="1">
                  <c:v>16281226.300000001</c:v>
                </c:pt>
                <c:pt idx="2">
                  <c:v>43161796.405200005</c:v>
                </c:pt>
                <c:pt idx="9">
                  <c:v>15072858.166666666</c:v>
                </c:pt>
              </c:numCache>
            </c:numRef>
          </c:val>
          <c:smooth val="0"/>
          <c:extLst xmlns:c16r2="http://schemas.microsoft.com/office/drawing/2015/06/chart">
            <c:ext xmlns:c16="http://schemas.microsoft.com/office/drawing/2014/chart" uri="{C3380CC4-5D6E-409C-BE32-E72D297353CC}">
              <c16:uniqueId val="{00000001-227B-4A14-A63A-C8146A1DBFC5}"/>
            </c:ext>
          </c:extLst>
        </c:ser>
        <c:dLbls>
          <c:showLegendKey val="0"/>
          <c:showVal val="0"/>
          <c:showCatName val="0"/>
          <c:showSerName val="0"/>
          <c:showPercent val="0"/>
          <c:showBubbleSize val="0"/>
        </c:dLbls>
        <c:smooth val="0"/>
        <c:axId val="464615976"/>
        <c:axId val="464612448"/>
      </c:lineChart>
      <c:catAx>
        <c:axId val="464615976"/>
        <c:scaling>
          <c:orientation val="minMax"/>
        </c:scaling>
        <c:delete val="0"/>
        <c:axPos val="b"/>
        <c:numFmt formatCode="General" sourceLinked="0"/>
        <c:majorTickMark val="out"/>
        <c:minorTickMark val="none"/>
        <c:tickLblPos val="nextTo"/>
        <c:crossAx val="464612448"/>
        <c:crosses val="autoZero"/>
        <c:auto val="1"/>
        <c:lblAlgn val="ctr"/>
        <c:lblOffset val="100"/>
        <c:noMultiLvlLbl val="0"/>
      </c:catAx>
      <c:valAx>
        <c:axId val="464612448"/>
        <c:scaling>
          <c:orientation val="minMax"/>
        </c:scaling>
        <c:delete val="0"/>
        <c:axPos val="l"/>
        <c:majorGridlines/>
        <c:numFmt formatCode="_(* #,##0.00_);_(* \(#,##0.00\);_(* &quot;-&quot;??_);_(@_)" sourceLinked="1"/>
        <c:majorTickMark val="out"/>
        <c:minorTickMark val="none"/>
        <c:tickLblPos val="nextTo"/>
        <c:crossAx val="4646159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'grupos vulnerables'!$A$28</c:f>
              <c:strCache>
                <c:ptCount val="1"/>
                <c:pt idx="0">
                  <c:v>Presupuesto</c:v>
                </c:pt>
              </c:strCache>
            </c:strRef>
          </c:tx>
          <c:spPr>
            <a:ln w="44450">
              <a:solidFill>
                <a:schemeClr val="accent2"/>
              </a:solidFill>
            </a:ln>
          </c:spPr>
          <c:marker>
            <c:symbol val="none"/>
          </c:marker>
          <c:cat>
            <c:strRef>
              <c:f>('grupos vulnerables'!$B$27:$D$27,'grupos vulnerables'!$F$27:$H$27,'grupos vulnerables'!$K$27:$M$27,'grupos vulnerables'!$O$27:$Q$27)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('grupos vulnerables'!$B$28:$D$28,'grupos vulnerables'!$F$28:$H$28,'grupos vulnerables'!$K$28:$M$28,'grupos vulnerables'!$O$28:$Q$28)</c:f>
              <c:numCache>
                <c:formatCode>_(* #,##0.00_);_(* \(#,##0.00\);_(* "-"??_);_(@_)</c:formatCode>
                <c:ptCount val="12"/>
                <c:pt idx="0">
                  <c:v>5891740.916666667</c:v>
                </c:pt>
                <c:pt idx="1">
                  <c:v>5891740.916666667</c:v>
                </c:pt>
                <c:pt idx="2">
                  <c:v>5891740.916666667</c:v>
                </c:pt>
                <c:pt idx="3">
                  <c:v>5891740.916666667</c:v>
                </c:pt>
                <c:pt idx="4">
                  <c:v>5891740.916666667</c:v>
                </c:pt>
                <c:pt idx="5">
                  <c:v>5891740.916666667</c:v>
                </c:pt>
                <c:pt idx="6">
                  <c:v>5891740.916666667</c:v>
                </c:pt>
                <c:pt idx="7">
                  <c:v>5891740.916666667</c:v>
                </c:pt>
                <c:pt idx="8">
                  <c:v>5891740.916666667</c:v>
                </c:pt>
                <c:pt idx="9">
                  <c:v>5891740.916666667</c:v>
                </c:pt>
                <c:pt idx="10">
                  <c:v>5891740.916666667</c:v>
                </c:pt>
                <c:pt idx="11">
                  <c:v>5891740.916666667</c:v>
                </c:pt>
              </c:numCache>
            </c:numRef>
          </c:val>
          <c:smooth val="0"/>
          <c:extLst xmlns:c16r2="http://schemas.microsoft.com/office/drawing/2015/06/chart">
            <c:ext xmlns:c16="http://schemas.microsoft.com/office/drawing/2014/chart" uri="{C3380CC4-5D6E-409C-BE32-E72D297353CC}">
              <c16:uniqueId val="{00000000-873C-467A-B5F5-0DAE45D7BC69}"/>
            </c:ext>
          </c:extLst>
        </c:ser>
        <c:ser>
          <c:idx val="1"/>
          <c:order val="1"/>
          <c:tx>
            <c:strRef>
              <c:f>'grupos vulnerables'!$A$29</c:f>
              <c:strCache>
                <c:ptCount val="1"/>
                <c:pt idx="0">
                  <c:v>Real</c:v>
                </c:pt>
              </c:strCache>
            </c:strRef>
          </c:tx>
          <c:spPr>
            <a:ln w="44450">
              <a:solidFill>
                <a:schemeClr val="accent3"/>
              </a:solidFill>
            </a:ln>
          </c:spPr>
          <c:marker>
            <c:symbol val="none"/>
          </c:marker>
          <c:cat>
            <c:strRef>
              <c:f>('grupos vulnerables'!$B$27:$D$27,'grupos vulnerables'!$F$27:$H$27,'grupos vulnerables'!$K$27:$M$27,'grupos vulnerables'!$O$27:$Q$27)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('grupos vulnerables'!$B$29:$D$29,'grupos vulnerables'!$F$29:$H$29,'grupos vulnerables'!$K$29:$M$29,'grupos vulnerables'!$O$29:$Q$29)</c:f>
              <c:numCache>
                <c:formatCode>_(* #,##0.00_);_(* \(#,##0.00\);_(* "-"??_);_(@_)</c:formatCode>
                <c:ptCount val="12"/>
                <c:pt idx="0">
                  <c:v>6854240.9199999999</c:v>
                </c:pt>
                <c:pt idx="1">
                  <c:v>6354428.6200000001</c:v>
                </c:pt>
                <c:pt idx="2">
                  <c:v>10356190.92</c:v>
                </c:pt>
              </c:numCache>
            </c:numRef>
          </c:val>
          <c:smooth val="0"/>
          <c:extLst xmlns:c16r2="http://schemas.microsoft.com/office/drawing/2015/06/chart">
            <c:ext xmlns:c16="http://schemas.microsoft.com/office/drawing/2014/chart" uri="{C3380CC4-5D6E-409C-BE32-E72D297353CC}">
              <c16:uniqueId val="{00000001-873C-467A-B5F5-0DAE45D7BC69}"/>
            </c:ext>
          </c:extLst>
        </c:ser>
        <c:dLbls>
          <c:showLegendKey val="0"/>
          <c:showVal val="0"/>
          <c:showCatName val="0"/>
          <c:showSerName val="0"/>
          <c:showPercent val="0"/>
          <c:showBubbleSize val="0"/>
        </c:dLbls>
        <c:smooth val="0"/>
        <c:axId val="464610096"/>
        <c:axId val="464612840"/>
      </c:lineChart>
      <c:catAx>
        <c:axId val="464610096"/>
        <c:scaling>
          <c:orientation val="minMax"/>
        </c:scaling>
        <c:delete val="0"/>
        <c:axPos val="b"/>
        <c:numFmt formatCode="General" sourceLinked="0"/>
        <c:majorTickMark val="out"/>
        <c:minorTickMark val="none"/>
        <c:tickLblPos val="nextTo"/>
        <c:crossAx val="464612840"/>
        <c:crosses val="autoZero"/>
        <c:auto val="1"/>
        <c:lblAlgn val="ctr"/>
        <c:lblOffset val="100"/>
        <c:noMultiLvlLbl val="0"/>
      </c:catAx>
      <c:valAx>
        <c:axId val="464612840"/>
        <c:scaling>
          <c:orientation val="minMax"/>
        </c:scaling>
        <c:delete val="0"/>
        <c:axPos val="l"/>
        <c:majorGridlines/>
        <c:numFmt formatCode="_(* #,##0.00_);_(* \(#,##0.00\);_(* &quot;-&quot;??_);_(@_)" sourceLinked="1"/>
        <c:majorTickMark val="out"/>
        <c:minorTickMark val="none"/>
        <c:tickLblPos val="nextTo"/>
        <c:crossAx val="4646100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'desarrollo social participativo'!$A$28</c:f>
              <c:strCache>
                <c:ptCount val="1"/>
                <c:pt idx="0">
                  <c:v>Presupuesto</c:v>
                </c:pt>
              </c:strCache>
            </c:strRef>
          </c:tx>
          <c:spPr>
            <a:ln w="44450">
              <a:solidFill>
                <a:schemeClr val="accent2"/>
              </a:solidFill>
            </a:ln>
          </c:spPr>
          <c:marker>
            <c:symbol val="none"/>
          </c:marker>
          <c:cat>
            <c:strRef>
              <c:f>('desarrollo social participativo'!$B$27:$D$27,'desarrollo social participativo'!$F$27:$H$27,'desarrollo social participativo'!$K$27:$M$27,'desarrollo social participativo'!$O$27:$Q$27)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('desarrollo social participativo'!$B$28:$D$28,'desarrollo social participativo'!$F$28:$H$28,'desarrollo social participativo'!$K$28:$M$28,'desarrollo social participativo'!$O$28:$Q$28)</c:f>
              <c:numCache>
                <c:formatCode>_(* #,##0.00_);_(* \(#,##0.00\);_(* "-"??_);_(@_)</c:formatCode>
                <c:ptCount val="12"/>
                <c:pt idx="0">
                  <c:v>19832314.416666664</c:v>
                </c:pt>
                <c:pt idx="1">
                  <c:v>19850334.416666664</c:v>
                </c:pt>
                <c:pt idx="2">
                  <c:v>19891229.416666664</c:v>
                </c:pt>
                <c:pt idx="3">
                  <c:v>19841324.416666664</c:v>
                </c:pt>
                <c:pt idx="4">
                  <c:v>19841324.416666664</c:v>
                </c:pt>
                <c:pt idx="5">
                  <c:v>19891229.416666664</c:v>
                </c:pt>
                <c:pt idx="6">
                  <c:v>19841324.416666664</c:v>
                </c:pt>
                <c:pt idx="7">
                  <c:v>19841324.416666664</c:v>
                </c:pt>
                <c:pt idx="8">
                  <c:v>19891229.416666664</c:v>
                </c:pt>
                <c:pt idx="9">
                  <c:v>19841324.416666664</c:v>
                </c:pt>
                <c:pt idx="10">
                  <c:v>23362188.416666664</c:v>
                </c:pt>
                <c:pt idx="11">
                  <c:v>23412093.416666664</c:v>
                </c:pt>
              </c:numCache>
            </c:numRef>
          </c:val>
          <c:smooth val="0"/>
          <c:extLst xmlns:c16r2="http://schemas.microsoft.com/office/drawing/2015/06/chart">
            <c:ext xmlns:c16="http://schemas.microsoft.com/office/drawing/2014/chart" uri="{C3380CC4-5D6E-409C-BE32-E72D297353CC}">
              <c16:uniqueId val="{00000000-2C14-41AC-81A0-9F88EC8D89C5}"/>
            </c:ext>
          </c:extLst>
        </c:ser>
        <c:ser>
          <c:idx val="1"/>
          <c:order val="1"/>
          <c:tx>
            <c:strRef>
              <c:f>'desarrollo social participativo'!$A$29</c:f>
              <c:strCache>
                <c:ptCount val="1"/>
                <c:pt idx="0">
                  <c:v>Real</c:v>
                </c:pt>
              </c:strCache>
            </c:strRef>
          </c:tx>
          <c:spPr>
            <a:ln w="44450">
              <a:solidFill>
                <a:schemeClr val="accent3"/>
              </a:solidFill>
            </a:ln>
          </c:spPr>
          <c:marker>
            <c:symbol val="none"/>
          </c:marker>
          <c:cat>
            <c:strRef>
              <c:f>('desarrollo social participativo'!$B$27:$D$27,'desarrollo social participativo'!$F$27:$H$27,'desarrollo social participativo'!$K$27:$M$27,'desarrollo social participativo'!$O$27:$Q$27)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('desarrollo social participativo'!$B$29:$D$29,'desarrollo social participativo'!$F$29:$H$29,'desarrollo social participativo'!$K$29:$M$29,'desarrollo social participativo'!$O$29:$Q$29)</c:f>
              <c:numCache>
                <c:formatCode>_(* #,##0.00_);_(* \(#,##0.00\);_(* "-"??_);_(@_)</c:formatCode>
                <c:ptCount val="12"/>
                <c:pt idx="0">
                  <c:v>6208176.8800000008</c:v>
                </c:pt>
                <c:pt idx="1">
                  <c:v>9438593.9000000004</c:v>
                </c:pt>
                <c:pt idx="2">
                  <c:v>18269714.41</c:v>
                </c:pt>
              </c:numCache>
            </c:numRef>
          </c:val>
          <c:smooth val="0"/>
          <c:extLst xmlns:c16r2="http://schemas.microsoft.com/office/drawing/2015/06/chart">
            <c:ext xmlns:c16="http://schemas.microsoft.com/office/drawing/2014/chart" uri="{C3380CC4-5D6E-409C-BE32-E72D297353CC}">
              <c16:uniqueId val="{00000001-2C14-41AC-81A0-9F88EC8D89C5}"/>
            </c:ext>
          </c:extLst>
        </c:ser>
        <c:dLbls>
          <c:showLegendKey val="0"/>
          <c:showVal val="0"/>
          <c:showCatName val="0"/>
          <c:showSerName val="0"/>
          <c:showPercent val="0"/>
          <c:showBubbleSize val="0"/>
        </c:dLbls>
        <c:smooth val="0"/>
        <c:axId val="466115328"/>
        <c:axId val="466119248"/>
      </c:lineChart>
      <c:catAx>
        <c:axId val="466115328"/>
        <c:scaling>
          <c:orientation val="minMax"/>
        </c:scaling>
        <c:delete val="0"/>
        <c:axPos val="b"/>
        <c:numFmt formatCode="General" sourceLinked="0"/>
        <c:majorTickMark val="out"/>
        <c:minorTickMark val="none"/>
        <c:tickLblPos val="nextTo"/>
        <c:crossAx val="466119248"/>
        <c:crosses val="autoZero"/>
        <c:auto val="1"/>
        <c:lblAlgn val="ctr"/>
        <c:lblOffset val="100"/>
        <c:noMultiLvlLbl val="0"/>
      </c:catAx>
      <c:valAx>
        <c:axId val="466119248"/>
        <c:scaling>
          <c:orientation val="minMax"/>
        </c:scaling>
        <c:delete val="0"/>
        <c:axPos val="l"/>
        <c:majorGridlines/>
        <c:numFmt formatCode="_(* #,##0.00_);_(* \(#,##0.00\);_(* &quot;-&quot;??_);_(@_)" sourceLinked="1"/>
        <c:majorTickMark val="out"/>
        <c:minorTickMark val="none"/>
        <c:tickLblPos val="nextTo"/>
        <c:crossAx val="4661153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'Cultura en toda la ciudad'!$A$28</c:f>
              <c:strCache>
                <c:ptCount val="1"/>
                <c:pt idx="0">
                  <c:v>Presupuesto</c:v>
                </c:pt>
              </c:strCache>
            </c:strRef>
          </c:tx>
          <c:spPr>
            <a:ln w="44450">
              <a:solidFill>
                <a:schemeClr val="accent2"/>
              </a:solidFill>
            </a:ln>
          </c:spPr>
          <c:marker>
            <c:symbol val="none"/>
          </c:marker>
          <c:cat>
            <c:strRef>
              <c:f>('Cultura en toda la ciudad'!$B$27:$D$27,'Cultura en toda la ciudad'!$F$27:$H$27,'Cultura en toda la ciudad'!$K$27:$M$27,'Cultura en toda la ciudad'!$O$27:$Q$27)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('Cultura en toda la ciudad'!$B$28:$D$28,'Cultura en toda la ciudad'!$F$28:$H$28,'Cultura en toda la ciudad'!$K$28:$M$28,'Cultura en toda la ciudad'!$O$28:$Q$28)</c:f>
              <c:numCache>
                <c:formatCode>_(* #,##0.00_);_(* \(#,##0.00\);_(* "-"??_);_(@_)</c:formatCode>
                <c:ptCount val="12"/>
                <c:pt idx="0">
                  <c:v>2833333.3333333335</c:v>
                </c:pt>
                <c:pt idx="1">
                  <c:v>2833333.3333333335</c:v>
                </c:pt>
                <c:pt idx="2">
                  <c:v>2833333.3333333335</c:v>
                </c:pt>
                <c:pt idx="3">
                  <c:v>2833333.3333333335</c:v>
                </c:pt>
                <c:pt idx="4">
                  <c:v>2833333.3333333335</c:v>
                </c:pt>
                <c:pt idx="5">
                  <c:v>2833333.3333333335</c:v>
                </c:pt>
                <c:pt idx="6">
                  <c:v>2833333.3333333335</c:v>
                </c:pt>
                <c:pt idx="7">
                  <c:v>2833333.3333333335</c:v>
                </c:pt>
                <c:pt idx="8">
                  <c:v>2833333.3333333335</c:v>
                </c:pt>
                <c:pt idx="9">
                  <c:v>2833333.3333333335</c:v>
                </c:pt>
                <c:pt idx="10">
                  <c:v>2833333.3333333335</c:v>
                </c:pt>
                <c:pt idx="11">
                  <c:v>2833333.3333333335</c:v>
                </c:pt>
              </c:numCache>
            </c:numRef>
          </c:val>
          <c:smooth val="0"/>
          <c:extLst xmlns:c16r2="http://schemas.microsoft.com/office/drawing/2015/06/chart">
            <c:ext xmlns:c16="http://schemas.microsoft.com/office/drawing/2014/chart" uri="{C3380CC4-5D6E-409C-BE32-E72D297353CC}">
              <c16:uniqueId val="{00000000-8DDB-4E60-A3AA-3D554C85188C}"/>
            </c:ext>
          </c:extLst>
        </c:ser>
        <c:ser>
          <c:idx val="1"/>
          <c:order val="1"/>
          <c:tx>
            <c:strRef>
              <c:f>'Cultura en toda la ciudad'!$A$29</c:f>
              <c:strCache>
                <c:ptCount val="1"/>
                <c:pt idx="0">
                  <c:v>Real</c:v>
                </c:pt>
              </c:strCache>
            </c:strRef>
          </c:tx>
          <c:spPr>
            <a:ln w="44450">
              <a:solidFill>
                <a:schemeClr val="accent3"/>
              </a:solidFill>
            </a:ln>
          </c:spPr>
          <c:marker>
            <c:symbol val="none"/>
          </c:marker>
          <c:cat>
            <c:strRef>
              <c:f>('Cultura en toda la ciudad'!$B$27:$D$27,'Cultura en toda la ciudad'!$F$27:$H$27,'Cultura en toda la ciudad'!$K$27:$M$27,'Cultura en toda la ciudad'!$O$27:$Q$27)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('Cultura en toda la ciudad'!$B$29:$D$29,'Cultura en toda la ciudad'!$F$29:$H$29,'Cultura en toda la ciudad'!$K$29:$M$29,'Cultura en toda la ciudad'!$O$29:$Q$29)</c:f>
              <c:numCache>
                <c:formatCode>_(* #,##0.00_);_(* \(#,##0.00\);_(* "-"??_);_(@_)</c:formatCode>
                <c:ptCount val="12"/>
                <c:pt idx="0">
                  <c:v>1638327.09</c:v>
                </c:pt>
                <c:pt idx="1">
                  <c:v>1429336.75</c:v>
                </c:pt>
                <c:pt idx="2">
                  <c:v>2648004.81</c:v>
                </c:pt>
                <c:pt idx="9">
                  <c:v>15072858.166666666</c:v>
                </c:pt>
              </c:numCache>
            </c:numRef>
          </c:val>
          <c:smooth val="0"/>
          <c:extLst xmlns:c16r2="http://schemas.microsoft.com/office/drawing/2015/06/chart">
            <c:ext xmlns:c16="http://schemas.microsoft.com/office/drawing/2014/chart" uri="{C3380CC4-5D6E-409C-BE32-E72D297353CC}">
              <c16:uniqueId val="{00000001-8DDB-4E60-A3AA-3D554C85188C}"/>
            </c:ext>
          </c:extLst>
        </c:ser>
        <c:dLbls>
          <c:showLegendKey val="0"/>
          <c:showVal val="0"/>
          <c:showCatName val="0"/>
          <c:showSerName val="0"/>
          <c:showPercent val="0"/>
          <c:showBubbleSize val="0"/>
        </c:dLbls>
        <c:smooth val="0"/>
        <c:axId val="466116896"/>
        <c:axId val="466121208"/>
      </c:lineChart>
      <c:catAx>
        <c:axId val="466116896"/>
        <c:scaling>
          <c:orientation val="minMax"/>
        </c:scaling>
        <c:delete val="0"/>
        <c:axPos val="b"/>
        <c:numFmt formatCode="General" sourceLinked="0"/>
        <c:majorTickMark val="out"/>
        <c:minorTickMark val="none"/>
        <c:tickLblPos val="nextTo"/>
        <c:crossAx val="466121208"/>
        <c:crosses val="autoZero"/>
        <c:auto val="1"/>
        <c:lblAlgn val="ctr"/>
        <c:lblOffset val="100"/>
        <c:noMultiLvlLbl val="0"/>
      </c:catAx>
      <c:valAx>
        <c:axId val="466121208"/>
        <c:scaling>
          <c:orientation val="minMax"/>
        </c:scaling>
        <c:delete val="0"/>
        <c:axPos val="l"/>
        <c:majorGridlines/>
        <c:numFmt formatCode="_(* #,##0.00_);_(* \(#,##0.00\);_(* &quot;-&quot;??_);_(@_)" sourceLinked="1"/>
        <c:majorTickMark val="out"/>
        <c:minorTickMark val="none"/>
        <c:tickLblPos val="nextTo"/>
        <c:crossAx val="4661168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'cultura prevencion delito'!$A$28</c:f>
              <c:strCache>
                <c:ptCount val="1"/>
                <c:pt idx="0">
                  <c:v>Presupuesto</c:v>
                </c:pt>
              </c:strCache>
            </c:strRef>
          </c:tx>
          <c:spPr>
            <a:ln w="44450">
              <a:solidFill>
                <a:schemeClr val="accent2"/>
              </a:solidFill>
            </a:ln>
          </c:spPr>
          <c:marker>
            <c:symbol val="none"/>
          </c:marker>
          <c:cat>
            <c:strRef>
              <c:f>('cultura prevencion delito'!$B$27:$D$27,'cultura prevencion delito'!$F$27:$H$27,'cultura prevencion delito'!$K$27:$M$27,'cultura prevencion delito'!$O$27:$Q$27)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('cultura prevencion delito'!$B$28:$D$28,'cultura prevencion delito'!$F$28:$H$28,'cultura prevencion delito'!$K$28:$M$28,'cultura prevencion delito'!$O$28:$Q$28)</c:f>
              <c:numCache>
                <c:formatCode>_(* #,##0.00_);_(* \(#,##0.00\);_(* "-"??_);_(@_)</c:formatCode>
                <c:ptCount val="12"/>
                <c:pt idx="0">
                  <c:v>29835383.25</c:v>
                </c:pt>
                <c:pt idx="1">
                  <c:v>29899383.25</c:v>
                </c:pt>
                <c:pt idx="2">
                  <c:v>31920695.25</c:v>
                </c:pt>
                <c:pt idx="3">
                  <c:v>29867383.25</c:v>
                </c:pt>
                <c:pt idx="4">
                  <c:v>29867383.25</c:v>
                </c:pt>
                <c:pt idx="5">
                  <c:v>31920695.25</c:v>
                </c:pt>
                <c:pt idx="6">
                  <c:v>29867383.25</c:v>
                </c:pt>
                <c:pt idx="7">
                  <c:v>29867383.25</c:v>
                </c:pt>
                <c:pt idx="8">
                  <c:v>31920695.25</c:v>
                </c:pt>
                <c:pt idx="9">
                  <c:v>29867383.25</c:v>
                </c:pt>
                <c:pt idx="10">
                  <c:v>46071941.25</c:v>
                </c:pt>
                <c:pt idx="11">
                  <c:v>48125253.25</c:v>
                </c:pt>
              </c:numCache>
            </c:numRef>
          </c:val>
          <c:smooth val="0"/>
          <c:extLst xmlns:c16r2="http://schemas.microsoft.com/office/drawing/2015/06/chart">
            <c:ext xmlns:c16="http://schemas.microsoft.com/office/drawing/2014/chart" uri="{C3380CC4-5D6E-409C-BE32-E72D297353CC}">
              <c16:uniqueId val="{00000000-B3A0-4117-AD25-6DDFB84C93B0}"/>
            </c:ext>
          </c:extLst>
        </c:ser>
        <c:ser>
          <c:idx val="1"/>
          <c:order val="1"/>
          <c:tx>
            <c:strRef>
              <c:f>'cultura prevencion delito'!$A$29</c:f>
              <c:strCache>
                <c:ptCount val="1"/>
                <c:pt idx="0">
                  <c:v>Real</c:v>
                </c:pt>
              </c:strCache>
            </c:strRef>
          </c:tx>
          <c:spPr>
            <a:ln w="44450">
              <a:solidFill>
                <a:schemeClr val="accent3"/>
              </a:solidFill>
            </a:ln>
          </c:spPr>
          <c:marker>
            <c:symbol val="none"/>
          </c:marker>
          <c:cat>
            <c:strRef>
              <c:f>('cultura prevencion delito'!$B$27:$D$27,'cultura prevencion delito'!$F$27:$H$27,'cultura prevencion delito'!$K$27:$M$27,'cultura prevencion delito'!$O$27:$Q$27)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('cultura prevencion delito'!$B$29:$D$29,'cultura prevencion delito'!$F$29:$H$29,'cultura prevencion delito'!$K$29:$M$29,'cultura prevencion delito'!$O$29:$Q$29)</c:f>
              <c:numCache>
                <c:formatCode>_(* #,##0.00_);_(* \(#,##0.00\);_(* "-"??_);_(@_)</c:formatCode>
                <c:ptCount val="12"/>
                <c:pt idx="0">
                  <c:v>28899401.379999999</c:v>
                </c:pt>
                <c:pt idx="1">
                  <c:v>28904305.629999999</c:v>
                </c:pt>
                <c:pt idx="2">
                  <c:v>29515349.25</c:v>
                </c:pt>
              </c:numCache>
            </c:numRef>
          </c:val>
          <c:smooth val="0"/>
          <c:extLst xmlns:c16r2="http://schemas.microsoft.com/office/drawing/2015/06/chart">
            <c:ext xmlns:c16="http://schemas.microsoft.com/office/drawing/2014/chart" uri="{C3380CC4-5D6E-409C-BE32-E72D297353CC}">
              <c16:uniqueId val="{00000001-B3A0-4117-AD25-6DDFB84C93B0}"/>
            </c:ext>
          </c:extLst>
        </c:ser>
        <c:dLbls>
          <c:showLegendKey val="0"/>
          <c:showVal val="0"/>
          <c:showCatName val="0"/>
          <c:showSerName val="0"/>
          <c:showPercent val="0"/>
          <c:showBubbleSize val="0"/>
        </c:dLbls>
        <c:smooth val="0"/>
        <c:axId val="466115720"/>
        <c:axId val="466114544"/>
      </c:lineChart>
      <c:catAx>
        <c:axId val="466115720"/>
        <c:scaling>
          <c:orientation val="minMax"/>
        </c:scaling>
        <c:delete val="0"/>
        <c:axPos val="b"/>
        <c:numFmt formatCode="General" sourceLinked="0"/>
        <c:majorTickMark val="out"/>
        <c:minorTickMark val="none"/>
        <c:tickLblPos val="nextTo"/>
        <c:crossAx val="466114544"/>
        <c:crosses val="autoZero"/>
        <c:auto val="1"/>
        <c:lblAlgn val="ctr"/>
        <c:lblOffset val="100"/>
        <c:noMultiLvlLbl val="0"/>
      </c:catAx>
      <c:valAx>
        <c:axId val="466114544"/>
        <c:scaling>
          <c:orientation val="minMax"/>
        </c:scaling>
        <c:delete val="0"/>
        <c:axPos val="l"/>
        <c:majorGridlines/>
        <c:numFmt formatCode="_(* #,##0.00_);_(* \(#,##0.00\);_(* &quot;-&quot;??_);_(@_)" sourceLinked="1"/>
        <c:majorTickMark val="out"/>
        <c:minorTickMark val="none"/>
        <c:tickLblPos val="nextTo"/>
        <c:crossAx val="46611572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'administración eficiente'!$A$28</c:f>
              <c:strCache>
                <c:ptCount val="1"/>
                <c:pt idx="0">
                  <c:v>Presupuesto</c:v>
                </c:pt>
              </c:strCache>
            </c:strRef>
          </c:tx>
          <c:spPr>
            <a:ln w="44450">
              <a:solidFill>
                <a:schemeClr val="accent2"/>
              </a:solidFill>
            </a:ln>
          </c:spPr>
          <c:marker>
            <c:symbol val="none"/>
          </c:marker>
          <c:cat>
            <c:strRef>
              <c:f>('administración eficiente'!$B$27:$D$27,'administración eficiente'!$F$27:$H$27,'administración eficiente'!$K$27:$M$27,'administración eficiente'!$O$27:$Q$27)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('administración eficiente'!$B$28:$D$28,'administración eficiente'!$F$28:$H$28,'administración eficiente'!$K$28:$M$28,'administración eficiente'!$O$28:$Q$28)</c:f>
              <c:numCache>
                <c:formatCode>_(* #,##0.00_);_(* \(#,##0.00\);_(* "-"??_);_(@_)</c:formatCode>
                <c:ptCount val="12"/>
                <c:pt idx="0">
                  <c:v>8905497</c:v>
                </c:pt>
                <c:pt idx="1">
                  <c:v>8937937</c:v>
                </c:pt>
                <c:pt idx="2">
                  <c:v>8930967</c:v>
                </c:pt>
                <c:pt idx="3">
                  <c:v>8921867</c:v>
                </c:pt>
                <c:pt idx="4">
                  <c:v>8921567</c:v>
                </c:pt>
                <c:pt idx="5">
                  <c:v>8931267</c:v>
                </c:pt>
                <c:pt idx="6">
                  <c:v>8921717</c:v>
                </c:pt>
                <c:pt idx="7">
                  <c:v>8921567</c:v>
                </c:pt>
                <c:pt idx="8">
                  <c:v>8931267</c:v>
                </c:pt>
                <c:pt idx="9">
                  <c:v>8921567</c:v>
                </c:pt>
                <c:pt idx="10">
                  <c:v>9551618.5</c:v>
                </c:pt>
                <c:pt idx="11">
                  <c:v>9560868.5</c:v>
                </c:pt>
              </c:numCache>
            </c:numRef>
          </c:val>
          <c:smooth val="0"/>
          <c:extLst xmlns:c16r2="http://schemas.microsoft.com/office/drawing/2015/06/chart">
            <c:ext xmlns:c16="http://schemas.microsoft.com/office/drawing/2014/chart" uri="{C3380CC4-5D6E-409C-BE32-E72D297353CC}">
              <c16:uniqueId val="{00000000-6446-49CA-B4F9-8859E4206C46}"/>
            </c:ext>
          </c:extLst>
        </c:ser>
        <c:ser>
          <c:idx val="1"/>
          <c:order val="1"/>
          <c:tx>
            <c:strRef>
              <c:f>'administración eficiente'!$A$29</c:f>
              <c:strCache>
                <c:ptCount val="1"/>
                <c:pt idx="0">
                  <c:v>Real</c:v>
                </c:pt>
              </c:strCache>
            </c:strRef>
          </c:tx>
          <c:spPr>
            <a:ln w="44450">
              <a:solidFill>
                <a:schemeClr val="accent3"/>
              </a:solidFill>
            </a:ln>
          </c:spPr>
          <c:marker>
            <c:symbol val="none"/>
          </c:marker>
          <c:cat>
            <c:strRef>
              <c:f>('administración eficiente'!$B$27:$D$27,'administración eficiente'!$F$27:$H$27,'administración eficiente'!$K$27:$M$27,'administración eficiente'!$O$27:$Q$27)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('administración eficiente'!$B$29:$D$29,'administración eficiente'!$F$29:$H$29,'administración eficiente'!$K$29:$M$29,'administración eficiente'!$O$29:$Q$29)</c:f>
              <c:numCache>
                <c:formatCode>_(* #,##0.00_);_(* \(#,##0.00\);_(* "-"??_);_(@_)</c:formatCode>
                <c:ptCount val="12"/>
                <c:pt idx="0">
                  <c:v>38804130.199999996</c:v>
                </c:pt>
                <c:pt idx="1">
                  <c:v>8005108.1700000009</c:v>
                </c:pt>
                <c:pt idx="2">
                  <c:v>6413623.29</c:v>
                </c:pt>
              </c:numCache>
            </c:numRef>
          </c:val>
          <c:smooth val="0"/>
          <c:extLst xmlns:c16r2="http://schemas.microsoft.com/office/drawing/2015/06/chart">
            <c:ext xmlns:c16="http://schemas.microsoft.com/office/drawing/2014/chart" uri="{C3380CC4-5D6E-409C-BE32-E72D297353CC}">
              <c16:uniqueId val="{00000001-6446-49CA-B4F9-8859E4206C46}"/>
            </c:ext>
          </c:extLst>
        </c:ser>
        <c:dLbls>
          <c:showLegendKey val="0"/>
          <c:showVal val="0"/>
          <c:showCatName val="0"/>
          <c:showSerName val="0"/>
          <c:showPercent val="0"/>
          <c:showBubbleSize val="0"/>
        </c:dLbls>
        <c:smooth val="0"/>
        <c:axId val="412678136"/>
        <c:axId val="412681272"/>
      </c:lineChart>
      <c:catAx>
        <c:axId val="412678136"/>
        <c:scaling>
          <c:orientation val="minMax"/>
        </c:scaling>
        <c:delete val="0"/>
        <c:axPos val="b"/>
        <c:numFmt formatCode="General" sourceLinked="0"/>
        <c:majorTickMark val="out"/>
        <c:minorTickMark val="none"/>
        <c:tickLblPos val="nextTo"/>
        <c:crossAx val="412681272"/>
        <c:crosses val="autoZero"/>
        <c:auto val="1"/>
        <c:lblAlgn val="ctr"/>
        <c:lblOffset val="100"/>
        <c:noMultiLvlLbl val="0"/>
      </c:catAx>
      <c:valAx>
        <c:axId val="412681272"/>
        <c:scaling>
          <c:orientation val="minMax"/>
        </c:scaling>
        <c:delete val="0"/>
        <c:axPos val="l"/>
        <c:majorGridlines/>
        <c:numFmt formatCode="_(* #,##0.00_);_(* \(#,##0.00\);_(* &quot;-&quot;??_);_(@_)" sourceLinked="1"/>
        <c:majorTickMark val="out"/>
        <c:minorTickMark val="none"/>
        <c:tickLblPos val="nextTo"/>
        <c:crossAx val="412678136"/>
        <c:crosses val="autoZero"/>
        <c:crossBetween val="between"/>
      </c:valAx>
    </c:plotArea>
    <c:legend>
      <c:legendPos val="r"/>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'Plan Estrategica Eval Pol Pub'!$A$28</c:f>
              <c:strCache>
                <c:ptCount val="1"/>
                <c:pt idx="0">
                  <c:v>Presupuesto</c:v>
                </c:pt>
              </c:strCache>
            </c:strRef>
          </c:tx>
          <c:spPr>
            <a:ln w="44450">
              <a:solidFill>
                <a:schemeClr val="accent2"/>
              </a:solidFill>
            </a:ln>
          </c:spPr>
          <c:marker>
            <c:symbol val="none"/>
          </c:marker>
          <c:cat>
            <c:strRef>
              <c:f>('Plan Estrategica Eval Pol Pub'!$B$27:$D$27,'Plan Estrategica Eval Pol Pub'!$F$27:$H$27,'Plan Estrategica Eval Pol Pub'!$K$27:$M$27,'Plan Estrategica Eval Pol Pub'!$O$27:$Q$27)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('Plan Estrategica Eval Pol Pub'!$B$28:$D$28,'Plan Estrategica Eval Pol Pub'!$F$28:$H$28,'Plan Estrategica Eval Pol Pub'!$K$28:$M$28,'Plan Estrategica Eval Pol Pub'!$O$28:$Q$28)</c:f>
              <c:numCache>
                <c:formatCode>_(* #,##0.00_);_(* \(#,##0.00\);_(* "-"??_);_(@_)</c:formatCode>
                <c:ptCount val="12"/>
                <c:pt idx="0">
                  <c:v>5536820.166666667</c:v>
                </c:pt>
                <c:pt idx="1">
                  <c:v>5580310.166666667</c:v>
                </c:pt>
                <c:pt idx="2">
                  <c:v>5565895.166666667</c:v>
                </c:pt>
                <c:pt idx="3">
                  <c:v>5558565.166666667</c:v>
                </c:pt>
                <c:pt idx="4">
                  <c:v>5558565.166666667</c:v>
                </c:pt>
                <c:pt idx="5">
                  <c:v>5565895.166666667</c:v>
                </c:pt>
                <c:pt idx="6">
                  <c:v>5558565.166666667</c:v>
                </c:pt>
                <c:pt idx="7">
                  <c:v>5558565.166666667</c:v>
                </c:pt>
                <c:pt idx="8">
                  <c:v>5565895.166666667</c:v>
                </c:pt>
                <c:pt idx="9">
                  <c:v>5558565.166666667</c:v>
                </c:pt>
                <c:pt idx="10">
                  <c:v>8737241.166666666</c:v>
                </c:pt>
                <c:pt idx="11">
                  <c:v>8744571.166666666</c:v>
                </c:pt>
              </c:numCache>
            </c:numRef>
          </c:val>
          <c:smooth val="0"/>
          <c:extLst xmlns:c16r2="http://schemas.microsoft.com/office/drawing/2015/06/chart">
            <c:ext xmlns:c16="http://schemas.microsoft.com/office/drawing/2014/chart" uri="{C3380CC4-5D6E-409C-BE32-E72D297353CC}">
              <c16:uniqueId val="{00000000-555B-476F-A24F-723CDBD8B912}"/>
            </c:ext>
          </c:extLst>
        </c:ser>
        <c:ser>
          <c:idx val="1"/>
          <c:order val="1"/>
          <c:tx>
            <c:strRef>
              <c:f>'Plan Estrategica Eval Pol Pub'!$A$29</c:f>
              <c:strCache>
                <c:ptCount val="1"/>
                <c:pt idx="0">
                  <c:v>Real</c:v>
                </c:pt>
              </c:strCache>
            </c:strRef>
          </c:tx>
          <c:spPr>
            <a:ln w="44450">
              <a:solidFill>
                <a:schemeClr val="accent3"/>
              </a:solidFill>
            </a:ln>
          </c:spPr>
          <c:marker>
            <c:symbol val="none"/>
          </c:marker>
          <c:cat>
            <c:strRef>
              <c:f>('Plan Estrategica Eval Pol Pub'!$B$27:$D$27,'Plan Estrategica Eval Pol Pub'!$F$27:$H$27,'Plan Estrategica Eval Pol Pub'!$K$27:$M$27,'Plan Estrategica Eval Pol Pub'!$O$27:$Q$27)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('Plan Estrategica Eval Pol Pub'!$B$29:$D$29,'Plan Estrategica Eval Pol Pub'!$F$29:$H$29,'Plan Estrategica Eval Pol Pub'!$K$29:$M$29,'Plan Estrategica Eval Pol Pub'!$O$29:$Q$29)</c:f>
              <c:numCache>
                <c:formatCode>_(* #,##0.00_);_(* \(#,##0.00\);_(* "-"??_);_(@_)</c:formatCode>
                <c:ptCount val="12"/>
                <c:pt idx="0">
                  <c:v>5029818.46</c:v>
                </c:pt>
                <c:pt idx="1">
                  <c:v>5272531.37</c:v>
                </c:pt>
                <c:pt idx="2">
                  <c:v>9276305.5099999998</c:v>
                </c:pt>
              </c:numCache>
            </c:numRef>
          </c:val>
          <c:smooth val="0"/>
          <c:extLst xmlns:c16r2="http://schemas.microsoft.com/office/drawing/2015/06/chart">
            <c:ext xmlns:c16="http://schemas.microsoft.com/office/drawing/2014/chart" uri="{C3380CC4-5D6E-409C-BE32-E72D297353CC}">
              <c16:uniqueId val="{00000001-555B-476F-A24F-723CDBD8B912}"/>
            </c:ext>
          </c:extLst>
        </c:ser>
        <c:dLbls>
          <c:showLegendKey val="0"/>
          <c:showVal val="0"/>
          <c:showCatName val="0"/>
          <c:showSerName val="0"/>
          <c:showPercent val="0"/>
          <c:showBubbleSize val="0"/>
        </c:dLbls>
        <c:smooth val="0"/>
        <c:axId val="412675784"/>
        <c:axId val="412678920"/>
      </c:lineChart>
      <c:catAx>
        <c:axId val="412675784"/>
        <c:scaling>
          <c:orientation val="minMax"/>
        </c:scaling>
        <c:delete val="0"/>
        <c:axPos val="b"/>
        <c:numFmt formatCode="General" sourceLinked="0"/>
        <c:majorTickMark val="out"/>
        <c:minorTickMark val="none"/>
        <c:tickLblPos val="nextTo"/>
        <c:crossAx val="412678920"/>
        <c:crosses val="autoZero"/>
        <c:auto val="1"/>
        <c:lblAlgn val="ctr"/>
        <c:lblOffset val="100"/>
        <c:noMultiLvlLbl val="0"/>
      </c:catAx>
      <c:valAx>
        <c:axId val="412678920"/>
        <c:scaling>
          <c:orientation val="minMax"/>
        </c:scaling>
        <c:delete val="0"/>
        <c:axPos val="l"/>
        <c:majorGridlines/>
        <c:numFmt formatCode="_(* #,##0.00_);_(* \(#,##0.00\);_(* &quot;-&quot;??_);_(@_)" sourceLinked="1"/>
        <c:majorTickMark val="out"/>
        <c:minorTickMark val="none"/>
        <c:tickLblPos val="nextTo"/>
        <c:crossAx val="4126757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'Finanzas públicas responsables'!$A$28</c:f>
              <c:strCache>
                <c:ptCount val="1"/>
                <c:pt idx="0">
                  <c:v>Presupuesto</c:v>
                </c:pt>
              </c:strCache>
            </c:strRef>
          </c:tx>
          <c:spPr>
            <a:ln w="44450">
              <a:solidFill>
                <a:schemeClr val="accent2"/>
              </a:solidFill>
            </a:ln>
          </c:spPr>
          <c:marker>
            <c:symbol val="none"/>
          </c:marker>
          <c:cat>
            <c:strRef>
              <c:f>('Finanzas públicas responsables'!$B$27:$D$27,'Finanzas públicas responsables'!$F$27:$H$27,'Finanzas públicas responsables'!$K$27:$M$27,'Finanzas públicas responsables'!$O$27:$Q$27)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('Finanzas públicas responsables'!$B$28:$D$28,'Finanzas públicas responsables'!$F$28:$H$28,'Finanzas públicas responsables'!$K$28:$M$28,'Finanzas públicas responsables'!$O$28:$Q$28)</c:f>
              <c:numCache>
                <c:formatCode>_(* #,##0.00_);_(* \(#,##0.00\);_(* "-"??_);_(@_)</c:formatCode>
                <c:ptCount val="12"/>
                <c:pt idx="0">
                  <c:v>33720618.770833328</c:v>
                </c:pt>
                <c:pt idx="1">
                  <c:v>37014978.770833328</c:v>
                </c:pt>
                <c:pt idx="2">
                  <c:v>34113636.770833328</c:v>
                </c:pt>
                <c:pt idx="3">
                  <c:v>33741418.770833328</c:v>
                </c:pt>
                <c:pt idx="4">
                  <c:v>33741418.770833328</c:v>
                </c:pt>
                <c:pt idx="5">
                  <c:v>34113636.770833328</c:v>
                </c:pt>
                <c:pt idx="6">
                  <c:v>33741418.770833328</c:v>
                </c:pt>
                <c:pt idx="7">
                  <c:v>33741418.770833328</c:v>
                </c:pt>
                <c:pt idx="8">
                  <c:v>37366396.770833328</c:v>
                </c:pt>
                <c:pt idx="9">
                  <c:v>33741418.770833328</c:v>
                </c:pt>
                <c:pt idx="10">
                  <c:v>36924280.770833328</c:v>
                </c:pt>
                <c:pt idx="11">
                  <c:v>37296498.770833328</c:v>
                </c:pt>
              </c:numCache>
            </c:numRef>
          </c:val>
          <c:smooth val="0"/>
          <c:extLst xmlns:c16r2="http://schemas.microsoft.com/office/drawing/2015/06/chart">
            <c:ext xmlns:c16="http://schemas.microsoft.com/office/drawing/2014/chart" uri="{C3380CC4-5D6E-409C-BE32-E72D297353CC}">
              <c16:uniqueId val="{00000000-88A9-43F9-B162-47644D0322AD}"/>
            </c:ext>
          </c:extLst>
        </c:ser>
        <c:ser>
          <c:idx val="1"/>
          <c:order val="1"/>
          <c:tx>
            <c:strRef>
              <c:f>'Finanzas públicas responsables'!$A$29</c:f>
              <c:strCache>
                <c:ptCount val="1"/>
                <c:pt idx="0">
                  <c:v>Real</c:v>
                </c:pt>
              </c:strCache>
            </c:strRef>
          </c:tx>
          <c:spPr>
            <a:ln w="44450">
              <a:solidFill>
                <a:schemeClr val="accent3"/>
              </a:solidFill>
            </a:ln>
          </c:spPr>
          <c:marker>
            <c:symbol val="none"/>
          </c:marker>
          <c:cat>
            <c:strRef>
              <c:f>('Finanzas públicas responsables'!$B$27:$D$27,'Finanzas públicas responsables'!$F$27:$H$27,'Finanzas públicas responsables'!$K$27:$M$27,'Finanzas públicas responsables'!$O$27:$Q$27)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('Finanzas públicas responsables'!$B$29:$D$29,'Finanzas públicas responsables'!$F$29:$H$29,'Finanzas públicas responsables'!$K$29:$M$29,'Finanzas públicas responsables'!$O$29:$Q$29)</c:f>
              <c:numCache>
                <c:formatCode>_(* #,##0.00_);_(* \(#,##0.00\);_(* "-"??_);_(@_)</c:formatCode>
                <c:ptCount val="12"/>
                <c:pt idx="0">
                  <c:v>9387906.2600000016</c:v>
                </c:pt>
                <c:pt idx="1">
                  <c:v>12056185.419999998</c:v>
                </c:pt>
                <c:pt idx="2">
                  <c:v>14603311.555200003</c:v>
                </c:pt>
              </c:numCache>
            </c:numRef>
          </c:val>
          <c:smooth val="0"/>
          <c:extLst xmlns:c16r2="http://schemas.microsoft.com/office/drawing/2015/06/chart">
            <c:ext xmlns:c16="http://schemas.microsoft.com/office/drawing/2014/chart" uri="{C3380CC4-5D6E-409C-BE32-E72D297353CC}">
              <c16:uniqueId val="{00000001-88A9-43F9-B162-47644D0322AD}"/>
            </c:ext>
          </c:extLst>
        </c:ser>
        <c:dLbls>
          <c:showLegendKey val="0"/>
          <c:showVal val="0"/>
          <c:showCatName val="0"/>
          <c:showSerName val="0"/>
          <c:showPercent val="0"/>
          <c:showBubbleSize val="0"/>
        </c:dLbls>
        <c:smooth val="0"/>
        <c:axId val="412680880"/>
        <c:axId val="412682056"/>
      </c:lineChart>
      <c:catAx>
        <c:axId val="412680880"/>
        <c:scaling>
          <c:orientation val="minMax"/>
        </c:scaling>
        <c:delete val="0"/>
        <c:axPos val="b"/>
        <c:numFmt formatCode="General" sourceLinked="0"/>
        <c:majorTickMark val="out"/>
        <c:minorTickMark val="none"/>
        <c:tickLblPos val="nextTo"/>
        <c:crossAx val="412682056"/>
        <c:crosses val="autoZero"/>
        <c:auto val="1"/>
        <c:lblAlgn val="ctr"/>
        <c:lblOffset val="100"/>
        <c:noMultiLvlLbl val="0"/>
      </c:catAx>
      <c:valAx>
        <c:axId val="412682056"/>
        <c:scaling>
          <c:orientation val="minMax"/>
        </c:scaling>
        <c:delete val="0"/>
        <c:axPos val="l"/>
        <c:majorGridlines/>
        <c:numFmt formatCode="_(* #,##0.00_);_(* \(#,##0.00\);_(* &quot;-&quot;??_);_(@_)" sourceLinked="1"/>
        <c:majorTickMark val="out"/>
        <c:minorTickMark val="none"/>
        <c:tickLblPos val="nextTo"/>
        <c:crossAx val="4126808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'Combate a la corrupción transp'!$A$28</c:f>
              <c:strCache>
                <c:ptCount val="1"/>
                <c:pt idx="0">
                  <c:v>Presupuesto</c:v>
                </c:pt>
              </c:strCache>
            </c:strRef>
          </c:tx>
          <c:spPr>
            <a:ln w="44450">
              <a:solidFill>
                <a:schemeClr val="accent2"/>
              </a:solidFill>
            </a:ln>
          </c:spPr>
          <c:marker>
            <c:symbol val="none"/>
          </c:marker>
          <c:cat>
            <c:strRef>
              <c:f>('Combate a la corrupción transp'!$B$27:$D$27,'Combate a la corrupción transp'!$F$27:$H$27,'Combate a la corrupción transp'!$K$27:$M$27,'Combate a la corrupción transp'!$O$27:$Q$27)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('Combate a la corrupción transp'!$B$28:$D$28,'Combate a la corrupción transp'!$F$28:$H$28,'Combate a la corrupción transp'!$K$28:$M$28,'Combate a la corrupción transp'!$O$28:$Q$28)</c:f>
              <c:numCache>
                <c:formatCode>_(* #,##0.00_);_(* \(#,##0.00\);_(* "-"??_);_(@_)</c:formatCode>
                <c:ptCount val="12"/>
                <c:pt idx="0">
                  <c:v>1242253.75</c:v>
                </c:pt>
                <c:pt idx="1">
                  <c:v>1242253.75</c:v>
                </c:pt>
                <c:pt idx="2">
                  <c:v>1261443.75</c:v>
                </c:pt>
                <c:pt idx="3">
                  <c:v>1242253.75</c:v>
                </c:pt>
                <c:pt idx="4">
                  <c:v>1242253.75</c:v>
                </c:pt>
                <c:pt idx="5">
                  <c:v>1261443.75</c:v>
                </c:pt>
                <c:pt idx="6">
                  <c:v>1242253.75</c:v>
                </c:pt>
                <c:pt idx="7">
                  <c:v>1242253.75</c:v>
                </c:pt>
                <c:pt idx="8">
                  <c:v>1261443.75</c:v>
                </c:pt>
                <c:pt idx="9">
                  <c:v>1242253.75</c:v>
                </c:pt>
                <c:pt idx="10">
                  <c:v>1959130.25</c:v>
                </c:pt>
                <c:pt idx="11">
                  <c:v>1978320.25</c:v>
                </c:pt>
              </c:numCache>
            </c:numRef>
          </c:val>
          <c:smooth val="0"/>
          <c:extLst xmlns:c16r2="http://schemas.microsoft.com/office/drawing/2015/06/chart">
            <c:ext xmlns:c16="http://schemas.microsoft.com/office/drawing/2014/chart" uri="{C3380CC4-5D6E-409C-BE32-E72D297353CC}">
              <c16:uniqueId val="{00000000-5E65-4488-82E1-D387D630483A}"/>
            </c:ext>
          </c:extLst>
        </c:ser>
        <c:ser>
          <c:idx val="1"/>
          <c:order val="1"/>
          <c:tx>
            <c:strRef>
              <c:f>'Combate a la corrupción transp'!$A$29</c:f>
              <c:strCache>
                <c:ptCount val="1"/>
                <c:pt idx="0">
                  <c:v>Real</c:v>
                </c:pt>
              </c:strCache>
            </c:strRef>
          </c:tx>
          <c:spPr>
            <a:ln w="44450">
              <a:solidFill>
                <a:schemeClr val="accent3"/>
              </a:solidFill>
            </a:ln>
          </c:spPr>
          <c:marker>
            <c:symbol val="none"/>
          </c:marker>
          <c:cat>
            <c:strRef>
              <c:f>('Combate a la corrupción transp'!$B$27:$D$27,'Combate a la corrupción transp'!$F$27:$H$27,'Combate a la corrupción transp'!$K$27:$M$27,'Combate a la corrupción transp'!$O$27:$Q$27)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('Combate a la corrupción transp'!$B$29:$D$29,'Combate a la corrupción transp'!$F$29:$H$29,'Combate a la corrupción transp'!$K$29:$M$29,'Combate a la corrupción transp'!$O$29:$Q$29)</c:f>
              <c:numCache>
                <c:formatCode>_(* #,##0.00_);_(* \(#,##0.00\);_(* "-"??_);_(@_)</c:formatCode>
                <c:ptCount val="12"/>
                <c:pt idx="0">
                  <c:v>1221361.42</c:v>
                </c:pt>
                <c:pt idx="1">
                  <c:v>1378411.64</c:v>
                </c:pt>
                <c:pt idx="2">
                  <c:v>2657450.8400000003</c:v>
                </c:pt>
              </c:numCache>
            </c:numRef>
          </c:val>
          <c:smooth val="0"/>
          <c:extLst xmlns:c16r2="http://schemas.microsoft.com/office/drawing/2015/06/chart">
            <c:ext xmlns:c16="http://schemas.microsoft.com/office/drawing/2014/chart" uri="{C3380CC4-5D6E-409C-BE32-E72D297353CC}">
              <c16:uniqueId val="{00000001-5E65-4488-82E1-D387D630483A}"/>
            </c:ext>
          </c:extLst>
        </c:ser>
        <c:dLbls>
          <c:showLegendKey val="0"/>
          <c:showVal val="0"/>
          <c:showCatName val="0"/>
          <c:showSerName val="0"/>
          <c:showPercent val="0"/>
          <c:showBubbleSize val="0"/>
        </c:dLbls>
        <c:smooth val="0"/>
        <c:axId val="412682448"/>
        <c:axId val="412678528"/>
      </c:lineChart>
      <c:catAx>
        <c:axId val="412682448"/>
        <c:scaling>
          <c:orientation val="minMax"/>
        </c:scaling>
        <c:delete val="0"/>
        <c:axPos val="b"/>
        <c:numFmt formatCode="General" sourceLinked="0"/>
        <c:majorTickMark val="out"/>
        <c:minorTickMark val="none"/>
        <c:tickLblPos val="nextTo"/>
        <c:crossAx val="412678528"/>
        <c:crosses val="autoZero"/>
        <c:auto val="1"/>
        <c:lblAlgn val="ctr"/>
        <c:lblOffset val="100"/>
        <c:noMultiLvlLbl val="0"/>
      </c:catAx>
      <c:valAx>
        <c:axId val="412678528"/>
        <c:scaling>
          <c:orientation val="minMax"/>
        </c:scaling>
        <c:delete val="0"/>
        <c:axPos val="l"/>
        <c:majorGridlines/>
        <c:numFmt formatCode="_(* #,##0.00_);_(* \(#,##0.00\);_(* &quot;-&quot;??_);_(@_)" sourceLinked="1"/>
        <c:majorTickMark val="out"/>
        <c:minorTickMark val="none"/>
        <c:tickLblPos val="nextTo"/>
        <c:crossAx val="4126824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'Desarrollo rural integral'!$A$28</c:f>
              <c:strCache>
                <c:ptCount val="1"/>
                <c:pt idx="0">
                  <c:v>Presupuesto</c:v>
                </c:pt>
              </c:strCache>
            </c:strRef>
          </c:tx>
          <c:spPr>
            <a:ln w="44450">
              <a:solidFill>
                <a:schemeClr val="accent2"/>
              </a:solidFill>
            </a:ln>
          </c:spPr>
          <c:marker>
            <c:symbol val="none"/>
          </c:marker>
          <c:cat>
            <c:strRef>
              <c:f>('Desarrollo rural integral'!$B$27:$D$27,'Desarrollo rural integral'!$F$27:$H$27,'Desarrollo rural integral'!$K$27:$M$27,'Desarrollo rural integral'!$O$27:$Q$27)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('Desarrollo rural integral'!$B$28:$D$28,'Desarrollo rural integral'!$F$28:$H$28,'Desarrollo rural integral'!$K$28:$M$28,'Desarrollo rural integral'!$O$28:$Q$28)</c:f>
              <c:numCache>
                <c:formatCode>_(* #,##0.00_);_(* \(#,##0.00\);_(* "-"??_);_(@_)</c:formatCode>
                <c:ptCount val="12"/>
                <c:pt idx="0">
                  <c:v>1108471.0833333333</c:v>
                </c:pt>
                <c:pt idx="1">
                  <c:v>1108471.0833333333</c:v>
                </c:pt>
                <c:pt idx="2">
                  <c:v>1125861.0833333333</c:v>
                </c:pt>
                <c:pt idx="3">
                  <c:v>1108471.0833333333</c:v>
                </c:pt>
                <c:pt idx="4">
                  <c:v>1108471.0833333333</c:v>
                </c:pt>
                <c:pt idx="5">
                  <c:v>1125861.0833333333</c:v>
                </c:pt>
                <c:pt idx="6">
                  <c:v>1108471.0833333333</c:v>
                </c:pt>
                <c:pt idx="7">
                  <c:v>1108471.0833333333</c:v>
                </c:pt>
                <c:pt idx="8">
                  <c:v>1125861.0833333333</c:v>
                </c:pt>
                <c:pt idx="9">
                  <c:v>1108471.0833333333</c:v>
                </c:pt>
                <c:pt idx="10">
                  <c:v>1518133.0833333333</c:v>
                </c:pt>
                <c:pt idx="11">
                  <c:v>1535523.0833333333</c:v>
                </c:pt>
              </c:numCache>
            </c:numRef>
          </c:val>
          <c:smooth val="0"/>
          <c:extLst xmlns:c16r2="http://schemas.microsoft.com/office/drawing/2015/06/chart">
            <c:ext xmlns:c16="http://schemas.microsoft.com/office/drawing/2014/chart" uri="{C3380CC4-5D6E-409C-BE32-E72D297353CC}">
              <c16:uniqueId val="{00000000-FB27-4752-B261-2C1E0653EABD}"/>
            </c:ext>
          </c:extLst>
        </c:ser>
        <c:ser>
          <c:idx val="1"/>
          <c:order val="1"/>
          <c:tx>
            <c:strRef>
              <c:f>'Desarrollo rural integral'!$A$29</c:f>
              <c:strCache>
                <c:ptCount val="1"/>
                <c:pt idx="0">
                  <c:v>Real</c:v>
                </c:pt>
              </c:strCache>
            </c:strRef>
          </c:tx>
          <c:spPr>
            <a:ln w="44450">
              <a:solidFill>
                <a:schemeClr val="accent3"/>
              </a:solidFill>
            </a:ln>
          </c:spPr>
          <c:marker>
            <c:symbol val="none"/>
          </c:marker>
          <c:cat>
            <c:strRef>
              <c:f>('Desarrollo rural integral'!$B$27:$D$27,'Desarrollo rural integral'!$F$27:$H$27,'Desarrollo rural integral'!$K$27:$M$27,'Desarrollo rural integral'!$O$27:$Q$27)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('Desarrollo rural integral'!$B$29:$D$29,'Desarrollo rural integral'!$F$29:$H$29,'Desarrollo rural integral'!$K$29:$M$29,'Desarrollo rural integral'!$O$29:$Q$29)</c:f>
              <c:numCache>
                <c:formatCode>_(* #,##0.00_);_(* \(#,##0.00\);_(* "-"??_);_(@_)</c:formatCode>
                <c:ptCount val="12"/>
                <c:pt idx="0">
                  <c:v>618529.5299999998</c:v>
                </c:pt>
                <c:pt idx="1">
                  <c:v>723108.85000000009</c:v>
                </c:pt>
                <c:pt idx="2">
                  <c:v>954123.97000000009</c:v>
                </c:pt>
              </c:numCache>
            </c:numRef>
          </c:val>
          <c:smooth val="0"/>
          <c:extLst xmlns:c16r2="http://schemas.microsoft.com/office/drawing/2015/06/chart">
            <c:ext xmlns:c16="http://schemas.microsoft.com/office/drawing/2014/chart" uri="{C3380CC4-5D6E-409C-BE32-E72D297353CC}">
              <c16:uniqueId val="{00000001-FB27-4752-B261-2C1E0653EABD}"/>
            </c:ext>
          </c:extLst>
        </c:ser>
        <c:dLbls>
          <c:showLegendKey val="0"/>
          <c:showVal val="0"/>
          <c:showCatName val="0"/>
          <c:showSerName val="0"/>
          <c:showPercent val="0"/>
          <c:showBubbleSize val="0"/>
        </c:dLbls>
        <c:smooth val="0"/>
        <c:axId val="412677352"/>
        <c:axId val="412677744"/>
      </c:lineChart>
      <c:catAx>
        <c:axId val="412677352"/>
        <c:scaling>
          <c:orientation val="minMax"/>
        </c:scaling>
        <c:delete val="0"/>
        <c:axPos val="b"/>
        <c:numFmt formatCode="General" sourceLinked="0"/>
        <c:majorTickMark val="out"/>
        <c:minorTickMark val="none"/>
        <c:tickLblPos val="nextTo"/>
        <c:crossAx val="412677744"/>
        <c:crosses val="autoZero"/>
        <c:auto val="1"/>
        <c:lblAlgn val="ctr"/>
        <c:lblOffset val="100"/>
        <c:noMultiLvlLbl val="0"/>
      </c:catAx>
      <c:valAx>
        <c:axId val="412677744"/>
        <c:scaling>
          <c:orientation val="minMax"/>
        </c:scaling>
        <c:delete val="0"/>
        <c:axPos val="l"/>
        <c:majorGridlines/>
        <c:numFmt formatCode="_(* #,##0.00_);_(* \(#,##0.00\);_(* &quot;-&quot;??_);_(@_)" sourceLinked="1"/>
        <c:majorTickMark val="out"/>
        <c:minorTickMark val="none"/>
        <c:tickLblPos val="nextTo"/>
        <c:crossAx val="4126773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'servicios primarios de calidad'!$A$28</c:f>
              <c:strCache>
                <c:ptCount val="1"/>
                <c:pt idx="0">
                  <c:v>Presupuesto</c:v>
                </c:pt>
              </c:strCache>
            </c:strRef>
          </c:tx>
          <c:spPr>
            <a:ln w="44450">
              <a:solidFill>
                <a:schemeClr val="accent2"/>
              </a:solidFill>
            </a:ln>
          </c:spPr>
          <c:marker>
            <c:symbol val="none"/>
          </c:marker>
          <c:cat>
            <c:strRef>
              <c:f>('servicios primarios de calidad'!$B$27:$D$27,'servicios primarios de calidad'!$F$27:$H$27,'servicios primarios de calidad'!$K$27:$M$27,'servicios primarios de calidad'!$O$27:$Q$27)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('servicios primarios de calidad'!$B$28:$D$28,'servicios primarios de calidad'!$F$28:$H$28,'servicios primarios de calidad'!$K$28:$M$28,'servicios primarios de calidad'!$O$28:$Q$28)</c:f>
              <c:numCache>
                <c:formatCode>_(* #,##0.00_);_(* \(#,##0.00\);_(* "-"??_);_(@_)</c:formatCode>
                <c:ptCount val="12"/>
                <c:pt idx="0">
                  <c:v>24196615</c:v>
                </c:pt>
                <c:pt idx="1">
                  <c:v>31457915</c:v>
                </c:pt>
                <c:pt idx="2">
                  <c:v>28231880</c:v>
                </c:pt>
                <c:pt idx="3">
                  <c:v>27827265</c:v>
                </c:pt>
                <c:pt idx="4">
                  <c:v>27827265</c:v>
                </c:pt>
                <c:pt idx="5">
                  <c:v>28231880</c:v>
                </c:pt>
                <c:pt idx="6">
                  <c:v>27827265</c:v>
                </c:pt>
                <c:pt idx="7">
                  <c:v>27827265</c:v>
                </c:pt>
                <c:pt idx="8">
                  <c:v>28231880</c:v>
                </c:pt>
                <c:pt idx="9">
                  <c:v>27827265</c:v>
                </c:pt>
                <c:pt idx="10">
                  <c:v>32063015</c:v>
                </c:pt>
                <c:pt idx="11">
                  <c:v>32467630.000000004</c:v>
                </c:pt>
              </c:numCache>
            </c:numRef>
          </c:val>
          <c:smooth val="0"/>
          <c:extLst xmlns:c16r2="http://schemas.microsoft.com/office/drawing/2015/06/chart">
            <c:ext xmlns:c16="http://schemas.microsoft.com/office/drawing/2014/chart" uri="{C3380CC4-5D6E-409C-BE32-E72D297353CC}">
              <c16:uniqueId val="{00000000-E688-4FE4-A287-680A6FBF90D2}"/>
            </c:ext>
          </c:extLst>
        </c:ser>
        <c:ser>
          <c:idx val="1"/>
          <c:order val="1"/>
          <c:tx>
            <c:strRef>
              <c:f>'servicios primarios de calidad'!$A$29</c:f>
              <c:strCache>
                <c:ptCount val="1"/>
                <c:pt idx="0">
                  <c:v>Real</c:v>
                </c:pt>
              </c:strCache>
            </c:strRef>
          </c:tx>
          <c:spPr>
            <a:ln w="44450">
              <a:solidFill>
                <a:schemeClr val="accent3"/>
              </a:solidFill>
            </a:ln>
          </c:spPr>
          <c:marker>
            <c:symbol val="none"/>
          </c:marker>
          <c:cat>
            <c:strRef>
              <c:f>('servicios primarios de calidad'!$B$27:$D$27,'servicios primarios de calidad'!$F$27:$H$27,'servicios primarios de calidad'!$K$27:$M$27,'servicios primarios de calidad'!$O$27:$Q$27)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('servicios primarios de calidad'!$B$29:$D$29,'servicios primarios de calidad'!$F$29:$H$29,'servicios primarios de calidad'!$K$29:$M$29,'servicios primarios de calidad'!$O$29:$Q$29)</c:f>
              <c:numCache>
                <c:formatCode>_(* #,##0.00_);_(* \(#,##0.00\);_(* "-"??_);_(@_)</c:formatCode>
                <c:ptCount val="12"/>
                <c:pt idx="0">
                  <c:v>22445414.349999998</c:v>
                </c:pt>
                <c:pt idx="1">
                  <c:v>27802593.939999998</c:v>
                </c:pt>
                <c:pt idx="2">
                  <c:v>19650637.339600001</c:v>
                </c:pt>
              </c:numCache>
            </c:numRef>
          </c:val>
          <c:smooth val="0"/>
          <c:extLst xmlns:c16r2="http://schemas.microsoft.com/office/drawing/2015/06/chart">
            <c:ext xmlns:c16="http://schemas.microsoft.com/office/drawing/2014/chart" uri="{C3380CC4-5D6E-409C-BE32-E72D297353CC}">
              <c16:uniqueId val="{00000001-E688-4FE4-A287-680A6FBF90D2}"/>
            </c:ext>
          </c:extLst>
        </c:ser>
        <c:dLbls>
          <c:showLegendKey val="0"/>
          <c:showVal val="0"/>
          <c:showCatName val="0"/>
          <c:showSerName val="0"/>
          <c:showPercent val="0"/>
          <c:showBubbleSize val="0"/>
        </c:dLbls>
        <c:smooth val="0"/>
        <c:axId val="412680488"/>
        <c:axId val="412683232"/>
      </c:lineChart>
      <c:catAx>
        <c:axId val="412680488"/>
        <c:scaling>
          <c:orientation val="minMax"/>
        </c:scaling>
        <c:delete val="0"/>
        <c:axPos val="b"/>
        <c:numFmt formatCode="General" sourceLinked="0"/>
        <c:majorTickMark val="out"/>
        <c:minorTickMark val="none"/>
        <c:tickLblPos val="nextTo"/>
        <c:crossAx val="412683232"/>
        <c:crosses val="autoZero"/>
        <c:auto val="1"/>
        <c:lblAlgn val="ctr"/>
        <c:lblOffset val="100"/>
        <c:noMultiLvlLbl val="0"/>
      </c:catAx>
      <c:valAx>
        <c:axId val="412683232"/>
        <c:scaling>
          <c:orientation val="minMax"/>
        </c:scaling>
        <c:delete val="0"/>
        <c:axPos val="l"/>
        <c:majorGridlines/>
        <c:numFmt formatCode="_(* #,##0.00_);_(* \(#,##0.00\);_(* &quot;-&quot;??_);_(@_)" sourceLinked="1"/>
        <c:majorTickMark val="out"/>
        <c:minorTickMark val="none"/>
        <c:tickLblPos val="nextTo"/>
        <c:crossAx val="4126804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'Transporte eficiente'!$A$28</c:f>
              <c:strCache>
                <c:ptCount val="1"/>
                <c:pt idx="0">
                  <c:v>Presupuesto</c:v>
                </c:pt>
              </c:strCache>
            </c:strRef>
          </c:tx>
          <c:spPr>
            <a:ln w="44450">
              <a:solidFill>
                <a:schemeClr val="accent2"/>
              </a:solidFill>
            </a:ln>
          </c:spPr>
          <c:marker>
            <c:symbol val="none"/>
          </c:marker>
          <c:cat>
            <c:strRef>
              <c:f>('Transporte eficiente'!$B$27:$D$27,'Transporte eficiente'!$F$27:$H$27,'Transporte eficiente'!$K$27:$M$27,'Transporte eficiente'!$O$27:$Q$27)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('Transporte eficiente'!$B$28:$D$28,'Transporte eficiente'!$F$28:$H$28,'Transporte eficiente'!$K$28:$M$28,'Transporte eficiente'!$O$28:$Q$28)</c:f>
              <c:numCache>
                <c:formatCode>_(* #,##0.00_);_(* \(#,##0.00\);_(* "-"??_);_(@_)</c:formatCode>
                <c:ptCount val="12"/>
                <c:pt idx="0">
                  <c:v>2471149.44</c:v>
                </c:pt>
                <c:pt idx="1">
                  <c:v>2284474.44</c:v>
                </c:pt>
                <c:pt idx="2">
                  <c:v>2642209.2400000002</c:v>
                </c:pt>
                <c:pt idx="3">
                  <c:v>2271174.44</c:v>
                </c:pt>
                <c:pt idx="4">
                  <c:v>2149174.46</c:v>
                </c:pt>
                <c:pt idx="5">
                  <c:v>2145374.46</c:v>
                </c:pt>
                <c:pt idx="6">
                  <c:v>2213624.46</c:v>
                </c:pt>
                <c:pt idx="7">
                  <c:v>2137174.46</c:v>
                </c:pt>
                <c:pt idx="8">
                  <c:v>2105174.46</c:v>
                </c:pt>
                <c:pt idx="9">
                  <c:v>2104174.46</c:v>
                </c:pt>
                <c:pt idx="10">
                  <c:v>2084174.46</c:v>
                </c:pt>
                <c:pt idx="11">
                  <c:v>4164729.25</c:v>
                </c:pt>
              </c:numCache>
            </c:numRef>
          </c:val>
          <c:smooth val="0"/>
          <c:extLst xmlns:c16r2="http://schemas.microsoft.com/office/drawing/2015/06/chart">
            <c:ext xmlns:c16="http://schemas.microsoft.com/office/drawing/2014/chart" uri="{C3380CC4-5D6E-409C-BE32-E72D297353CC}">
              <c16:uniqueId val="{00000000-0E22-45D4-AA04-E96554A63343}"/>
            </c:ext>
          </c:extLst>
        </c:ser>
        <c:ser>
          <c:idx val="1"/>
          <c:order val="1"/>
          <c:tx>
            <c:strRef>
              <c:f>'Transporte eficiente'!$A$29</c:f>
              <c:strCache>
                <c:ptCount val="1"/>
                <c:pt idx="0">
                  <c:v>Real</c:v>
                </c:pt>
              </c:strCache>
            </c:strRef>
          </c:tx>
          <c:spPr>
            <a:ln w="44450">
              <a:solidFill>
                <a:schemeClr val="accent3"/>
              </a:solidFill>
            </a:ln>
          </c:spPr>
          <c:marker>
            <c:symbol val="none"/>
          </c:marker>
          <c:cat>
            <c:strRef>
              <c:f>('Transporte eficiente'!$B$27:$D$27,'Transporte eficiente'!$F$27:$H$27,'Transporte eficiente'!$K$27:$M$27,'Transporte eficiente'!$O$27:$Q$27)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('Transporte eficiente'!$B$29:$D$29,'Transporte eficiente'!$F$29:$H$29,'Transporte eficiente'!$K$29:$M$29,'Transporte eficiente'!$O$29:$Q$29)</c:f>
              <c:numCache>
                <c:formatCode>_(* #,##0.00_);_(* \(#,##0.00\);_(* "-"??_);_(@_)</c:formatCode>
                <c:ptCount val="12"/>
                <c:pt idx="0">
                  <c:v>2176391.69</c:v>
                </c:pt>
                <c:pt idx="1">
                  <c:v>2550540.69</c:v>
                </c:pt>
                <c:pt idx="2">
                  <c:v>4198699.49</c:v>
                </c:pt>
              </c:numCache>
            </c:numRef>
          </c:val>
          <c:smooth val="0"/>
          <c:extLst xmlns:c16r2="http://schemas.microsoft.com/office/drawing/2015/06/chart">
            <c:ext xmlns:c16="http://schemas.microsoft.com/office/drawing/2014/chart" uri="{C3380CC4-5D6E-409C-BE32-E72D297353CC}">
              <c16:uniqueId val="{00000001-0E22-45D4-AA04-E96554A63343}"/>
            </c:ext>
          </c:extLst>
        </c:ser>
        <c:dLbls>
          <c:showLegendKey val="0"/>
          <c:showVal val="0"/>
          <c:showCatName val="0"/>
          <c:showSerName val="0"/>
          <c:showPercent val="0"/>
          <c:showBubbleSize val="0"/>
        </c:dLbls>
        <c:smooth val="0"/>
        <c:axId val="412676568"/>
        <c:axId val="464615192"/>
      </c:lineChart>
      <c:catAx>
        <c:axId val="412676568"/>
        <c:scaling>
          <c:orientation val="minMax"/>
        </c:scaling>
        <c:delete val="0"/>
        <c:axPos val="b"/>
        <c:numFmt formatCode="General" sourceLinked="0"/>
        <c:majorTickMark val="out"/>
        <c:minorTickMark val="none"/>
        <c:tickLblPos val="nextTo"/>
        <c:crossAx val="464615192"/>
        <c:crosses val="autoZero"/>
        <c:auto val="1"/>
        <c:lblAlgn val="ctr"/>
        <c:lblOffset val="100"/>
        <c:noMultiLvlLbl val="0"/>
      </c:catAx>
      <c:valAx>
        <c:axId val="464615192"/>
        <c:scaling>
          <c:orientation val="minMax"/>
        </c:scaling>
        <c:delete val="0"/>
        <c:axPos val="l"/>
        <c:majorGridlines/>
        <c:numFmt formatCode="_(* #,##0.00_);_(* \(#,##0.00\);_(* &quot;-&quot;??_);_(@_)" sourceLinked="1"/>
        <c:majorTickMark val="out"/>
        <c:minorTickMark val="none"/>
        <c:tickLblPos val="nextTo"/>
        <c:crossAx val="41267656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'promocion economica'!$A$28</c:f>
              <c:strCache>
                <c:ptCount val="1"/>
                <c:pt idx="0">
                  <c:v>Presupuesto</c:v>
                </c:pt>
              </c:strCache>
            </c:strRef>
          </c:tx>
          <c:spPr>
            <a:ln w="44450">
              <a:solidFill>
                <a:schemeClr val="accent2"/>
              </a:solidFill>
            </a:ln>
          </c:spPr>
          <c:marker>
            <c:symbol val="none"/>
          </c:marker>
          <c:cat>
            <c:strRef>
              <c:f>('promocion economica'!$B$27:$D$27,'promocion economica'!$F$27:$H$27,'promocion economica'!$K$27:$M$27,'promocion economica'!$O$27:$Q$27)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('promocion economica'!$B$28:$D$28,'promocion economica'!$F$28:$H$28,'promocion economica'!$K$28:$M$28,'promocion economica'!$O$28:$Q$28)</c:f>
              <c:numCache>
                <c:formatCode>_(* #,##0.00_);_(* \(#,##0.00\);_(* "-"??_);_(@_)</c:formatCode>
                <c:ptCount val="12"/>
                <c:pt idx="0">
                  <c:v>3319305.9233333333</c:v>
                </c:pt>
                <c:pt idx="1">
                  <c:v>3454679.9233333329</c:v>
                </c:pt>
                <c:pt idx="2">
                  <c:v>3406742.9233333333</c:v>
                </c:pt>
                <c:pt idx="3">
                  <c:v>3386992.9233333333</c:v>
                </c:pt>
                <c:pt idx="4">
                  <c:v>3386992.9133333331</c:v>
                </c:pt>
                <c:pt idx="5">
                  <c:v>3406742.9133333331</c:v>
                </c:pt>
                <c:pt idx="6">
                  <c:v>3386992.9133333331</c:v>
                </c:pt>
                <c:pt idx="7">
                  <c:v>3386992.9133333331</c:v>
                </c:pt>
                <c:pt idx="8">
                  <c:v>3406742.9133333331</c:v>
                </c:pt>
                <c:pt idx="9">
                  <c:v>3386992.9133333331</c:v>
                </c:pt>
                <c:pt idx="10">
                  <c:v>4241210.9133333331</c:v>
                </c:pt>
                <c:pt idx="11">
                  <c:v>4260960.9133333331</c:v>
                </c:pt>
              </c:numCache>
            </c:numRef>
          </c:val>
          <c:smooth val="0"/>
          <c:extLst xmlns:c16r2="http://schemas.microsoft.com/office/drawing/2015/06/chart">
            <c:ext xmlns:c16="http://schemas.microsoft.com/office/drawing/2014/chart" uri="{C3380CC4-5D6E-409C-BE32-E72D297353CC}">
              <c16:uniqueId val="{00000000-E3C5-4C03-8137-80F6AC102A0C}"/>
            </c:ext>
          </c:extLst>
        </c:ser>
        <c:ser>
          <c:idx val="1"/>
          <c:order val="1"/>
          <c:tx>
            <c:strRef>
              <c:f>'promocion economica'!$A$29</c:f>
              <c:strCache>
                <c:ptCount val="1"/>
                <c:pt idx="0">
                  <c:v>Real</c:v>
                </c:pt>
              </c:strCache>
            </c:strRef>
          </c:tx>
          <c:spPr>
            <a:ln w="44450">
              <a:solidFill>
                <a:schemeClr val="accent3"/>
              </a:solidFill>
            </a:ln>
          </c:spPr>
          <c:marker>
            <c:symbol val="none"/>
          </c:marker>
          <c:cat>
            <c:strRef>
              <c:f>('promocion economica'!$B$27:$D$27,'promocion economica'!$F$27:$H$27,'promocion economica'!$K$27:$M$27,'promocion economica'!$O$27:$Q$27)</c:f>
              <c:strCache>
                <c:ptCount val="12"/>
                <c:pt idx="0">
                  <c:v>Enero</c:v>
                </c:pt>
                <c:pt idx="1">
                  <c:v>Febrero</c:v>
                </c:pt>
                <c:pt idx="2">
                  <c:v>Marzo</c:v>
                </c:pt>
                <c:pt idx="3">
                  <c:v>Abril</c:v>
                </c:pt>
                <c:pt idx="4">
                  <c:v>Mayo </c:v>
                </c:pt>
                <c:pt idx="5">
                  <c:v>Junio</c:v>
                </c:pt>
                <c:pt idx="6">
                  <c:v>Julio</c:v>
                </c:pt>
                <c:pt idx="7">
                  <c:v>Agosto</c:v>
                </c:pt>
                <c:pt idx="8">
                  <c:v>Septiembre</c:v>
                </c:pt>
                <c:pt idx="9">
                  <c:v>Octubre</c:v>
                </c:pt>
                <c:pt idx="10">
                  <c:v>Noviembre</c:v>
                </c:pt>
                <c:pt idx="11">
                  <c:v>Diciembre</c:v>
                </c:pt>
              </c:strCache>
            </c:strRef>
          </c:cat>
          <c:val>
            <c:numRef>
              <c:f>('promocion economica'!$B$29:$D$29,'promocion economica'!$F$29:$H$29,'promocion economica'!$K$29:$M$29,'promocion economica'!$O$29:$Q$29)</c:f>
              <c:numCache>
                <c:formatCode>_(* #,##0.00_);_(* \(#,##0.00\);_(* "-"??_);_(@_)</c:formatCode>
                <c:ptCount val="12"/>
                <c:pt idx="0">
                  <c:v>3801459.84</c:v>
                </c:pt>
                <c:pt idx="1">
                  <c:v>4655574.2</c:v>
                </c:pt>
                <c:pt idx="2">
                  <c:v>4583429.46</c:v>
                </c:pt>
              </c:numCache>
            </c:numRef>
          </c:val>
          <c:smooth val="0"/>
          <c:extLst xmlns:c16r2="http://schemas.microsoft.com/office/drawing/2015/06/chart">
            <c:ext xmlns:c16="http://schemas.microsoft.com/office/drawing/2014/chart" uri="{C3380CC4-5D6E-409C-BE32-E72D297353CC}">
              <c16:uniqueId val="{00000001-E3C5-4C03-8137-80F6AC102A0C}"/>
            </c:ext>
          </c:extLst>
        </c:ser>
        <c:dLbls>
          <c:showLegendKey val="0"/>
          <c:showVal val="0"/>
          <c:showCatName val="0"/>
          <c:showSerName val="0"/>
          <c:showPercent val="0"/>
          <c:showBubbleSize val="0"/>
        </c:dLbls>
        <c:smooth val="0"/>
        <c:axId val="464609312"/>
        <c:axId val="464609704"/>
      </c:lineChart>
      <c:catAx>
        <c:axId val="464609312"/>
        <c:scaling>
          <c:orientation val="minMax"/>
        </c:scaling>
        <c:delete val="0"/>
        <c:axPos val="b"/>
        <c:numFmt formatCode="General" sourceLinked="0"/>
        <c:majorTickMark val="out"/>
        <c:minorTickMark val="none"/>
        <c:tickLblPos val="nextTo"/>
        <c:crossAx val="464609704"/>
        <c:crosses val="autoZero"/>
        <c:auto val="1"/>
        <c:lblAlgn val="ctr"/>
        <c:lblOffset val="100"/>
        <c:noMultiLvlLbl val="0"/>
      </c:catAx>
      <c:valAx>
        <c:axId val="464609704"/>
        <c:scaling>
          <c:orientation val="minMax"/>
        </c:scaling>
        <c:delete val="0"/>
        <c:axPos val="l"/>
        <c:majorGridlines/>
        <c:numFmt formatCode="_(* #,##0.00_);_(* \(#,##0.00\);_(* &quot;-&quot;??_);_(@_)" sourceLinked="1"/>
        <c:majorTickMark val="out"/>
        <c:minorTickMark val="none"/>
        <c:tickLblPos val="nextTo"/>
        <c:crossAx val="4646093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5291" cy="872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13086404" y="31749"/>
          <a:ext cx="1076989" cy="975179"/>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1</xdr:col>
      <xdr:colOff>1077202</xdr:colOff>
      <xdr:row>3</xdr:row>
      <xdr:rowOff>120315</xdr:rowOff>
    </xdr:to>
    <xdr:pic>
      <xdr:nvPicPr>
        <xdr:cNvPr id="2" name="1 Imagen" descr="Todos por Saltillo">
          <a:extLst>
            <a:ext uri="{FF2B5EF4-FFF2-40B4-BE49-F238E27FC236}">
              <a16:creationId xmlns:a16="http://schemas.microsoft.com/office/drawing/2014/main" xmlns="" id="{00000000-0008-0000-0A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789"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2"/>
        <a:stretch>
          <a:fillRect/>
        </a:stretch>
      </xdr:blipFill>
      <xdr:spPr>
        <a:xfrm>
          <a:off x="13770442" y="31750"/>
          <a:ext cx="745376" cy="666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1</xdr:col>
      <xdr:colOff>1077202</xdr:colOff>
      <xdr:row>3</xdr:row>
      <xdr:rowOff>120315</xdr:rowOff>
    </xdr:to>
    <xdr:pic>
      <xdr:nvPicPr>
        <xdr:cNvPr id="2" name="1 Imagen" descr="Todos por Saltillo">
          <a:extLst>
            <a:ext uri="{FF2B5EF4-FFF2-40B4-BE49-F238E27FC236}">
              <a16:creationId xmlns:a16="http://schemas.microsoft.com/office/drawing/2014/main" xmlns="" id="{00000000-0008-0000-0B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789"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2"/>
        <a:stretch>
          <a:fillRect/>
        </a:stretch>
      </xdr:blipFill>
      <xdr:spPr>
        <a:xfrm>
          <a:off x="14684842" y="31750"/>
          <a:ext cx="745376" cy="666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0C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2"/>
        <a:stretch>
          <a:fillRect/>
        </a:stretch>
      </xdr:blipFill>
      <xdr:spPr>
        <a:xfrm>
          <a:off x="1421035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350921</xdr:colOff>
      <xdr:row>3</xdr:row>
      <xdr:rowOff>120315</xdr:rowOff>
    </xdr:to>
    <xdr:pic>
      <xdr:nvPicPr>
        <xdr:cNvPr id="2" name="1 Imagen" descr="Todos por Saltillo">
          <a:extLst>
            <a:ext uri="{FF2B5EF4-FFF2-40B4-BE49-F238E27FC236}">
              <a16:creationId xmlns:a16="http://schemas.microsoft.com/office/drawing/2014/main" xmlns="" id="{00000000-0008-0000-0D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0D00-000003000000}"/>
            </a:ext>
          </a:extLst>
        </xdr:cNvPr>
        <xdr:cNvPicPr>
          <a:picLocks noChangeAspect="1"/>
        </xdr:cNvPicPr>
      </xdr:nvPicPr>
      <xdr:blipFill>
        <a:blip xmlns:r="http://schemas.openxmlformats.org/officeDocument/2006/relationships" r:embed="rId2"/>
        <a:stretch>
          <a:fillRect/>
        </a:stretch>
      </xdr:blipFill>
      <xdr:spPr>
        <a:xfrm>
          <a:off x="13513267" y="31750"/>
          <a:ext cx="745376" cy="666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350921</xdr:colOff>
      <xdr:row>3</xdr:row>
      <xdr:rowOff>120315</xdr:rowOff>
    </xdr:to>
    <xdr:pic>
      <xdr:nvPicPr>
        <xdr:cNvPr id="2" name="1 Imagen" descr="Todos por Saltillo">
          <a:extLst>
            <a:ext uri="{FF2B5EF4-FFF2-40B4-BE49-F238E27FC236}">
              <a16:creationId xmlns:a16="http://schemas.microsoft.com/office/drawing/2014/main" xmlns="" id="{00000000-0008-0000-0E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0E00-000003000000}"/>
            </a:ext>
          </a:extLst>
        </xdr:cNvPr>
        <xdr:cNvPicPr>
          <a:picLocks noChangeAspect="1"/>
        </xdr:cNvPicPr>
      </xdr:nvPicPr>
      <xdr:blipFill>
        <a:blip xmlns:r="http://schemas.openxmlformats.org/officeDocument/2006/relationships" r:embed="rId2"/>
        <a:stretch>
          <a:fillRect/>
        </a:stretch>
      </xdr:blipFill>
      <xdr:spPr>
        <a:xfrm>
          <a:off x="13970467" y="31750"/>
          <a:ext cx="745376" cy="6667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0F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0F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74696</xdr:colOff>
      <xdr:row>3</xdr:row>
      <xdr:rowOff>120315</xdr:rowOff>
    </xdr:to>
    <xdr:pic>
      <xdr:nvPicPr>
        <xdr:cNvPr id="2" name="1 Imagen" descr="Todos por Saltillo">
          <a:extLst>
            <a:ext uri="{FF2B5EF4-FFF2-40B4-BE49-F238E27FC236}">
              <a16:creationId xmlns:a16="http://schemas.microsoft.com/office/drawing/2014/main" xmlns="" id="{00000000-0008-0000-1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1000-000003000000}"/>
            </a:ext>
          </a:extLst>
        </xdr:cNvPr>
        <xdr:cNvPicPr>
          <a:picLocks noChangeAspect="1"/>
        </xdr:cNvPicPr>
      </xdr:nvPicPr>
      <xdr:blipFill>
        <a:blip xmlns:r="http://schemas.openxmlformats.org/officeDocument/2006/relationships" r:embed="rId2"/>
        <a:stretch>
          <a:fillRect/>
        </a:stretch>
      </xdr:blipFill>
      <xdr:spPr>
        <a:xfrm>
          <a:off x="13970467" y="31750"/>
          <a:ext cx="745376" cy="666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1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1100-000003000000}"/>
            </a:ext>
          </a:extLst>
        </xdr:cNvPr>
        <xdr:cNvPicPr>
          <a:picLocks noChangeAspect="1"/>
        </xdr:cNvPicPr>
      </xdr:nvPicPr>
      <xdr:blipFill>
        <a:blip xmlns:r="http://schemas.openxmlformats.org/officeDocument/2006/relationships" r:embed="rId2"/>
        <a:stretch>
          <a:fillRect/>
        </a:stretch>
      </xdr:blipFill>
      <xdr:spPr>
        <a:xfrm>
          <a:off x="14389567" y="31750"/>
          <a:ext cx="745376" cy="666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1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12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1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1300-000003000000}"/>
            </a:ext>
          </a:extLst>
        </xdr:cNvPr>
        <xdr:cNvPicPr>
          <a:picLocks noChangeAspect="1"/>
        </xdr:cNvPicPr>
      </xdr:nvPicPr>
      <xdr:blipFill>
        <a:blip xmlns:r="http://schemas.openxmlformats.org/officeDocument/2006/relationships" r:embed="rId2"/>
        <a:stretch>
          <a:fillRect/>
        </a:stretch>
      </xdr:blipFill>
      <xdr:spPr>
        <a:xfrm>
          <a:off x="14656267" y="31750"/>
          <a:ext cx="745376"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372088</xdr:colOff>
      <xdr:row>3</xdr:row>
      <xdr:rowOff>120315</xdr:rowOff>
    </xdr:to>
    <xdr:pic>
      <xdr:nvPicPr>
        <xdr:cNvPr id="2" name="1 Imagen" descr="Todos por Saltillo">
          <a:extLst>
            <a:ext uri="{FF2B5EF4-FFF2-40B4-BE49-F238E27FC236}">
              <a16:creationId xmlns:a16="http://schemas.microsoft.com/office/drawing/2014/main" xmlns=""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267477</xdr:colOff>
      <xdr:row>3</xdr:row>
      <xdr:rowOff>127000</xdr:rowOff>
    </xdr:to>
    <xdr:pic>
      <xdr:nvPicPr>
        <xdr:cNvPr id="3" name="2 Imagen">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stretch>
          <a:fillRect/>
        </a:stretch>
      </xdr:blipFill>
      <xdr:spPr>
        <a:xfrm>
          <a:off x="13513267" y="31750"/>
          <a:ext cx="745376" cy="6667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1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14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15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2"/>
        <a:stretch>
          <a:fillRect/>
        </a:stretch>
      </xdr:blipFill>
      <xdr:spPr>
        <a:xfrm>
          <a:off x="14713417" y="31750"/>
          <a:ext cx="745376" cy="666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1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2"/>
        <a:stretch>
          <a:fillRect/>
        </a:stretch>
      </xdr:blipFill>
      <xdr:spPr>
        <a:xfrm>
          <a:off x="14713417" y="31750"/>
          <a:ext cx="745376" cy="6667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1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18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2"/>
        <a:stretch>
          <a:fillRect/>
        </a:stretch>
      </xdr:blipFill>
      <xdr:spPr>
        <a:xfrm>
          <a:off x="14713417" y="31750"/>
          <a:ext cx="745376" cy="6667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19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1A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1A00-000003000000}"/>
            </a:ext>
          </a:extLst>
        </xdr:cNvPr>
        <xdr:cNvPicPr>
          <a:picLocks noChangeAspect="1"/>
        </xdr:cNvPicPr>
      </xdr:nvPicPr>
      <xdr:blipFill>
        <a:blip xmlns:r="http://schemas.openxmlformats.org/officeDocument/2006/relationships" r:embed="rId2"/>
        <a:stretch>
          <a:fillRect/>
        </a:stretch>
      </xdr:blipFill>
      <xdr:spPr>
        <a:xfrm>
          <a:off x="14713417" y="31750"/>
          <a:ext cx="745376" cy="6667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1B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00000000-0008-0000-1B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1C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1C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1D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00000000-0008-0000-1D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372088</xdr:colOff>
      <xdr:row>3</xdr:row>
      <xdr:rowOff>120315</xdr:rowOff>
    </xdr:to>
    <xdr:pic>
      <xdr:nvPicPr>
        <xdr:cNvPr id="2" name="1 Imagen" descr="Todos por Saltillo">
          <a:extLst>
            <a:ext uri="{FF2B5EF4-FFF2-40B4-BE49-F238E27FC236}">
              <a16:creationId xmlns:a16="http://schemas.microsoft.com/office/drawing/2014/main" xmlns=""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525"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267477</xdr:colOff>
      <xdr:row>3</xdr:row>
      <xdr:rowOff>127000</xdr:rowOff>
    </xdr:to>
    <xdr:pic>
      <xdr:nvPicPr>
        <xdr:cNvPr id="3" name="2 Imagen">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16189792" y="31750"/>
          <a:ext cx="746435" cy="6667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1E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1E00-000003000000}"/>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1F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00000000-0008-0000-1F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2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00000000-0008-0000-20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00000000-0008-0000-2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00000000-0008-0000-2100-000003000000}"/>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141371</xdr:colOff>
      <xdr:row>3</xdr:row>
      <xdr:rowOff>120315</xdr:rowOff>
    </xdr:to>
    <xdr:pic>
      <xdr:nvPicPr>
        <xdr:cNvPr id="2" name="1 Imagen" descr="Todos por Saltillo">
          <a:extLst>
            <a:ext uri="{FF2B5EF4-FFF2-40B4-BE49-F238E27FC236}">
              <a16:creationId xmlns:a16="http://schemas.microsoft.com/office/drawing/2014/main" xmlns="" id="{6052308F-1426-4FD5-90F7-7C52A7E38AD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93FFC9C5-FE4E-43C1-AF2E-ACAC33B14A99}"/>
            </a:ext>
          </a:extLst>
        </xdr:cNvPr>
        <xdr:cNvPicPr>
          <a:picLocks noChangeAspect="1"/>
        </xdr:cNvPicPr>
      </xdr:nvPicPr>
      <xdr:blipFill>
        <a:blip xmlns:r="http://schemas.openxmlformats.org/officeDocument/2006/relationships" r:embed="rId2"/>
        <a:stretch>
          <a:fillRect/>
        </a:stretch>
      </xdr:blipFill>
      <xdr:spPr>
        <a:xfrm>
          <a:off x="14780092" y="60325"/>
          <a:ext cx="745376" cy="666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a16="http://schemas.microsoft.com/office/drawing/2014/main" xmlns="" id="{52AC48AD-51FC-4B4A-AEBA-78B9D265C73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CA30F427-C62D-416F-B5A4-7768D4381404}"/>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a16="http://schemas.microsoft.com/office/drawing/2014/main" xmlns="" id="{BC8E4D64-2F92-4F73-A3F2-8C98F89F5D2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7E89F60D-434D-4946-B811-C6A6D885AA91}"/>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a16="http://schemas.microsoft.com/office/drawing/2014/main" xmlns="" id="{82FCC17D-D207-4A05-9F01-2FBBFE758A4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C8809219-EFF9-49B2-B289-3C888D744C15}"/>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9D5C60EC-502D-42CE-B58B-755228D5482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CB0C2A40-756A-49B4-8071-C219BDF7E503}"/>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E9AB62F6-0DFD-4570-925A-A374F87F7F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a16="http://schemas.microsoft.com/office/drawing/2014/main" xmlns="" id="{2389006C-93AC-44C4-857E-6C9B9E6FE89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2FA764F0-9952-42D0-B734-C7EB8ADADC7D}"/>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0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stretch>
          <a:fillRect/>
        </a:stretch>
      </xdr:blipFill>
      <xdr:spPr>
        <a:xfrm>
          <a:off x="1421035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9F3AB690-0DEC-411C-ADEE-3AD2DCBAECC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C153E7E3-1D3B-4725-A74F-D7D5E59C78DA}"/>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C5F6883E-5938-4630-B98C-B9F1D76A3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a16="http://schemas.microsoft.com/office/drawing/2014/main" xmlns="" id="{84CD83F8-2A63-4B15-85E1-088EDF42994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498193</xdr:colOff>
      <xdr:row>3</xdr:row>
      <xdr:rowOff>155575</xdr:rowOff>
    </xdr:to>
    <xdr:pic>
      <xdr:nvPicPr>
        <xdr:cNvPr id="3" name="2 Imagen">
          <a:extLst>
            <a:ext uri="{FF2B5EF4-FFF2-40B4-BE49-F238E27FC236}">
              <a16:creationId xmlns:a16="http://schemas.microsoft.com/office/drawing/2014/main" xmlns="" id="{8779C8F2-18BB-4B9D-B22A-475DB33A7DCA}"/>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a16="http://schemas.microsoft.com/office/drawing/2014/main" xmlns="" id="{FB8A6D34-D536-4590-A059-2C943758C38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D8AA3D7C-6DE9-48E1-AADE-8C3EBB89C481}"/>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913BEDF2-7822-43EF-AEA5-41401985323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86615D2-635A-4B51-8533-110A65F1CB64}"/>
            </a:ext>
          </a:extLst>
        </xdr:cNvPr>
        <xdr:cNvPicPr>
          <a:picLocks noChangeAspect="1"/>
        </xdr:cNvPicPr>
      </xdr:nvPicPr>
      <xdr:blipFill>
        <a:blip xmlns:r="http://schemas.openxmlformats.org/officeDocument/2006/relationships" r:embed="rId2"/>
        <a:stretch>
          <a:fillRect/>
        </a:stretch>
      </xdr:blipFill>
      <xdr:spPr>
        <a:xfrm>
          <a:off x="1426750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9BE809A9-2A8C-4368-BB32-DFE1E2E04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a16="http://schemas.microsoft.com/office/drawing/2014/main" xmlns="" id="{16E8DEE8-85F7-474C-905F-EA5DDC75964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2C630A30-8419-46BB-BD78-B3DB3A0DDB33}"/>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8244D4AD-8F10-4D1B-9959-EBEED751A1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304518</xdr:colOff>
      <xdr:row>3</xdr:row>
      <xdr:rowOff>108857</xdr:rowOff>
    </xdr:to>
    <xdr:pic>
      <xdr:nvPicPr>
        <xdr:cNvPr id="3" name="2 Imagen">
          <a:extLst>
            <a:ext uri="{FF2B5EF4-FFF2-40B4-BE49-F238E27FC236}">
              <a16:creationId xmlns:a16="http://schemas.microsoft.com/office/drawing/2014/main" xmlns="" id="{787E54F6-F722-4BA0-9821-DCA76C330B4A}"/>
            </a:ext>
          </a:extLst>
        </xdr:cNvPr>
        <xdr:cNvPicPr>
          <a:picLocks noChangeAspect="1"/>
        </xdr:cNvPicPr>
      </xdr:nvPicPr>
      <xdr:blipFill>
        <a:blip xmlns:r="http://schemas.openxmlformats.org/officeDocument/2006/relationships" r:embed="rId2"/>
        <a:stretch>
          <a:fillRect/>
        </a:stretch>
      </xdr:blipFill>
      <xdr:spPr>
        <a:xfrm>
          <a:off x="14581829" y="31749"/>
          <a:ext cx="1076989"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8A0C4DBD-D125-4B88-9A35-A5E87EE42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a16="http://schemas.microsoft.com/office/drawing/2014/main" xmlns="" id="{4795C79D-D718-4E13-BD28-7D251E77F9F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FA41C204-5B60-4AFE-9B51-860F316D2684}"/>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84221</xdr:colOff>
      <xdr:row>3</xdr:row>
      <xdr:rowOff>120315</xdr:rowOff>
    </xdr:to>
    <xdr:pic>
      <xdr:nvPicPr>
        <xdr:cNvPr id="2" name="1 Imagen" descr="Todos por Saltillo">
          <a:extLst>
            <a:ext uri="{FF2B5EF4-FFF2-40B4-BE49-F238E27FC236}">
              <a16:creationId xmlns:a16="http://schemas.microsoft.com/office/drawing/2014/main" xmlns="" id="{9C81B7BA-06F9-4A3B-B255-DF8C0EF4B8D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530692</xdr:colOff>
      <xdr:row>0</xdr:row>
      <xdr:rowOff>60325</xdr:rowOff>
    </xdr:from>
    <xdr:to>
      <xdr:col>18</xdr:col>
      <xdr:colOff>514068</xdr:colOff>
      <xdr:row>3</xdr:row>
      <xdr:rowOff>155575</xdr:rowOff>
    </xdr:to>
    <xdr:pic>
      <xdr:nvPicPr>
        <xdr:cNvPr id="3" name="2 Imagen">
          <a:extLst>
            <a:ext uri="{FF2B5EF4-FFF2-40B4-BE49-F238E27FC236}">
              <a16:creationId xmlns:a16="http://schemas.microsoft.com/office/drawing/2014/main" xmlns="" id="{205FA162-C7D2-44A8-A567-AE9A24689C0F}"/>
            </a:ext>
          </a:extLst>
        </xdr:cNvPr>
        <xdr:cNvPicPr>
          <a:picLocks noChangeAspect="1"/>
        </xdr:cNvPicPr>
      </xdr:nvPicPr>
      <xdr:blipFill>
        <a:blip xmlns:r="http://schemas.openxmlformats.org/officeDocument/2006/relationships" r:embed="rId2"/>
        <a:stretch>
          <a:fillRect/>
        </a:stretch>
      </xdr:blipFill>
      <xdr:spPr>
        <a:xfrm>
          <a:off x="14894392" y="60325"/>
          <a:ext cx="745376"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372088</xdr:colOff>
      <xdr:row>3</xdr:row>
      <xdr:rowOff>120315</xdr:rowOff>
    </xdr:to>
    <xdr:pic>
      <xdr:nvPicPr>
        <xdr:cNvPr id="2" name="1 Imagen" descr="Todos por Saltillo">
          <a:extLst>
            <a:ext uri="{FF2B5EF4-FFF2-40B4-BE49-F238E27FC236}">
              <a16:creationId xmlns:a16="http://schemas.microsoft.com/office/drawing/2014/main" xmlns="" id="{00000000-0008-0000-05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525"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131405</xdr:colOff>
      <xdr:row>3</xdr:row>
      <xdr:rowOff>127000</xdr:rowOff>
    </xdr:to>
    <xdr:pic>
      <xdr:nvPicPr>
        <xdr:cNvPr id="3" name="2 Imagen">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a:stretch>
          <a:fillRect/>
        </a:stretch>
      </xdr:blipFill>
      <xdr:spPr>
        <a:xfrm>
          <a:off x="16189792" y="31750"/>
          <a:ext cx="746435"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372088</xdr:colOff>
      <xdr:row>3</xdr:row>
      <xdr:rowOff>120315</xdr:rowOff>
    </xdr:to>
    <xdr:pic>
      <xdr:nvPicPr>
        <xdr:cNvPr id="2" name="1 Imagen" descr="Todos por Saltillo">
          <a:extLst>
            <a:ext uri="{FF2B5EF4-FFF2-40B4-BE49-F238E27FC236}">
              <a16:creationId xmlns:a16="http://schemas.microsoft.com/office/drawing/2014/main" xmlns="" id="{00000000-0008-0000-0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525"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131405</xdr:colOff>
      <xdr:row>3</xdr:row>
      <xdr:rowOff>127000</xdr:rowOff>
    </xdr:to>
    <xdr:pic>
      <xdr:nvPicPr>
        <xdr:cNvPr id="3" name="2 Imagen">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2"/>
        <a:stretch>
          <a:fillRect/>
        </a:stretch>
      </xdr:blipFill>
      <xdr:spPr>
        <a:xfrm>
          <a:off x="16189792" y="31750"/>
          <a:ext cx="743713" cy="666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154691</xdr:colOff>
      <xdr:row>0</xdr:row>
      <xdr:rowOff>101694</xdr:rowOff>
    </xdr:from>
    <xdr:to>
      <xdr:col>2</xdr:col>
      <xdr:colOff>581669</xdr:colOff>
      <xdr:row>3</xdr:row>
      <xdr:rowOff>81642</xdr:rowOff>
    </xdr:to>
    <xdr:pic>
      <xdr:nvPicPr>
        <xdr:cNvPr id="2" name="1 Imagen" descr="Todos por Saltillo">
          <a:extLst>
            <a:ext uri="{FF2B5EF4-FFF2-40B4-BE49-F238E27FC236}">
              <a16:creationId xmlns:a16="http://schemas.microsoft.com/office/drawing/2014/main" xmlns="" id="{00000000-0008-0000-0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154691" y="101694"/>
          <a:ext cx="2160528" cy="86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132404</xdr:colOff>
      <xdr:row>0</xdr:row>
      <xdr:rowOff>31749</xdr:rowOff>
    </xdr:from>
    <xdr:to>
      <xdr:col>18</xdr:col>
      <xdr:colOff>387862</xdr:colOff>
      <xdr:row>3</xdr:row>
      <xdr:rowOff>108857</xdr:rowOff>
    </xdr:to>
    <xdr:pic>
      <xdr:nvPicPr>
        <xdr:cNvPr id="3" name="2 Imagen">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2"/>
        <a:stretch>
          <a:fillRect/>
        </a:stretch>
      </xdr:blipFill>
      <xdr:spPr>
        <a:xfrm>
          <a:off x="14210354" y="31749"/>
          <a:ext cx="1074608" cy="962933"/>
        </a:xfrm>
        <a:prstGeom prst="rect">
          <a:avLst/>
        </a:prstGeom>
      </xdr:spPr>
    </xdr:pic>
    <xdr:clientData/>
  </xdr:twoCellAnchor>
  <xdr:twoCellAnchor>
    <xdr:from>
      <xdr:col>0</xdr:col>
      <xdr:colOff>761999</xdr:colOff>
      <xdr:row>31</xdr:row>
      <xdr:rowOff>23131</xdr:rowOff>
    </xdr:from>
    <xdr:to>
      <xdr:col>19</xdr:col>
      <xdr:colOff>13606</xdr:colOff>
      <xdr:row>44</xdr:row>
      <xdr:rowOff>154781</xdr:rowOff>
    </xdr:to>
    <xdr:graphicFrame macro="">
      <xdr:nvGraphicFramePr>
        <xdr:cNvPr id="4" name="3 Gráfico">
          <a:extLst>
            <a:ext uri="{FF2B5EF4-FFF2-40B4-BE49-F238E27FC236}">
              <a16:creationId xmlns:a16="http://schemas.microsoft.com/office/drawing/2014/main" xmlns=""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2</xdr:col>
      <xdr:colOff>231858</xdr:colOff>
      <xdr:row>3</xdr:row>
      <xdr:rowOff>120315</xdr:rowOff>
    </xdr:to>
    <xdr:pic>
      <xdr:nvPicPr>
        <xdr:cNvPr id="2" name="1 Imagen" descr="Todos por Saltillo">
          <a:extLst>
            <a:ext uri="{FF2B5EF4-FFF2-40B4-BE49-F238E27FC236}">
              <a16:creationId xmlns:a16="http://schemas.microsoft.com/office/drawing/2014/main" xmlns="" id="{00000000-0008-0000-08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79408"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2"/>
        <a:stretch>
          <a:fillRect/>
        </a:stretch>
      </xdr:blipFill>
      <xdr:spPr>
        <a:xfrm>
          <a:off x="13513267" y="31750"/>
          <a:ext cx="745376" cy="666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290763</xdr:colOff>
      <xdr:row>0</xdr:row>
      <xdr:rowOff>20052</xdr:rowOff>
    </xdr:from>
    <xdr:to>
      <xdr:col>1</xdr:col>
      <xdr:colOff>1077202</xdr:colOff>
      <xdr:row>3</xdr:row>
      <xdr:rowOff>120315</xdr:rowOff>
    </xdr:to>
    <xdr:pic>
      <xdr:nvPicPr>
        <xdr:cNvPr id="2" name="1 Imagen" descr="Todos por Saltillo">
          <a:extLst>
            <a:ext uri="{FF2B5EF4-FFF2-40B4-BE49-F238E27FC236}">
              <a16:creationId xmlns:a16="http://schemas.microsoft.com/office/drawing/2014/main" xmlns="" id="{00000000-0008-0000-09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69" t="9761" r="3907" b="13302"/>
        <a:stretch/>
      </xdr:blipFill>
      <xdr:spPr bwMode="auto">
        <a:xfrm>
          <a:off x="290763" y="20052"/>
          <a:ext cx="1681789" cy="6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464017</xdr:colOff>
      <xdr:row>0</xdr:row>
      <xdr:rowOff>31750</xdr:rowOff>
    </xdr:from>
    <xdr:to>
      <xdr:col>18</xdr:col>
      <xdr:colOff>447393</xdr:colOff>
      <xdr:row>3</xdr:row>
      <xdr:rowOff>127000</xdr:rowOff>
    </xdr:to>
    <xdr:pic>
      <xdr:nvPicPr>
        <xdr:cNvPr id="3" name="2 Imagen">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2"/>
        <a:stretch>
          <a:fillRect/>
        </a:stretch>
      </xdr:blipFill>
      <xdr:spPr>
        <a:xfrm>
          <a:off x="13646617" y="31750"/>
          <a:ext cx="745376"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20CASTELLANOS/Downloads/PBR%20SAltillo%20Carartulas%20y%20Matrices%20avanc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CASTELLANOS/Downloads/PBR%20SAltillo%20Carartulas%20y%20Matrices%20avance%20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novación gubernamental"/>
      <sheetName val="673P1SP1"/>
      <sheetName val="674P1SP2"/>
      <sheetName val="administración eficiente"/>
      <sheetName val="656P2SP3"/>
      <sheetName val="657P2SP4"/>
      <sheetName val="Plan Estrategica Eval Pol Pub"/>
      <sheetName val="660P3SP5"/>
      <sheetName val="661P3SP6"/>
      <sheetName val="662P3SP7"/>
      <sheetName val="664P3SP8"/>
      <sheetName val="Finanzas públicas responsables"/>
      <sheetName val="668P4SP9"/>
      <sheetName val="669P4SP10"/>
      <sheetName val="Combate a la corrupción transp"/>
      <sheetName val="671P5SP11"/>
      <sheetName val="672P5SP12"/>
      <sheetName val="Desarrollo rural integral"/>
      <sheetName val="655P6SP13"/>
      <sheetName val="servicios primarios de calidad"/>
      <sheetName val="665P7SP14"/>
      <sheetName val="666P7SP15"/>
      <sheetName val="Transporte eficiente"/>
      <sheetName val="667P8SP16"/>
      <sheetName val="promocion economica"/>
      <sheetName val="676P9SP17"/>
      <sheetName val="677P9SP18"/>
      <sheetName val="Potencial turistico"/>
      <sheetName val="678P10SP19"/>
      <sheetName val="Infraestructura estrategica"/>
      <sheetName val="679P11SP20"/>
      <sheetName val="680P11SP21"/>
      <sheetName val="681P11SP22"/>
      <sheetName val="682P11SP23"/>
      <sheetName val="683P11SP24"/>
      <sheetName val="684P11SP25"/>
      <sheetName val="685P11SP26"/>
      <sheetName val="grupos vulnerables"/>
      <sheetName val="646P12SP27"/>
      <sheetName val="desarrollo social participativo"/>
      <sheetName val="647-652P13SP28"/>
      <sheetName val="653-654P13SP34"/>
      <sheetName val="Cultura en toda la ciudad"/>
      <sheetName val="686P14SP35"/>
    </sheetNames>
    <sheetDataSet>
      <sheetData sheetId="0">
        <row r="36">
          <cell r="AC36">
            <v>59254.25</v>
          </cell>
        </row>
        <row r="37">
          <cell r="AC37">
            <v>106310.58333333334</v>
          </cell>
        </row>
        <row r="38">
          <cell r="AC38">
            <v>261678.5</v>
          </cell>
        </row>
        <row r="39">
          <cell r="AC39">
            <v>68878.833333333343</v>
          </cell>
        </row>
        <row r="40">
          <cell r="AC40">
            <v>14576736</v>
          </cell>
        </row>
        <row r="52">
          <cell r="E52" t="str">
            <v>Programa Tratamiento de Aguas Residuales</v>
          </cell>
          <cell r="G52">
            <v>116000000</v>
          </cell>
          <cell r="S52" t="str">
            <v>Ecología</v>
          </cell>
          <cell r="T52">
            <v>9666666.6666666679</v>
          </cell>
          <cell r="U52">
            <v>9666666.6666666679</v>
          </cell>
          <cell r="V52">
            <v>9666666.6666666679</v>
          </cell>
          <cell r="W52">
            <v>9666666.6666666679</v>
          </cell>
          <cell r="X52">
            <v>9666666.6666666679</v>
          </cell>
          <cell r="Y52">
            <v>9666666.6666666679</v>
          </cell>
          <cell r="Z52">
            <v>9666666.6666666679</v>
          </cell>
          <cell r="AA52">
            <v>9666666.6666666679</v>
          </cell>
          <cell r="AB52">
            <v>9666666.6666666679</v>
          </cell>
          <cell r="AC52">
            <v>9666666.6666666679</v>
          </cell>
          <cell r="AD52">
            <v>9666666.6666666679</v>
          </cell>
          <cell r="AE52">
            <v>9666666.6666666679</v>
          </cell>
        </row>
        <row r="53">
          <cell r="E53" t="str">
            <v>Supervisión de los Servicios de Ecología</v>
          </cell>
          <cell r="G53">
            <v>16770452</v>
          </cell>
          <cell r="H53">
            <v>14942244</v>
          </cell>
          <cell r="I53">
            <v>1051800</v>
          </cell>
          <cell r="J53">
            <v>776408</v>
          </cell>
          <cell r="T53">
            <v>1272725.0833333333</v>
          </cell>
          <cell r="U53">
            <v>1287035.0833333333</v>
          </cell>
          <cell r="V53">
            <v>1311470.0833333333</v>
          </cell>
          <cell r="W53">
            <v>1279880.0833333333</v>
          </cell>
          <cell r="X53">
            <v>1279880.0833333333</v>
          </cell>
          <cell r="Y53">
            <v>1311470.0833333333</v>
          </cell>
          <cell r="Z53">
            <v>1279880.0833333333</v>
          </cell>
          <cell r="AA53">
            <v>1279880.0833333333</v>
          </cell>
          <cell r="AB53">
            <v>1311470.0833333333</v>
          </cell>
          <cell r="AC53">
            <v>1279880.0833333333</v>
          </cell>
          <cell r="AD53">
            <v>1922645.5833333333</v>
          </cell>
          <cell r="AE53">
            <v>1954235.5833333333</v>
          </cell>
        </row>
        <row r="54">
          <cell r="E54" t="str">
            <v>Eficiencia de Desarrollo Urbano</v>
          </cell>
          <cell r="G54">
            <v>32173833</v>
          </cell>
          <cell r="H54">
            <v>26975225</v>
          </cell>
          <cell r="I54">
            <v>639400</v>
          </cell>
          <cell r="J54">
            <v>2809208</v>
          </cell>
          <cell r="L54">
            <v>1750000</v>
          </cell>
          <cell r="S54" t="str">
            <v>Desarrollo Urbano</v>
          </cell>
          <cell r="T54">
            <v>2422244.8333333335</v>
          </cell>
          <cell r="U54">
            <v>2496444.8333333335</v>
          </cell>
          <cell r="V54">
            <v>2503589.8333333335</v>
          </cell>
          <cell r="W54">
            <v>2459344.8333333335</v>
          </cell>
          <cell r="X54">
            <v>2459344.8333333335</v>
          </cell>
          <cell r="Y54">
            <v>2503589.8333333335</v>
          </cell>
          <cell r="Z54">
            <v>2459344.8333333335</v>
          </cell>
          <cell r="AA54">
            <v>2459344.8333333335</v>
          </cell>
          <cell r="AB54">
            <v>2503589.8333333335</v>
          </cell>
          <cell r="AC54">
            <v>2459344.8333333335</v>
          </cell>
          <cell r="AD54">
            <v>3701702.3333333335</v>
          </cell>
          <cell r="AE54">
            <v>3745947.3333333335</v>
          </cell>
        </row>
        <row r="55">
          <cell r="E55" t="str">
            <v>Conservación de la Imagen del Municipio</v>
          </cell>
          <cell r="G55">
            <v>11662579</v>
          </cell>
          <cell r="H55">
            <v>6760831</v>
          </cell>
          <cell r="I55">
            <v>4837800</v>
          </cell>
          <cell r="J55">
            <v>63948</v>
          </cell>
          <cell r="T55">
            <v>917789</v>
          </cell>
          <cell r="U55">
            <v>917789</v>
          </cell>
          <cell r="V55">
            <v>920624</v>
          </cell>
          <cell r="W55">
            <v>917789</v>
          </cell>
          <cell r="X55">
            <v>917789</v>
          </cell>
          <cell r="Y55">
            <v>920624</v>
          </cell>
          <cell r="Z55">
            <v>917789</v>
          </cell>
          <cell r="AA55">
            <v>917789</v>
          </cell>
          <cell r="AB55">
            <v>920624</v>
          </cell>
          <cell r="AC55">
            <v>917789</v>
          </cell>
          <cell r="AD55">
            <v>1236674.5</v>
          </cell>
          <cell r="AE55">
            <v>1239509.5</v>
          </cell>
        </row>
        <row r="56">
          <cell r="G56">
            <v>5321553</v>
          </cell>
          <cell r="H56">
            <v>5321553</v>
          </cell>
          <cell r="I56">
            <v>0</v>
          </cell>
          <cell r="J56">
            <v>0</v>
          </cell>
          <cell r="S56" t="str">
            <v>Coordinación Operativa</v>
          </cell>
          <cell r="T56">
            <v>405283.75000000006</v>
          </cell>
          <cell r="U56">
            <v>405283.75000000006</v>
          </cell>
          <cell r="V56">
            <v>405283.75000000006</v>
          </cell>
          <cell r="W56">
            <v>405283.75000000006</v>
          </cell>
          <cell r="X56">
            <v>405283.75000000006</v>
          </cell>
          <cell r="Y56">
            <v>405283.75000000006</v>
          </cell>
          <cell r="Z56">
            <v>405283.75000000006</v>
          </cell>
          <cell r="AA56">
            <v>405283.75000000006</v>
          </cell>
          <cell r="AB56">
            <v>405283.75000000006</v>
          </cell>
          <cell r="AC56">
            <v>405283.75000000006</v>
          </cell>
          <cell r="AD56">
            <v>634357.75</v>
          </cell>
          <cell r="AE56">
            <v>634357.75</v>
          </cell>
        </row>
        <row r="57">
          <cell r="C57" t="str">
            <v>Grupos vulnerables</v>
          </cell>
          <cell r="E57" t="str">
            <v>Desarrollo Integral de la Familia</v>
          </cell>
          <cell r="G57">
            <v>70700891</v>
          </cell>
          <cell r="K57">
            <v>70700891</v>
          </cell>
          <cell r="S57" t="str">
            <v>DIF Saltillo</v>
          </cell>
          <cell r="T57">
            <v>5891740.916666667</v>
          </cell>
          <cell r="U57">
            <v>5891740.916666667</v>
          </cell>
          <cell r="V57">
            <v>5891740.916666667</v>
          </cell>
          <cell r="W57">
            <v>5891740.916666667</v>
          </cell>
          <cell r="X57">
            <v>5891740.916666667</v>
          </cell>
          <cell r="Y57">
            <v>5891740.916666667</v>
          </cell>
          <cell r="Z57">
            <v>5891740.916666667</v>
          </cell>
          <cell r="AA57">
            <v>5891740.916666667</v>
          </cell>
          <cell r="AB57">
            <v>5891740.916666667</v>
          </cell>
          <cell r="AC57">
            <v>5891740.916666667</v>
          </cell>
          <cell r="AD57">
            <v>5891740.916666667</v>
          </cell>
          <cell r="AE57">
            <v>5891740.916666667</v>
          </cell>
        </row>
        <row r="58">
          <cell r="C58" t="str">
            <v>Desarrollo Social Participativo</v>
          </cell>
          <cell r="E58" t="str">
            <v>Peticiones, quejas y sugerencias</v>
          </cell>
          <cell r="G58">
            <v>5667550</v>
          </cell>
          <cell r="H58">
            <v>3531274</v>
          </cell>
          <cell r="I58">
            <v>90000</v>
          </cell>
          <cell r="J58">
            <v>46276</v>
          </cell>
          <cell r="K58">
            <v>2000000</v>
          </cell>
          <cell r="S58" t="str">
            <v>Atención ciudadana</v>
          </cell>
          <cell r="T58">
            <v>447229.58333333326</v>
          </cell>
          <cell r="U58">
            <v>447229.58333333326</v>
          </cell>
          <cell r="V58">
            <v>450179.58333333326</v>
          </cell>
          <cell r="W58">
            <v>447229.58333333326</v>
          </cell>
          <cell r="X58">
            <v>447229.58333333326</v>
          </cell>
          <cell r="Y58">
            <v>450179.58333333326</v>
          </cell>
          <cell r="Z58">
            <v>447229.58333333326</v>
          </cell>
          <cell r="AA58">
            <v>447229.58333333326</v>
          </cell>
          <cell r="AB58">
            <v>450179.58333333326</v>
          </cell>
          <cell r="AC58">
            <v>447229.58333333326</v>
          </cell>
          <cell r="AD58">
            <v>591727.08333333326</v>
          </cell>
          <cell r="AE58">
            <v>594677.08333333326</v>
          </cell>
        </row>
        <row r="59">
          <cell r="E59" t="str">
            <v>Desarrollo integral de los saltillenses</v>
          </cell>
          <cell r="G59">
            <v>17010108</v>
          </cell>
          <cell r="H59">
            <v>16361766</v>
          </cell>
          <cell r="I59">
            <v>429730</v>
          </cell>
          <cell r="J59">
            <v>218612</v>
          </cell>
          <cell r="K59">
            <v>0</v>
          </cell>
          <cell r="S59" t="str">
            <v>Biblioparques</v>
          </cell>
          <cell r="T59">
            <v>1293543.4166666667</v>
          </cell>
          <cell r="U59">
            <v>1293543.4166666667</v>
          </cell>
          <cell r="V59">
            <v>1308188.4166666667</v>
          </cell>
          <cell r="W59">
            <v>1293543.4166666667</v>
          </cell>
          <cell r="X59">
            <v>1293543.4166666667</v>
          </cell>
          <cell r="Y59">
            <v>1308188.4166666667</v>
          </cell>
          <cell r="Z59">
            <v>1293543.4166666667</v>
          </cell>
          <cell r="AA59">
            <v>1293543.4166666667</v>
          </cell>
          <cell r="AB59">
            <v>1308188.4166666667</v>
          </cell>
          <cell r="AC59">
            <v>1293543.4166666667</v>
          </cell>
          <cell r="AD59">
            <v>2008046.9166666667</v>
          </cell>
          <cell r="AE59">
            <v>2022691.9166666667</v>
          </cell>
        </row>
        <row r="60">
          <cell r="E60" t="str">
            <v>Brigadas por la Salud</v>
          </cell>
          <cell r="G60">
            <v>16981533</v>
          </cell>
          <cell r="H60">
            <v>15671237</v>
          </cell>
          <cell r="I60">
            <v>813288</v>
          </cell>
          <cell r="J60">
            <v>497008</v>
          </cell>
          <cell r="K60">
            <v>0</v>
          </cell>
          <cell r="S60" t="str">
            <v>Salud Pública</v>
          </cell>
          <cell r="T60">
            <v>1302698.3333333335</v>
          </cell>
          <cell r="U60">
            <v>1302698.3333333335</v>
          </cell>
          <cell r="V60">
            <v>1312023.3333333335</v>
          </cell>
          <cell r="W60">
            <v>1302698.3333333335</v>
          </cell>
          <cell r="X60">
            <v>1302698.3333333335</v>
          </cell>
          <cell r="Y60">
            <v>1312023.3333333335</v>
          </cell>
          <cell r="Z60">
            <v>1302698.3333333335</v>
          </cell>
          <cell r="AA60">
            <v>1302698.3333333335</v>
          </cell>
          <cell r="AB60">
            <v>1312023.3333333335</v>
          </cell>
          <cell r="AC60">
            <v>1302698.3333333335</v>
          </cell>
          <cell r="AD60">
            <v>1958624.8333333335</v>
          </cell>
          <cell r="AE60">
            <v>1967949.8333333335</v>
          </cell>
        </row>
        <row r="61">
          <cell r="E61" t="str">
            <v>Desarrollo de la Mujer</v>
          </cell>
          <cell r="G61">
            <v>4525831</v>
          </cell>
          <cell r="H61">
            <v>4365465</v>
          </cell>
          <cell r="I61">
            <v>28190</v>
          </cell>
          <cell r="J61">
            <v>132176</v>
          </cell>
          <cell r="K61">
            <v>0</v>
          </cell>
          <cell r="S61" t="str">
            <v>Instituto de la Mujer</v>
          </cell>
          <cell r="T61">
            <v>336687.58333333337</v>
          </cell>
          <cell r="U61">
            <v>354707.58333333337</v>
          </cell>
          <cell r="V61">
            <v>346467.58333333337</v>
          </cell>
          <cell r="W61">
            <v>345697.58333333337</v>
          </cell>
          <cell r="X61">
            <v>345697.58333333337</v>
          </cell>
          <cell r="Y61">
            <v>346467.58333333337</v>
          </cell>
          <cell r="Z61">
            <v>345697.58333333337</v>
          </cell>
          <cell r="AA61">
            <v>345697.58333333337</v>
          </cell>
          <cell r="AB61">
            <v>346467.58333333337</v>
          </cell>
          <cell r="AC61">
            <v>345697.58333333337</v>
          </cell>
          <cell r="AD61">
            <v>532887.58333333337</v>
          </cell>
          <cell r="AE61">
            <v>533657.58333333337</v>
          </cell>
        </row>
        <row r="62">
          <cell r="E62" t="str">
            <v>Desarrollo Integral de los jóvenes saltillenses</v>
          </cell>
          <cell r="G62">
            <v>2897296</v>
          </cell>
          <cell r="H62">
            <v>2834200</v>
          </cell>
          <cell r="I62">
            <v>59100</v>
          </cell>
          <cell r="J62">
            <v>3996</v>
          </cell>
          <cell r="K62">
            <v>0</v>
          </cell>
          <cell r="S62" t="str">
            <v>Instituto Municipal de la Juventud</v>
          </cell>
          <cell r="T62">
            <v>222378.83333333334</v>
          </cell>
          <cell r="U62">
            <v>222378.83333333334</v>
          </cell>
          <cell r="V62">
            <v>222378.83333333334</v>
          </cell>
          <cell r="W62">
            <v>222378.83333333334</v>
          </cell>
          <cell r="X62">
            <v>222378.83333333334</v>
          </cell>
          <cell r="Y62">
            <v>222378.83333333334</v>
          </cell>
          <cell r="Z62">
            <v>222378.83333333334</v>
          </cell>
          <cell r="AA62">
            <v>222378.83333333334</v>
          </cell>
          <cell r="AB62">
            <v>222378.83333333334</v>
          </cell>
          <cell r="AC62">
            <v>222378.83333333334</v>
          </cell>
          <cell r="AD62">
            <v>336753.83333333337</v>
          </cell>
          <cell r="AE62">
            <v>336753.83333333337</v>
          </cell>
        </row>
        <row r="63">
          <cell r="E63" t="str">
            <v>Programa integral del deporte</v>
          </cell>
          <cell r="G63">
            <v>9342676</v>
          </cell>
          <cell r="H63">
            <v>9074992</v>
          </cell>
          <cell r="I63">
            <v>33000</v>
          </cell>
          <cell r="J63">
            <v>234684</v>
          </cell>
          <cell r="K63">
            <v>0</v>
          </cell>
          <cell r="S63" t="str">
            <v>Deportes</v>
          </cell>
          <cell r="T63">
            <v>717790.41666666674</v>
          </cell>
          <cell r="U63">
            <v>717790.41666666674</v>
          </cell>
          <cell r="V63">
            <v>717790.41666666674</v>
          </cell>
          <cell r="W63">
            <v>717790.41666666674</v>
          </cell>
          <cell r="X63">
            <v>717790.41666666674</v>
          </cell>
          <cell r="Y63">
            <v>717790.41666666674</v>
          </cell>
          <cell r="Z63">
            <v>717790.41666666674</v>
          </cell>
          <cell r="AA63">
            <v>717790.41666666674</v>
          </cell>
          <cell r="AB63">
            <v>717790.41666666674</v>
          </cell>
          <cell r="AC63">
            <v>717790.41666666674</v>
          </cell>
          <cell r="AD63">
            <v>1082385.9166666667</v>
          </cell>
          <cell r="AE63">
            <v>1082385.9166666667</v>
          </cell>
        </row>
        <row r="64">
          <cell r="E64" t="str">
            <v>Programa integral de combate a la pobreza</v>
          </cell>
          <cell r="G64">
            <v>9680126</v>
          </cell>
          <cell r="H64">
            <v>8679594</v>
          </cell>
          <cell r="I64">
            <v>467120</v>
          </cell>
          <cell r="J64">
            <v>533412</v>
          </cell>
          <cell r="K64">
            <v>0</v>
          </cell>
          <cell r="S64" t="str">
            <v>Dir. De Desarrollo Social</v>
          </cell>
          <cell r="T64">
            <v>737013.99999999988</v>
          </cell>
          <cell r="U64">
            <v>737013.99999999988</v>
          </cell>
          <cell r="V64">
            <v>759228.99999999988</v>
          </cell>
          <cell r="W64">
            <v>737013.99999999988</v>
          </cell>
          <cell r="X64">
            <v>737013.99999999988</v>
          </cell>
          <cell r="Y64">
            <v>759228.99999999988</v>
          </cell>
          <cell r="Z64">
            <v>737013.99999999988</v>
          </cell>
          <cell r="AA64">
            <v>737013.99999999988</v>
          </cell>
          <cell r="AB64">
            <v>759228.99999999988</v>
          </cell>
          <cell r="AC64">
            <v>737013.99999999988</v>
          </cell>
          <cell r="AD64">
            <v>1110563</v>
          </cell>
          <cell r="AE64">
            <v>1132778</v>
          </cell>
        </row>
        <row r="65">
          <cell r="G65">
            <v>10987782</v>
          </cell>
          <cell r="H65">
            <v>10652742</v>
          </cell>
          <cell r="I65">
            <v>186000</v>
          </cell>
          <cell r="J65">
            <v>149040</v>
          </cell>
          <cell r="K65">
            <v>0</v>
          </cell>
          <cell r="S65" t="str">
            <v>Participacion Ciudadana</v>
          </cell>
          <cell r="T65">
            <v>854289.50000000012</v>
          </cell>
          <cell r="U65">
            <v>854289.50000000012</v>
          </cell>
          <cell r="V65">
            <v>854289.50000000012</v>
          </cell>
          <cell r="W65">
            <v>854289.50000000012</v>
          </cell>
          <cell r="X65">
            <v>854289.50000000012</v>
          </cell>
          <cell r="Y65">
            <v>854289.50000000012</v>
          </cell>
          <cell r="Z65">
            <v>854289.50000000012</v>
          </cell>
          <cell r="AA65">
            <v>854289.50000000012</v>
          </cell>
          <cell r="AB65">
            <v>854289.50000000012</v>
          </cell>
          <cell r="AC65">
            <v>854289.50000000012</v>
          </cell>
          <cell r="AD65">
            <v>1222443.5</v>
          </cell>
          <cell r="AE65">
            <v>1222443.5</v>
          </cell>
        </row>
        <row r="66">
          <cell r="G66">
            <v>18354302</v>
          </cell>
          <cell r="H66">
            <v>2168259</v>
          </cell>
          <cell r="I66">
            <v>114079</v>
          </cell>
          <cell r="J66">
            <v>71964</v>
          </cell>
          <cell r="K66">
            <v>16000000</v>
          </cell>
          <cell r="S66" t="str">
            <v>Educación</v>
          </cell>
          <cell r="T66">
            <v>1512987.6666666665</v>
          </cell>
          <cell r="U66">
            <v>1512987.6666666665</v>
          </cell>
          <cell r="V66">
            <v>1512987.6666666665</v>
          </cell>
          <cell r="W66">
            <v>1512987.6666666665</v>
          </cell>
          <cell r="X66">
            <v>1512987.6666666665</v>
          </cell>
          <cell r="Y66">
            <v>1512987.6666666665</v>
          </cell>
          <cell r="Z66">
            <v>1512987.6666666665</v>
          </cell>
          <cell r="AA66">
            <v>1512987.6666666665</v>
          </cell>
          <cell r="AB66">
            <v>1512987.6666666665</v>
          </cell>
          <cell r="AC66">
            <v>1512987.6666666665</v>
          </cell>
          <cell r="AD66">
            <v>1612212.6666666665</v>
          </cell>
          <cell r="AE66">
            <v>1612212.6666666665</v>
          </cell>
        </row>
        <row r="67">
          <cell r="G67">
            <v>149890037</v>
          </cell>
          <cell r="H67">
            <v>12982535</v>
          </cell>
          <cell r="I67">
            <v>49899102</v>
          </cell>
          <cell r="J67">
            <v>87008400</v>
          </cell>
          <cell r="K67">
            <v>0</v>
          </cell>
          <cell r="S67" t="str">
            <v>Administrativo (Servicio Médico)</v>
          </cell>
          <cell r="T67">
            <v>12407695.083333332</v>
          </cell>
          <cell r="U67">
            <v>12407695.083333332</v>
          </cell>
          <cell r="V67">
            <v>12407695.083333332</v>
          </cell>
          <cell r="W67">
            <v>12407695.083333332</v>
          </cell>
          <cell r="X67">
            <v>12407695.083333332</v>
          </cell>
          <cell r="Y67">
            <v>12407695.083333332</v>
          </cell>
          <cell r="Z67">
            <v>12407695.083333332</v>
          </cell>
          <cell r="AA67">
            <v>12407695.083333332</v>
          </cell>
          <cell r="AB67">
            <v>12407695.083333332</v>
          </cell>
          <cell r="AC67">
            <v>12407695.083333332</v>
          </cell>
          <cell r="AD67">
            <v>12906543.083333332</v>
          </cell>
          <cell r="AE67">
            <v>12906543.083333332</v>
          </cell>
        </row>
        <row r="68">
          <cell r="C68" t="str">
            <v>Cultura en toda la Ciudad</v>
          </cell>
          <cell r="E68" t="str">
            <v>Desarrollo Cultural</v>
          </cell>
          <cell r="G68">
            <v>34000000</v>
          </cell>
          <cell r="S68" t="str">
            <v>Instituto Municipal de Cultura</v>
          </cell>
          <cell r="T68">
            <v>2833333.3333333335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novación gubernamental"/>
      <sheetName val="673P1SP1"/>
      <sheetName val="674P1SP2"/>
      <sheetName val="administración eficiente"/>
      <sheetName val="656P2SP3"/>
      <sheetName val="657P2SP4"/>
      <sheetName val="Plan Estrategica Eval Pol Pub"/>
      <sheetName val="660P3SP5"/>
      <sheetName val="661P3SP6"/>
      <sheetName val="662P3SP7"/>
      <sheetName val="664P3SP8"/>
      <sheetName val="Finanzas públicas responsables"/>
      <sheetName val="668P4SP9"/>
      <sheetName val="669P4SP10"/>
      <sheetName val="Combate a la corrupción transp"/>
      <sheetName val="671P5SP11"/>
      <sheetName val="672P5SP12"/>
      <sheetName val="Desarrollo rural integral"/>
      <sheetName val="655P6SP13"/>
      <sheetName val="servicios primarios de calidad"/>
      <sheetName val="665P7SP14"/>
      <sheetName val="666P7SP15"/>
      <sheetName val="Transporte eficiente"/>
      <sheetName val="667P8SP16"/>
      <sheetName val="promocion economica"/>
      <sheetName val="676P9SP17"/>
      <sheetName val="677P9SP18"/>
      <sheetName val="Potencial turistico"/>
      <sheetName val="678P10SP19"/>
      <sheetName val="Infraestructura estrategica"/>
      <sheetName val="679P11SP20"/>
      <sheetName val="680P11SP21"/>
      <sheetName val="681P11SP22"/>
      <sheetName val="682P11SP23"/>
      <sheetName val="683P11SP24"/>
      <sheetName val="684P11SP25"/>
      <sheetName val="685P11SP26"/>
      <sheetName val="grupos vulnerables"/>
      <sheetName val="646P12SP27"/>
      <sheetName val="desarrollo social participativo"/>
      <sheetName val="647-652P13SP28"/>
      <sheetName val="653-654P13SP34"/>
      <sheetName val="Cultura en toda la ciudad"/>
      <sheetName val="cultura prevencion delito"/>
      <sheetName val="658P15SP36"/>
      <sheetName val="659P15SP37"/>
    </sheetNames>
    <sheetDataSet>
      <sheetData sheetId="0">
        <row r="69">
          <cell r="C69" t="str">
            <v>Cultura de Prevención del Delito</v>
          </cell>
          <cell r="E69" t="str">
            <v>Programa Integral de prevención del delito</v>
          </cell>
          <cell r="G69">
            <v>294316102</v>
          </cell>
          <cell r="H69">
            <v>258767262</v>
          </cell>
          <cell r="I69">
            <v>29204208</v>
          </cell>
          <cell r="J69">
            <v>5544632</v>
          </cell>
          <cell r="L69">
            <v>800000</v>
          </cell>
          <cell r="S69" t="str">
            <v>Dirección de Policía Preventiva</v>
          </cell>
          <cell r="T69">
            <v>21968641.5</v>
          </cell>
          <cell r="U69">
            <v>21968641.5</v>
          </cell>
          <cell r="V69">
            <v>23702858.5</v>
          </cell>
          <cell r="W69">
            <v>21968641.5</v>
          </cell>
          <cell r="X69">
            <v>21968641.5</v>
          </cell>
          <cell r="Y69">
            <v>23702858.5</v>
          </cell>
          <cell r="Z69">
            <v>21968641.5</v>
          </cell>
          <cell r="AA69">
            <v>21968641.5</v>
          </cell>
          <cell r="AB69">
            <v>23702858.5</v>
          </cell>
          <cell r="AC69">
            <v>21968641.5</v>
          </cell>
          <cell r="AD69">
            <v>33846409.5</v>
          </cell>
          <cell r="AE69">
            <v>35580626.5</v>
          </cell>
        </row>
        <row r="70">
          <cell r="E70" t="str">
            <v>Programa Municipal Inteligencia Policial</v>
          </cell>
          <cell r="G70">
            <v>45869583.049999997</v>
          </cell>
          <cell r="H70">
            <v>39378523</v>
          </cell>
          <cell r="I70">
            <v>5068920.05</v>
          </cell>
          <cell r="J70">
            <v>1422140</v>
          </cell>
          <cell r="S70" t="str">
            <v>Transito y Vialidad</v>
          </cell>
          <cell r="T70">
            <v>3388875.0875000004</v>
          </cell>
          <cell r="U70">
            <v>3452875.0875000004</v>
          </cell>
          <cell r="V70">
            <v>3680410.0875000004</v>
          </cell>
          <cell r="W70">
            <v>3420875.0875000004</v>
          </cell>
          <cell r="X70">
            <v>3420875.0875000004</v>
          </cell>
          <cell r="Y70">
            <v>3680410.0875000004</v>
          </cell>
          <cell r="Z70">
            <v>3420875.0875000004</v>
          </cell>
          <cell r="AA70">
            <v>3420875.0875000004</v>
          </cell>
          <cell r="AB70">
            <v>3680410.0875000004</v>
          </cell>
          <cell r="AC70">
            <v>3420875.0875000004</v>
          </cell>
          <cell r="AD70">
            <v>5311346.0875000004</v>
          </cell>
          <cell r="AE70">
            <v>5570881.0875000004</v>
          </cell>
        </row>
        <row r="71">
          <cell r="G71">
            <v>46043658.950000003</v>
          </cell>
          <cell r="H71">
            <v>38800751</v>
          </cell>
          <cell r="I71">
            <v>5714067.9500000002</v>
          </cell>
          <cell r="J71">
            <v>1528840</v>
          </cell>
          <cell r="S71" t="str">
            <v>Administración de Grupos Tácticos</v>
          </cell>
          <cell r="T71">
            <v>3495596.9124999996</v>
          </cell>
          <cell r="U71">
            <v>3495596.9124999996</v>
          </cell>
          <cell r="V71">
            <v>3555156.9124999996</v>
          </cell>
          <cell r="W71">
            <v>3495596.9124999996</v>
          </cell>
          <cell r="X71">
            <v>3495596.9124999996</v>
          </cell>
          <cell r="Y71">
            <v>3555156.9124999996</v>
          </cell>
          <cell r="Z71">
            <v>3495596.9124999996</v>
          </cell>
          <cell r="AA71">
            <v>3495596.9124999996</v>
          </cell>
          <cell r="AB71">
            <v>3555156.9124999996</v>
          </cell>
          <cell r="AC71">
            <v>3495596.9124999996</v>
          </cell>
          <cell r="AD71">
            <v>5424724.9124999996</v>
          </cell>
          <cell r="AE71">
            <v>5484284.9124999996</v>
          </cell>
        </row>
        <row r="72">
          <cell r="G72">
            <v>12801619</v>
          </cell>
          <cell r="H72">
            <v>12528199</v>
          </cell>
          <cell r="I72">
            <v>106140</v>
          </cell>
          <cell r="J72">
            <v>167280</v>
          </cell>
          <cell r="S72" t="str">
            <v>CIAP</v>
          </cell>
          <cell r="T72">
            <v>982269.75000000012</v>
          </cell>
          <cell r="U72">
            <v>982269.75000000012</v>
          </cell>
          <cell r="V72">
            <v>982269.75000000012</v>
          </cell>
          <cell r="W72">
            <v>982269.75000000012</v>
          </cell>
          <cell r="X72">
            <v>982269.75000000012</v>
          </cell>
          <cell r="Y72">
            <v>982269.75000000012</v>
          </cell>
          <cell r="Z72">
            <v>982269.75000000012</v>
          </cell>
          <cell r="AA72">
            <v>982269.75000000012</v>
          </cell>
          <cell r="AB72">
            <v>982269.75000000012</v>
          </cell>
          <cell r="AC72">
            <v>982269.75000000012</v>
          </cell>
          <cell r="AD72">
            <v>1489460.75</v>
          </cell>
          <cell r="AE72">
            <v>1489460.75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27">
          <cell r="B27" t="str">
            <v>Enero</v>
          </cell>
        </row>
      </sheetData>
      <sheetData sheetId="45" refreshError="1"/>
      <sheetData sheetId="4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J556"/>
  <sheetViews>
    <sheetView topLeftCell="A35" zoomScale="60" zoomScaleNormal="60" workbookViewId="0">
      <selection activeCell="E52" sqref="E52"/>
    </sheetView>
  </sheetViews>
  <sheetFormatPr baseColWidth="10" defaultRowHeight="15" x14ac:dyDescent="0.25"/>
  <cols>
    <col min="1" max="1" width="20.28515625" style="1" bestFit="1" customWidth="1"/>
    <col min="2" max="2" width="20.42578125" style="1" hidden="1" customWidth="1"/>
    <col min="3" max="3" width="35.85546875" style="9" customWidth="1"/>
    <col min="4" max="4" width="20.42578125" style="9" bestFit="1" customWidth="1"/>
    <col min="5" max="5" width="42" style="9" customWidth="1"/>
    <col min="6" max="6" width="14.7109375" style="9" bestFit="1" customWidth="1"/>
    <col min="7" max="7" width="20.42578125" style="9" bestFit="1" customWidth="1"/>
    <col min="8" max="8" width="18.42578125" style="9" customWidth="1"/>
    <col min="9" max="9" width="17.85546875" style="9" customWidth="1"/>
    <col min="10" max="10" width="18" style="9" customWidth="1"/>
    <col min="11" max="11" width="18" style="1" customWidth="1"/>
    <col min="12" max="12" width="16.7109375" style="1" customWidth="1"/>
    <col min="13" max="13" width="17.5703125" style="1" customWidth="1"/>
    <col min="14" max="14" width="16.7109375" style="1" customWidth="1"/>
    <col min="15" max="16" width="13.5703125" style="1" customWidth="1"/>
    <col min="17" max="18" width="20.42578125" style="1" customWidth="1"/>
    <col min="19" max="19" width="43.28515625" style="1" customWidth="1"/>
    <col min="20" max="20" width="17.5703125" style="1" bestFit="1" customWidth="1"/>
    <col min="21" max="21" width="18.42578125" style="1" bestFit="1" customWidth="1"/>
    <col min="22" max="22" width="18" style="1" bestFit="1" customWidth="1"/>
    <col min="23" max="23" width="17.5703125" style="1" bestFit="1" customWidth="1"/>
    <col min="24" max="31" width="18" style="1" bestFit="1" customWidth="1"/>
    <col min="32" max="32" width="20.42578125" style="1" bestFit="1" customWidth="1"/>
    <col min="33" max="33" width="18.42578125" style="1" bestFit="1" customWidth="1"/>
    <col min="34" max="35" width="14.140625" style="1" bestFit="1" customWidth="1"/>
    <col min="36" max="36" width="15.140625" style="1" bestFit="1" customWidth="1"/>
    <col min="37" max="16384" width="11.42578125" style="1"/>
  </cols>
  <sheetData>
    <row r="1" spans="1:33" x14ac:dyDescent="0.25">
      <c r="A1" s="20" t="s">
        <v>0</v>
      </c>
      <c r="B1" s="20" t="s">
        <v>2</v>
      </c>
      <c r="C1" s="8" t="s">
        <v>1</v>
      </c>
      <c r="D1" s="8" t="s">
        <v>2</v>
      </c>
      <c r="E1" s="8" t="s">
        <v>3</v>
      </c>
      <c r="F1" s="8" t="s">
        <v>269</v>
      </c>
      <c r="G1" s="8" t="s">
        <v>2</v>
      </c>
      <c r="H1" s="9">
        <v>1000</v>
      </c>
      <c r="I1" s="9">
        <v>2000</v>
      </c>
      <c r="J1" s="9">
        <v>3000</v>
      </c>
      <c r="K1" s="1">
        <v>4000</v>
      </c>
      <c r="L1" s="1">
        <v>5000</v>
      </c>
      <c r="M1" s="1">
        <v>6000</v>
      </c>
      <c r="N1" s="1">
        <v>7000</v>
      </c>
      <c r="O1" s="1">
        <v>8000</v>
      </c>
      <c r="P1" s="1">
        <v>9000</v>
      </c>
      <c r="Q1" s="1" t="s">
        <v>4</v>
      </c>
      <c r="T1" s="1" t="s">
        <v>130</v>
      </c>
      <c r="U1" s="1" t="s">
        <v>131</v>
      </c>
      <c r="V1" s="1" t="s">
        <v>132</v>
      </c>
      <c r="W1" s="1" t="s">
        <v>133</v>
      </c>
      <c r="X1" s="1" t="s">
        <v>134</v>
      </c>
      <c r="Y1" s="1" t="s">
        <v>135</v>
      </c>
      <c r="Z1" s="1" t="s">
        <v>136</v>
      </c>
      <c r="AA1" s="1" t="s">
        <v>137</v>
      </c>
      <c r="AB1" s="1" t="s">
        <v>138</v>
      </c>
      <c r="AC1" s="1" t="s">
        <v>139</v>
      </c>
      <c r="AD1" s="1" t="s">
        <v>140</v>
      </c>
      <c r="AE1" s="1" t="s">
        <v>141</v>
      </c>
      <c r="AF1" s="1" t="s">
        <v>4</v>
      </c>
    </row>
    <row r="2" spans="1:33" x14ac:dyDescent="0.25">
      <c r="A2" s="166" t="s">
        <v>5</v>
      </c>
      <c r="B2" s="71"/>
      <c r="C2" s="168" t="s">
        <v>17</v>
      </c>
      <c r="D2" s="169">
        <f>SUM(G2:G8)</f>
        <v>99917473.25999999</v>
      </c>
      <c r="E2" s="146" t="s">
        <v>18</v>
      </c>
      <c r="F2" s="68">
        <v>673</v>
      </c>
      <c r="G2" s="65">
        <v>2566226.5099999998</v>
      </c>
      <c r="H2" s="65">
        <v>1872346</v>
      </c>
      <c r="I2" s="65">
        <v>462520.51</v>
      </c>
      <c r="J2" s="65">
        <v>231360</v>
      </c>
      <c r="K2" s="65"/>
      <c r="L2" s="65"/>
      <c r="M2" s="65"/>
      <c r="N2" s="65"/>
      <c r="O2" s="65"/>
      <c r="P2" s="65"/>
      <c r="Q2" s="65">
        <f t="shared" ref="Q2:Q47" si="0">SUM(H2:P2)</f>
        <v>2566226.5099999998</v>
      </c>
      <c r="R2" s="65">
        <f t="shared" ref="R2:R57" si="1">+G2-Q2</f>
        <v>0</v>
      </c>
      <c r="S2" s="66" t="s">
        <v>98</v>
      </c>
      <c r="T2" s="67">
        <v>198557.45916666664</v>
      </c>
      <c r="U2" s="67">
        <v>198557.45916666664</v>
      </c>
      <c r="V2" s="67">
        <v>206657.45916666664</v>
      </c>
      <c r="W2" s="67">
        <v>198557.45916666664</v>
      </c>
      <c r="X2" s="67">
        <v>198557.45916666664</v>
      </c>
      <c r="Y2" s="67">
        <v>206657.45916666664</v>
      </c>
      <c r="Z2" s="67">
        <v>198557.45916666664</v>
      </c>
      <c r="AA2" s="67">
        <v>198557.45916666664</v>
      </c>
      <c r="AB2" s="67">
        <v>206657.45916666664</v>
      </c>
      <c r="AC2" s="67">
        <v>198557.45916666664</v>
      </c>
      <c r="AD2" s="67">
        <v>274125.95916666661</v>
      </c>
      <c r="AE2" s="67">
        <v>282225.95916666661</v>
      </c>
      <c r="AF2" s="65">
        <f t="shared" ref="AF2:AF56" si="2">SUM(T2:AE2)</f>
        <v>2566226.5099999998</v>
      </c>
      <c r="AG2" s="5">
        <f t="shared" ref="AG2:AG57" si="3">+G2-AF2</f>
        <v>0</v>
      </c>
    </row>
    <row r="3" spans="1:33" x14ac:dyDescent="0.25">
      <c r="A3" s="166"/>
      <c r="B3" s="71"/>
      <c r="C3" s="168"/>
      <c r="D3" s="169"/>
      <c r="E3" s="147"/>
      <c r="F3" s="69">
        <v>673</v>
      </c>
      <c r="G3" s="65">
        <v>2673016</v>
      </c>
      <c r="H3" s="65">
        <v>2438544</v>
      </c>
      <c r="I3" s="65">
        <v>129180</v>
      </c>
      <c r="J3" s="65">
        <v>105292</v>
      </c>
      <c r="K3" s="65"/>
      <c r="L3" s="65"/>
      <c r="M3" s="65"/>
      <c r="N3" s="65"/>
      <c r="O3" s="65"/>
      <c r="P3" s="65"/>
      <c r="Q3" s="65">
        <f t="shared" si="0"/>
        <v>2673016</v>
      </c>
      <c r="R3" s="65">
        <f t="shared" si="1"/>
        <v>0</v>
      </c>
      <c r="S3" s="66" t="s">
        <v>99</v>
      </c>
      <c r="T3" s="67">
        <v>202294.5</v>
      </c>
      <c r="U3" s="67">
        <v>202294.5</v>
      </c>
      <c r="V3" s="67">
        <v>206564.5</v>
      </c>
      <c r="W3" s="67">
        <v>202294.5</v>
      </c>
      <c r="X3" s="67">
        <v>202294.5</v>
      </c>
      <c r="Y3" s="67">
        <v>206564.5</v>
      </c>
      <c r="Z3" s="67">
        <v>202294.5</v>
      </c>
      <c r="AA3" s="67">
        <v>202294.5</v>
      </c>
      <c r="AB3" s="67">
        <v>206564.5</v>
      </c>
      <c r="AC3" s="67">
        <v>202294.5</v>
      </c>
      <c r="AD3" s="67">
        <v>316495.5</v>
      </c>
      <c r="AE3" s="67">
        <v>320765.5</v>
      </c>
      <c r="AF3" s="65">
        <f t="shared" si="2"/>
        <v>2673016</v>
      </c>
      <c r="AG3" s="5">
        <f t="shared" si="3"/>
        <v>0</v>
      </c>
    </row>
    <row r="4" spans="1:33" x14ac:dyDescent="0.25">
      <c r="A4" s="166"/>
      <c r="B4" s="71"/>
      <c r="C4" s="168"/>
      <c r="D4" s="169"/>
      <c r="E4" s="147"/>
      <c r="F4" s="69">
        <v>673</v>
      </c>
      <c r="G4" s="65">
        <v>5937934</v>
      </c>
      <c r="H4" s="65">
        <v>5691854</v>
      </c>
      <c r="I4" s="65">
        <v>22940</v>
      </c>
      <c r="J4" s="65">
        <v>223140</v>
      </c>
      <c r="K4" s="65"/>
      <c r="L4" s="65"/>
      <c r="M4" s="65"/>
      <c r="N4" s="65"/>
      <c r="O4" s="65"/>
      <c r="P4" s="65"/>
      <c r="Q4" s="65">
        <f t="shared" si="0"/>
        <v>5937934</v>
      </c>
      <c r="R4" s="65">
        <f t="shared" si="1"/>
        <v>0</v>
      </c>
      <c r="S4" s="66" t="s">
        <v>62</v>
      </c>
      <c r="T4" s="67">
        <v>451390.49999999994</v>
      </c>
      <c r="U4" s="67">
        <v>451390.49999999994</v>
      </c>
      <c r="V4" s="67">
        <v>451390.49999999994</v>
      </c>
      <c r="W4" s="67">
        <v>451390.49999999994</v>
      </c>
      <c r="X4" s="67">
        <v>451390.49999999994</v>
      </c>
      <c r="Y4" s="67">
        <v>451390.49999999994</v>
      </c>
      <c r="Z4" s="67">
        <v>451390.49999999994</v>
      </c>
      <c r="AA4" s="67">
        <v>451390.49999999994</v>
      </c>
      <c r="AB4" s="67">
        <v>451390.49999999994</v>
      </c>
      <c r="AC4" s="67">
        <v>451390.49999999994</v>
      </c>
      <c r="AD4" s="67">
        <v>712014.49999999988</v>
      </c>
      <c r="AE4" s="67">
        <v>712014.49999999988</v>
      </c>
      <c r="AF4" s="65">
        <f t="shared" si="2"/>
        <v>5937933.9999999991</v>
      </c>
      <c r="AG4" s="5">
        <f t="shared" si="3"/>
        <v>0</v>
      </c>
    </row>
    <row r="5" spans="1:33" x14ac:dyDescent="0.25">
      <c r="A5" s="166"/>
      <c r="B5" s="71"/>
      <c r="C5" s="168"/>
      <c r="D5" s="169"/>
      <c r="E5" s="147"/>
      <c r="F5" s="69">
        <v>673</v>
      </c>
      <c r="G5" s="65">
        <v>2341831</v>
      </c>
      <c r="H5" s="65">
        <v>2341831</v>
      </c>
      <c r="I5" s="65"/>
      <c r="J5" s="65"/>
      <c r="K5" s="65"/>
      <c r="L5" s="65"/>
      <c r="M5" s="65"/>
      <c r="N5" s="65"/>
      <c r="O5" s="65"/>
      <c r="P5" s="65"/>
      <c r="Q5" s="65">
        <f t="shared" si="0"/>
        <v>2341831</v>
      </c>
      <c r="R5" s="65">
        <f t="shared" si="1"/>
        <v>0</v>
      </c>
      <c r="S5" s="66" t="s">
        <v>272</v>
      </c>
      <c r="T5" s="67">
        <v>176424</v>
      </c>
      <c r="U5" s="67">
        <v>176424</v>
      </c>
      <c r="V5" s="67">
        <v>176424</v>
      </c>
      <c r="W5" s="67">
        <v>176424</v>
      </c>
      <c r="X5" s="67">
        <v>176424</v>
      </c>
      <c r="Y5" s="67">
        <v>176424</v>
      </c>
      <c r="Z5" s="67">
        <v>176424</v>
      </c>
      <c r="AA5" s="67">
        <v>176424</v>
      </c>
      <c r="AB5" s="67">
        <v>176424</v>
      </c>
      <c r="AC5" s="67">
        <v>176424</v>
      </c>
      <c r="AD5" s="67">
        <v>288795.5</v>
      </c>
      <c r="AE5" s="67">
        <v>288795.5</v>
      </c>
      <c r="AF5" s="65">
        <f t="shared" si="2"/>
        <v>2341831</v>
      </c>
      <c r="AG5" s="5">
        <f t="shared" si="3"/>
        <v>0</v>
      </c>
    </row>
    <row r="6" spans="1:33" x14ac:dyDescent="0.25">
      <c r="A6" s="166"/>
      <c r="B6" s="71"/>
      <c r="C6" s="168"/>
      <c r="D6" s="169"/>
      <c r="E6" s="147"/>
      <c r="F6" s="69">
        <v>673</v>
      </c>
      <c r="G6" s="65">
        <v>3602749</v>
      </c>
      <c r="H6" s="65">
        <v>3326209</v>
      </c>
      <c r="I6" s="65">
        <v>169400</v>
      </c>
      <c r="J6" s="65">
        <v>107140</v>
      </c>
      <c r="K6" s="65"/>
      <c r="L6" s="65"/>
      <c r="M6" s="65"/>
      <c r="N6" s="65"/>
      <c r="O6" s="65"/>
      <c r="P6" s="65"/>
      <c r="Q6" s="65">
        <f t="shared" si="0"/>
        <v>3602749</v>
      </c>
      <c r="R6" s="65">
        <f t="shared" si="1"/>
        <v>0</v>
      </c>
      <c r="S6" s="66" t="s">
        <v>275</v>
      </c>
      <c r="T6" s="67">
        <v>276845.16666666663</v>
      </c>
      <c r="U6" s="67">
        <v>276845.16666666663</v>
      </c>
      <c r="V6" s="67">
        <v>278745.16666666663</v>
      </c>
      <c r="W6" s="67">
        <v>276845.16666666663</v>
      </c>
      <c r="X6" s="67">
        <v>276845.16666666663</v>
      </c>
      <c r="Y6" s="67">
        <v>278745.16666666663</v>
      </c>
      <c r="Z6" s="67">
        <v>276845.16666666663</v>
      </c>
      <c r="AA6" s="67">
        <v>276845.16666666663</v>
      </c>
      <c r="AB6" s="67">
        <v>278745.16666666663</v>
      </c>
      <c r="AC6" s="67">
        <v>276845.16666666663</v>
      </c>
      <c r="AD6" s="67">
        <v>413348.66666666669</v>
      </c>
      <c r="AE6" s="67">
        <v>415248.66666666669</v>
      </c>
      <c r="AF6" s="65">
        <f t="shared" si="2"/>
        <v>3602748.9999999986</v>
      </c>
      <c r="AG6" s="5">
        <f t="shared" si="3"/>
        <v>0</v>
      </c>
    </row>
    <row r="7" spans="1:33" x14ac:dyDescent="0.25">
      <c r="A7" s="166"/>
      <c r="B7" s="71"/>
      <c r="C7" s="168"/>
      <c r="D7" s="169"/>
      <c r="E7" s="148"/>
      <c r="F7" s="70">
        <v>673</v>
      </c>
      <c r="G7" s="65">
        <v>81215107.75</v>
      </c>
      <c r="H7" s="65">
        <v>9549329</v>
      </c>
      <c r="I7" s="65">
        <v>91200</v>
      </c>
      <c r="J7" s="65">
        <v>71574578.75</v>
      </c>
      <c r="K7" s="65"/>
      <c r="L7" s="65"/>
      <c r="M7" s="65"/>
      <c r="N7" s="65"/>
      <c r="O7" s="65"/>
      <c r="P7" s="65"/>
      <c r="Q7" s="65">
        <f t="shared" si="0"/>
        <v>81215107.75</v>
      </c>
      <c r="R7" s="65">
        <f t="shared" si="1"/>
        <v>0</v>
      </c>
      <c r="S7" s="66" t="s">
        <v>100</v>
      </c>
      <c r="T7" s="67">
        <v>6694928.895833334</v>
      </c>
      <c r="U7" s="67">
        <v>6694928.895833334</v>
      </c>
      <c r="V7" s="67">
        <v>6699853.895833334</v>
      </c>
      <c r="W7" s="67">
        <v>6694928.895833334</v>
      </c>
      <c r="X7" s="67">
        <v>6694928.895833334</v>
      </c>
      <c r="Y7" s="67">
        <v>6699853.895833334</v>
      </c>
      <c r="Z7" s="67">
        <v>6694928.895833334</v>
      </c>
      <c r="AA7" s="67">
        <v>6694928.895833334</v>
      </c>
      <c r="AB7" s="67">
        <v>6699853.895833334</v>
      </c>
      <c r="AC7" s="67">
        <v>6694928.895833334</v>
      </c>
      <c r="AD7" s="67">
        <v>7123059.395833334</v>
      </c>
      <c r="AE7" s="67">
        <v>7127984.395833334</v>
      </c>
      <c r="AF7" s="65">
        <f t="shared" si="2"/>
        <v>81215107.750000015</v>
      </c>
      <c r="AG7" s="5">
        <f t="shared" si="3"/>
        <v>0</v>
      </c>
    </row>
    <row r="8" spans="1:33" x14ac:dyDescent="0.25">
      <c r="A8" s="167"/>
      <c r="B8" s="71"/>
      <c r="C8" s="168"/>
      <c r="D8" s="169"/>
      <c r="E8" s="64" t="s">
        <v>65</v>
      </c>
      <c r="F8" s="64">
        <v>674</v>
      </c>
      <c r="G8" s="65">
        <v>1580609</v>
      </c>
      <c r="H8" s="65">
        <v>1580609</v>
      </c>
      <c r="I8" s="65"/>
      <c r="J8" s="65"/>
      <c r="K8" s="65"/>
      <c r="L8" s="65"/>
      <c r="M8" s="65"/>
      <c r="N8" s="65"/>
      <c r="O8" s="65"/>
      <c r="P8" s="65"/>
      <c r="Q8" s="65">
        <f t="shared" si="0"/>
        <v>1580609</v>
      </c>
      <c r="R8" s="65">
        <f t="shared" si="1"/>
        <v>0</v>
      </c>
      <c r="S8" s="66" t="s">
        <v>101</v>
      </c>
      <c r="T8" s="67">
        <v>120012.58333333333</v>
      </c>
      <c r="U8" s="67">
        <v>120012.58333333333</v>
      </c>
      <c r="V8" s="67">
        <v>120012.58333333333</v>
      </c>
      <c r="W8" s="67">
        <v>120012.58333333333</v>
      </c>
      <c r="X8" s="67">
        <v>120012.58333333333</v>
      </c>
      <c r="Y8" s="67">
        <v>120012.58333333333</v>
      </c>
      <c r="Z8" s="67">
        <v>120012.58333333333</v>
      </c>
      <c r="AA8" s="67">
        <v>120012.58333333333</v>
      </c>
      <c r="AB8" s="67">
        <v>120012.58333333333</v>
      </c>
      <c r="AC8" s="67">
        <v>120012.58333333333</v>
      </c>
      <c r="AD8" s="67">
        <v>190241.58333333331</v>
      </c>
      <c r="AE8" s="67">
        <v>190241.58333333331</v>
      </c>
      <c r="AF8" s="65">
        <f t="shared" si="2"/>
        <v>1580608.9999999998</v>
      </c>
      <c r="AG8" s="5">
        <f t="shared" si="3"/>
        <v>0</v>
      </c>
    </row>
    <row r="9" spans="1:33" ht="30" x14ac:dyDescent="0.25">
      <c r="A9" s="149" t="s">
        <v>6</v>
      </c>
      <c r="B9" s="151" t="e">
        <f>D9+D11+D19+D31+#REF!</f>
        <v>#REF!</v>
      </c>
      <c r="C9" s="153" t="s">
        <v>12</v>
      </c>
      <c r="D9" s="154">
        <f>G9+G10</f>
        <v>108357707</v>
      </c>
      <c r="E9" s="79" t="s">
        <v>13</v>
      </c>
      <c r="F9" s="79">
        <v>656</v>
      </c>
      <c r="G9" s="80">
        <v>101683831</v>
      </c>
      <c r="H9" s="80">
        <v>9955266</v>
      </c>
      <c r="I9" s="80">
        <v>465320</v>
      </c>
      <c r="J9" s="80">
        <v>102268</v>
      </c>
      <c r="K9" s="80">
        <v>91160977</v>
      </c>
      <c r="L9" s="80"/>
      <c r="M9" s="80"/>
      <c r="N9" s="80"/>
      <c r="O9" s="80"/>
      <c r="P9" s="80"/>
      <c r="Q9" s="80">
        <f t="shared" si="0"/>
        <v>101683831</v>
      </c>
      <c r="R9" s="80">
        <f t="shared" si="1"/>
        <v>0</v>
      </c>
      <c r="S9" s="81" t="s">
        <v>81</v>
      </c>
      <c r="T9" s="82">
        <v>8411620.5</v>
      </c>
      <c r="U9" s="82">
        <v>8418320.5</v>
      </c>
      <c r="V9" s="82">
        <v>8419240.5</v>
      </c>
      <c r="W9" s="82">
        <v>8414970.5</v>
      </c>
      <c r="X9" s="82">
        <v>8414970.5</v>
      </c>
      <c r="Y9" s="82">
        <v>8419240.5</v>
      </c>
      <c r="Z9" s="82">
        <v>8414970.5</v>
      </c>
      <c r="AA9" s="82">
        <v>8414970.5</v>
      </c>
      <c r="AB9" s="82">
        <v>8419240.5</v>
      </c>
      <c r="AC9" s="82">
        <v>8414970.5</v>
      </c>
      <c r="AD9" s="82">
        <v>8758523</v>
      </c>
      <c r="AE9" s="82">
        <v>8762793</v>
      </c>
      <c r="AF9" s="80">
        <f t="shared" si="2"/>
        <v>101683831</v>
      </c>
      <c r="AG9" s="5">
        <f t="shared" si="3"/>
        <v>0</v>
      </c>
    </row>
    <row r="10" spans="1:33" ht="30" x14ac:dyDescent="0.25">
      <c r="A10" s="150"/>
      <c r="B10" s="152"/>
      <c r="C10" s="153"/>
      <c r="D10" s="154"/>
      <c r="E10" s="79" t="s">
        <v>14</v>
      </c>
      <c r="F10" s="79">
        <v>657</v>
      </c>
      <c r="G10" s="80">
        <v>6673876</v>
      </c>
      <c r="H10" s="80">
        <v>6287612</v>
      </c>
      <c r="I10" s="80">
        <v>135200</v>
      </c>
      <c r="J10" s="80">
        <v>251064</v>
      </c>
      <c r="K10" s="80"/>
      <c r="L10" s="80"/>
      <c r="M10" s="80"/>
      <c r="N10" s="80"/>
      <c r="O10" s="80"/>
      <c r="P10" s="80"/>
      <c r="Q10" s="80">
        <f t="shared" si="0"/>
        <v>6673876</v>
      </c>
      <c r="R10" s="80">
        <f t="shared" si="1"/>
        <v>0</v>
      </c>
      <c r="S10" s="81" t="s">
        <v>82</v>
      </c>
      <c r="T10" s="82">
        <v>493876.5</v>
      </c>
      <c r="U10" s="82">
        <v>519616.5</v>
      </c>
      <c r="V10" s="82">
        <v>511726.5</v>
      </c>
      <c r="W10" s="82">
        <v>506896.5</v>
      </c>
      <c r="X10" s="82">
        <v>506596.5</v>
      </c>
      <c r="Y10" s="82">
        <v>512026.5</v>
      </c>
      <c r="Z10" s="82">
        <v>506746.5</v>
      </c>
      <c r="AA10" s="82">
        <v>506596.5</v>
      </c>
      <c r="AB10" s="82">
        <v>512026.5</v>
      </c>
      <c r="AC10" s="82">
        <v>506596.5</v>
      </c>
      <c r="AD10" s="82">
        <v>793095.5</v>
      </c>
      <c r="AE10" s="82">
        <v>798075.5</v>
      </c>
      <c r="AF10" s="80">
        <f t="shared" si="2"/>
        <v>6673876</v>
      </c>
      <c r="AG10" s="5">
        <f t="shared" si="3"/>
        <v>0</v>
      </c>
    </row>
    <row r="11" spans="1:33" x14ac:dyDescent="0.25">
      <c r="A11" s="150"/>
      <c r="B11" s="152"/>
      <c r="C11" s="155" t="s">
        <v>7</v>
      </c>
      <c r="D11" s="156">
        <f>SUM(G11:G18)</f>
        <v>73089454</v>
      </c>
      <c r="E11" s="83" t="s">
        <v>8</v>
      </c>
      <c r="F11" s="83">
        <v>660</v>
      </c>
      <c r="G11" s="84">
        <v>36035138</v>
      </c>
      <c r="H11" s="84">
        <v>35106098</v>
      </c>
      <c r="I11" s="84">
        <v>848400</v>
      </c>
      <c r="J11" s="84">
        <v>80640</v>
      </c>
      <c r="K11" s="84">
        <v>0</v>
      </c>
      <c r="L11" s="84">
        <v>0</v>
      </c>
      <c r="M11" s="84">
        <v>0</v>
      </c>
      <c r="N11" s="84">
        <v>0</v>
      </c>
      <c r="O11" s="84">
        <v>0</v>
      </c>
      <c r="P11" s="84">
        <v>0</v>
      </c>
      <c r="Q11" s="84">
        <f t="shared" si="0"/>
        <v>36035138</v>
      </c>
      <c r="R11" s="84">
        <f t="shared" si="1"/>
        <v>0</v>
      </c>
      <c r="S11" s="85" t="s">
        <v>83</v>
      </c>
      <c r="T11" s="86">
        <v>2726838.0000000005</v>
      </c>
      <c r="U11" s="86">
        <v>2726838.0000000005</v>
      </c>
      <c r="V11" s="86">
        <v>2726838.0000000005</v>
      </c>
      <c r="W11" s="86">
        <v>2726838.0000000005</v>
      </c>
      <c r="X11" s="86">
        <v>2726838.0000000005</v>
      </c>
      <c r="Y11" s="86">
        <v>2726838.0000000005</v>
      </c>
      <c r="Z11" s="86">
        <v>2726838.0000000005</v>
      </c>
      <c r="AA11" s="86">
        <v>2726838.0000000005</v>
      </c>
      <c r="AB11" s="86">
        <v>2726838.0000000005</v>
      </c>
      <c r="AC11" s="86">
        <v>2726838.0000000005</v>
      </c>
      <c r="AD11" s="86">
        <v>4383379</v>
      </c>
      <c r="AE11" s="86">
        <v>4383379</v>
      </c>
      <c r="AF11" s="84">
        <f t="shared" si="2"/>
        <v>36035138</v>
      </c>
      <c r="AG11" s="5">
        <f t="shared" si="3"/>
        <v>0</v>
      </c>
    </row>
    <row r="12" spans="1:33" x14ac:dyDescent="0.25">
      <c r="A12" s="150"/>
      <c r="B12" s="152"/>
      <c r="C12" s="155"/>
      <c r="D12" s="156"/>
      <c r="E12" s="196" t="s">
        <v>9</v>
      </c>
      <c r="F12" s="83">
        <v>661</v>
      </c>
      <c r="G12" s="84">
        <v>7426010</v>
      </c>
      <c r="H12" s="84">
        <v>6961050</v>
      </c>
      <c r="I12" s="84">
        <v>282600</v>
      </c>
      <c r="J12" s="84">
        <v>182360</v>
      </c>
      <c r="K12" s="84"/>
      <c r="L12" s="84"/>
      <c r="M12" s="84"/>
      <c r="N12" s="84"/>
      <c r="O12" s="84"/>
      <c r="P12" s="84"/>
      <c r="Q12" s="84">
        <f t="shared" si="0"/>
        <v>7426010</v>
      </c>
      <c r="R12" s="84">
        <f t="shared" si="1"/>
        <v>0</v>
      </c>
      <c r="S12" s="85" t="s">
        <v>84</v>
      </c>
      <c r="T12" s="86">
        <v>564706.5</v>
      </c>
      <c r="U12" s="86">
        <v>564706.5</v>
      </c>
      <c r="V12" s="86">
        <v>567996.5</v>
      </c>
      <c r="W12" s="86">
        <v>564706.5</v>
      </c>
      <c r="X12" s="86">
        <v>564706.5</v>
      </c>
      <c r="Y12" s="86">
        <v>567996.5</v>
      </c>
      <c r="Z12" s="86">
        <v>564706.5</v>
      </c>
      <c r="AA12" s="86">
        <v>564706.5</v>
      </c>
      <c r="AB12" s="86">
        <v>567996.5</v>
      </c>
      <c r="AC12" s="86">
        <v>564706.5</v>
      </c>
      <c r="AD12" s="86">
        <v>882892.5</v>
      </c>
      <c r="AE12" s="86">
        <v>886182.5</v>
      </c>
      <c r="AF12" s="84">
        <f t="shared" si="2"/>
        <v>7426010</v>
      </c>
      <c r="AG12" s="5">
        <f t="shared" si="3"/>
        <v>0</v>
      </c>
    </row>
    <row r="13" spans="1:33" ht="30" x14ac:dyDescent="0.25">
      <c r="A13" s="150"/>
      <c r="B13" s="152"/>
      <c r="C13" s="155"/>
      <c r="D13" s="156"/>
      <c r="E13" s="197"/>
      <c r="F13" s="83">
        <v>661</v>
      </c>
      <c r="G13" s="84">
        <v>2394974</v>
      </c>
      <c r="H13" s="84">
        <v>2331158</v>
      </c>
      <c r="I13" s="84">
        <v>49800</v>
      </c>
      <c r="J13" s="84">
        <v>14016</v>
      </c>
      <c r="K13" s="84"/>
      <c r="L13" s="84"/>
      <c r="M13" s="84"/>
      <c r="N13" s="84"/>
      <c r="O13" s="84"/>
      <c r="P13" s="84"/>
      <c r="Q13" s="84">
        <f t="shared" si="0"/>
        <v>2394974</v>
      </c>
      <c r="R13" s="84">
        <f t="shared" si="1"/>
        <v>0</v>
      </c>
      <c r="S13" s="85" t="s">
        <v>467</v>
      </c>
      <c r="T13" s="86">
        <v>180112.5</v>
      </c>
      <c r="U13" s="86">
        <v>180112.5</v>
      </c>
      <c r="V13" s="86">
        <v>180112.5</v>
      </c>
      <c r="W13" s="86">
        <v>180112.5</v>
      </c>
      <c r="X13" s="86">
        <v>180112.5</v>
      </c>
      <c r="Y13" s="86">
        <v>180112.5</v>
      </c>
      <c r="Z13" s="86">
        <v>180112.5</v>
      </c>
      <c r="AA13" s="86">
        <v>180112.5</v>
      </c>
      <c r="AB13" s="86">
        <v>180112.5</v>
      </c>
      <c r="AC13" s="86">
        <v>180112.5</v>
      </c>
      <c r="AD13" s="86">
        <v>296924.5</v>
      </c>
      <c r="AE13" s="86">
        <v>296924.5</v>
      </c>
      <c r="AF13" s="84">
        <f t="shared" si="2"/>
        <v>2394974</v>
      </c>
      <c r="AG13" s="5">
        <f t="shared" si="3"/>
        <v>0</v>
      </c>
    </row>
    <row r="14" spans="1:33" x14ac:dyDescent="0.25">
      <c r="A14" s="150"/>
      <c r="B14" s="152"/>
      <c r="C14" s="155"/>
      <c r="D14" s="156"/>
      <c r="E14" s="197"/>
      <c r="F14" s="83">
        <v>661</v>
      </c>
      <c r="G14" s="84">
        <v>3959432</v>
      </c>
      <c r="H14" s="84">
        <v>3674720</v>
      </c>
      <c r="I14" s="84">
        <v>9672</v>
      </c>
      <c r="J14" s="84">
        <v>275040</v>
      </c>
      <c r="K14" s="84"/>
      <c r="L14" s="84"/>
      <c r="M14" s="84"/>
      <c r="N14" s="84"/>
      <c r="O14" s="84"/>
      <c r="P14" s="84"/>
      <c r="Q14" s="84">
        <f t="shared" si="0"/>
        <v>3959432</v>
      </c>
      <c r="R14" s="84">
        <f t="shared" si="1"/>
        <v>0</v>
      </c>
      <c r="S14" s="85" t="s">
        <v>468</v>
      </c>
      <c r="T14" s="86">
        <v>284928.33333333331</v>
      </c>
      <c r="U14" s="86">
        <v>328418.33333333331</v>
      </c>
      <c r="V14" s="86">
        <v>306673.33333333331</v>
      </c>
      <c r="W14" s="86">
        <v>306673.33333333331</v>
      </c>
      <c r="X14" s="86">
        <v>306673.33333333331</v>
      </c>
      <c r="Y14" s="86">
        <v>306673.33333333331</v>
      </c>
      <c r="Z14" s="86">
        <v>306673.33333333331</v>
      </c>
      <c r="AA14" s="86">
        <v>306673.33333333331</v>
      </c>
      <c r="AB14" s="86">
        <v>306673.33333333331</v>
      </c>
      <c r="AC14" s="86">
        <v>306673.33333333331</v>
      </c>
      <c r="AD14" s="86">
        <v>446349.33333333331</v>
      </c>
      <c r="AE14" s="86">
        <v>446349.33333333331</v>
      </c>
      <c r="AF14" s="84">
        <f t="shared" si="2"/>
        <v>3959432.0000000005</v>
      </c>
      <c r="AG14" s="5">
        <f t="shared" si="3"/>
        <v>0</v>
      </c>
    </row>
    <row r="15" spans="1:33" x14ac:dyDescent="0.25">
      <c r="A15" s="150"/>
      <c r="B15" s="152"/>
      <c r="C15" s="155"/>
      <c r="D15" s="156"/>
      <c r="E15" s="197"/>
      <c r="F15" s="83">
        <v>661</v>
      </c>
      <c r="G15" s="84">
        <v>5281759</v>
      </c>
      <c r="H15" s="84">
        <v>5189063</v>
      </c>
      <c r="I15" s="84">
        <v>33880</v>
      </c>
      <c r="J15" s="84">
        <v>58816</v>
      </c>
      <c r="K15" s="84"/>
      <c r="L15" s="84"/>
      <c r="M15" s="84"/>
      <c r="N15" s="84"/>
      <c r="O15" s="84"/>
      <c r="P15" s="84"/>
      <c r="Q15" s="84">
        <f t="shared" si="0"/>
        <v>5281759</v>
      </c>
      <c r="R15" s="84">
        <f t="shared" si="1"/>
        <v>0</v>
      </c>
      <c r="S15" s="85" t="s">
        <v>469</v>
      </c>
      <c r="T15" s="86">
        <v>404740.75000000006</v>
      </c>
      <c r="U15" s="86">
        <v>404740.75000000006</v>
      </c>
      <c r="V15" s="86">
        <v>406220.75000000006</v>
      </c>
      <c r="W15" s="86">
        <v>404740.75000000006</v>
      </c>
      <c r="X15" s="86">
        <v>404740.75000000006</v>
      </c>
      <c r="Y15" s="86">
        <v>406220.75000000006</v>
      </c>
      <c r="Z15" s="86">
        <v>404740.75000000006</v>
      </c>
      <c r="AA15" s="86">
        <v>404740.75000000006</v>
      </c>
      <c r="AB15" s="86">
        <v>406220.75000000006</v>
      </c>
      <c r="AC15" s="86">
        <v>404740.75000000006</v>
      </c>
      <c r="AD15" s="86">
        <v>614215.74999999988</v>
      </c>
      <c r="AE15" s="86">
        <v>615695.74999999988</v>
      </c>
      <c r="AF15" s="84">
        <f t="shared" si="2"/>
        <v>5281759</v>
      </c>
      <c r="AG15" s="5">
        <f t="shared" si="3"/>
        <v>0</v>
      </c>
    </row>
    <row r="16" spans="1:33" ht="30" x14ac:dyDescent="0.25">
      <c r="A16" s="150"/>
      <c r="B16" s="152"/>
      <c r="C16" s="155"/>
      <c r="D16" s="156"/>
      <c r="E16" s="198"/>
      <c r="F16" s="83">
        <v>661</v>
      </c>
      <c r="G16" s="84">
        <v>9076057</v>
      </c>
      <c r="H16" s="84">
        <v>8842171</v>
      </c>
      <c r="I16" s="84">
        <v>177230</v>
      </c>
      <c r="J16" s="84">
        <v>56656</v>
      </c>
      <c r="K16" s="84"/>
      <c r="L16" s="84"/>
      <c r="M16" s="84"/>
      <c r="N16" s="84"/>
      <c r="O16" s="84"/>
      <c r="P16" s="84"/>
      <c r="Q16" s="84">
        <f t="shared" si="0"/>
        <v>9076057</v>
      </c>
      <c r="R16" s="84">
        <f t="shared" si="1"/>
        <v>0</v>
      </c>
      <c r="S16" s="85" t="s">
        <v>470</v>
      </c>
      <c r="T16" s="86">
        <v>696006.33333333326</v>
      </c>
      <c r="U16" s="86">
        <v>696006.33333333326</v>
      </c>
      <c r="V16" s="86">
        <v>698566.33333333326</v>
      </c>
      <c r="W16" s="86">
        <v>696006.33333333326</v>
      </c>
      <c r="X16" s="86">
        <v>696006.33333333326</v>
      </c>
      <c r="Y16" s="86">
        <v>698566.33333333326</v>
      </c>
      <c r="Z16" s="86">
        <v>696006.33333333326</v>
      </c>
      <c r="AA16" s="86">
        <v>696006.33333333326</v>
      </c>
      <c r="AB16" s="86">
        <v>698566.33333333326</v>
      </c>
      <c r="AC16" s="86">
        <v>696006.33333333326</v>
      </c>
      <c r="AD16" s="86">
        <v>1052876.8333333333</v>
      </c>
      <c r="AE16" s="86">
        <v>1055436.8333333333</v>
      </c>
      <c r="AF16" s="84">
        <f t="shared" si="2"/>
        <v>9076056.9999999981</v>
      </c>
      <c r="AG16" s="5">
        <f t="shared" si="3"/>
        <v>0</v>
      </c>
    </row>
    <row r="17" spans="1:33" ht="30" x14ac:dyDescent="0.25">
      <c r="A17" s="150"/>
      <c r="B17" s="152"/>
      <c r="C17" s="155"/>
      <c r="D17" s="156"/>
      <c r="E17" s="83" t="s">
        <v>10</v>
      </c>
      <c r="F17" s="83">
        <v>662</v>
      </c>
      <c r="G17" s="84">
        <v>5783783</v>
      </c>
      <c r="H17" s="84">
        <v>5668319</v>
      </c>
      <c r="I17" s="84">
        <v>82140</v>
      </c>
      <c r="J17" s="84">
        <v>33324</v>
      </c>
      <c r="K17" s="84"/>
      <c r="L17" s="84"/>
      <c r="M17" s="84"/>
      <c r="N17" s="84"/>
      <c r="O17" s="84"/>
      <c r="P17" s="84"/>
      <c r="Q17" s="84">
        <f t="shared" si="0"/>
        <v>5783783</v>
      </c>
      <c r="R17" s="84">
        <f t="shared" si="1"/>
        <v>0</v>
      </c>
      <c r="S17" s="85" t="s">
        <v>471</v>
      </c>
      <c r="T17" s="86">
        <v>440458.50000000006</v>
      </c>
      <c r="U17" s="86">
        <v>440458.50000000006</v>
      </c>
      <c r="V17" s="86">
        <v>440458.50000000006</v>
      </c>
      <c r="W17" s="86">
        <v>440458.50000000006</v>
      </c>
      <c r="X17" s="86">
        <v>440458.50000000006</v>
      </c>
      <c r="Y17" s="86">
        <v>440458.50000000006</v>
      </c>
      <c r="Z17" s="86">
        <v>440458.50000000006</v>
      </c>
      <c r="AA17" s="86">
        <v>440458.50000000006</v>
      </c>
      <c r="AB17" s="86">
        <v>440458.50000000006</v>
      </c>
      <c r="AC17" s="86">
        <v>440458.50000000006</v>
      </c>
      <c r="AD17" s="86">
        <v>689599</v>
      </c>
      <c r="AE17" s="86">
        <v>689599</v>
      </c>
      <c r="AF17" s="84">
        <f t="shared" si="2"/>
        <v>5783783.0000000009</v>
      </c>
      <c r="AG17" s="5">
        <f t="shared" si="3"/>
        <v>0</v>
      </c>
    </row>
    <row r="18" spans="1:33" ht="30" x14ac:dyDescent="0.25">
      <c r="A18" s="150"/>
      <c r="B18" s="152"/>
      <c r="C18" s="155"/>
      <c r="D18" s="156"/>
      <c r="E18" s="83" t="s">
        <v>11</v>
      </c>
      <c r="F18" s="83">
        <v>664</v>
      </c>
      <c r="G18" s="84">
        <v>3132301</v>
      </c>
      <c r="H18" s="84">
        <v>3092101</v>
      </c>
      <c r="I18" s="84">
        <v>30000</v>
      </c>
      <c r="J18" s="84">
        <v>10200</v>
      </c>
      <c r="K18" s="84"/>
      <c r="L18" s="84"/>
      <c r="M18" s="84"/>
      <c r="N18" s="84"/>
      <c r="O18" s="84"/>
      <c r="P18" s="84"/>
      <c r="Q18" s="84">
        <f t="shared" si="0"/>
        <v>3132301</v>
      </c>
      <c r="R18" s="84">
        <f t="shared" si="1"/>
        <v>0</v>
      </c>
      <c r="S18" s="85" t="s">
        <v>472</v>
      </c>
      <c r="T18" s="86">
        <v>239029.25000000003</v>
      </c>
      <c r="U18" s="86">
        <v>239029.25000000003</v>
      </c>
      <c r="V18" s="86">
        <v>239029.25000000003</v>
      </c>
      <c r="W18" s="86">
        <v>239029.25000000003</v>
      </c>
      <c r="X18" s="86">
        <v>239029.25000000003</v>
      </c>
      <c r="Y18" s="86">
        <v>239029.25000000003</v>
      </c>
      <c r="Z18" s="86">
        <v>239029.25000000003</v>
      </c>
      <c r="AA18" s="86">
        <v>239029.25000000003</v>
      </c>
      <c r="AB18" s="86">
        <v>239029.25000000003</v>
      </c>
      <c r="AC18" s="86">
        <v>239029.25000000003</v>
      </c>
      <c r="AD18" s="86">
        <v>371004.25</v>
      </c>
      <c r="AE18" s="86">
        <v>371004.25</v>
      </c>
      <c r="AF18" s="84">
        <f t="shared" si="2"/>
        <v>3132301.0000000005</v>
      </c>
      <c r="AG18" s="5">
        <f t="shared" si="3"/>
        <v>0</v>
      </c>
    </row>
    <row r="19" spans="1:33" x14ac:dyDescent="0.25">
      <c r="A19" s="150"/>
      <c r="B19" s="152"/>
      <c r="C19" s="157" t="s">
        <v>15</v>
      </c>
      <c r="D19" s="158">
        <f>SUM(G19:G30)</f>
        <v>419257141.25</v>
      </c>
      <c r="E19" s="199" t="s">
        <v>60</v>
      </c>
      <c r="F19" s="25">
        <v>668</v>
      </c>
      <c r="G19" s="22">
        <v>31465405</v>
      </c>
      <c r="H19" s="22">
        <v>6470421</v>
      </c>
      <c r="I19" s="22">
        <v>588000</v>
      </c>
      <c r="J19" s="22">
        <v>24406984</v>
      </c>
      <c r="K19" s="22"/>
      <c r="L19" s="22"/>
      <c r="M19" s="22"/>
      <c r="N19" s="22"/>
      <c r="O19" s="22"/>
      <c r="P19" s="22"/>
      <c r="Q19" s="22">
        <f t="shared" si="0"/>
        <v>31465405</v>
      </c>
      <c r="R19" s="22">
        <f t="shared" si="1"/>
        <v>0</v>
      </c>
      <c r="S19" s="62" t="s">
        <v>85</v>
      </c>
      <c r="T19" s="63">
        <v>2546813.25</v>
      </c>
      <c r="U19" s="63">
        <v>2546813.25</v>
      </c>
      <c r="V19" s="63">
        <v>2622148.25</v>
      </c>
      <c r="W19" s="63">
        <v>2546813.25</v>
      </c>
      <c r="X19" s="63">
        <v>2546813.25</v>
      </c>
      <c r="Y19" s="63">
        <v>2622148.25</v>
      </c>
      <c r="Z19" s="63">
        <v>2546813.25</v>
      </c>
      <c r="AA19" s="63">
        <v>2546813.25</v>
      </c>
      <c r="AB19" s="63">
        <v>2622148.25</v>
      </c>
      <c r="AC19" s="63">
        <v>2546813.25</v>
      </c>
      <c r="AD19" s="63">
        <v>2847966.25</v>
      </c>
      <c r="AE19" s="63">
        <v>2923301.25</v>
      </c>
      <c r="AF19" s="22">
        <f t="shared" si="2"/>
        <v>31465405</v>
      </c>
      <c r="AG19" s="5">
        <f t="shared" si="3"/>
        <v>0</v>
      </c>
    </row>
    <row r="20" spans="1:33" x14ac:dyDescent="0.25">
      <c r="A20" s="150"/>
      <c r="B20" s="152"/>
      <c r="C20" s="157"/>
      <c r="D20" s="158"/>
      <c r="E20" s="200"/>
      <c r="F20" s="26">
        <v>668</v>
      </c>
      <c r="G20" s="22">
        <v>26084557</v>
      </c>
      <c r="H20" s="22">
        <v>5103725</v>
      </c>
      <c r="I20" s="22">
        <v>184400</v>
      </c>
      <c r="J20" s="22">
        <v>20796432</v>
      </c>
      <c r="K20" s="22"/>
      <c r="L20" s="22"/>
      <c r="M20" s="22"/>
      <c r="N20" s="22"/>
      <c r="O20" s="22"/>
      <c r="P20" s="22"/>
      <c r="Q20" s="22">
        <f t="shared" si="0"/>
        <v>26084557</v>
      </c>
      <c r="R20" s="22">
        <f t="shared" si="1"/>
        <v>0</v>
      </c>
      <c r="S20" s="62" t="s">
        <v>86</v>
      </c>
      <c r="T20" s="63">
        <v>2137186.333333333</v>
      </c>
      <c r="U20" s="63">
        <v>2137186.333333333</v>
      </c>
      <c r="V20" s="63">
        <v>2137186.333333333</v>
      </c>
      <c r="W20" s="63">
        <v>2137186.333333333</v>
      </c>
      <c r="X20" s="63">
        <v>2137186.333333333</v>
      </c>
      <c r="Y20" s="63">
        <v>2137186.333333333</v>
      </c>
      <c r="Z20" s="63">
        <v>2137186.333333333</v>
      </c>
      <c r="AA20" s="63">
        <v>2137186.333333333</v>
      </c>
      <c r="AB20" s="63">
        <v>2137186.333333333</v>
      </c>
      <c r="AC20" s="63">
        <v>2137186.333333333</v>
      </c>
      <c r="AD20" s="63">
        <v>2356346.833333333</v>
      </c>
      <c r="AE20" s="63">
        <v>2356346.833333333</v>
      </c>
      <c r="AF20" s="22">
        <f t="shared" si="2"/>
        <v>26084556.999999989</v>
      </c>
      <c r="AG20" s="5">
        <f t="shared" si="3"/>
        <v>0</v>
      </c>
    </row>
    <row r="21" spans="1:33" x14ac:dyDescent="0.25">
      <c r="A21" s="150"/>
      <c r="B21" s="152"/>
      <c r="C21" s="157"/>
      <c r="D21" s="158"/>
      <c r="E21" s="200"/>
      <c r="F21" s="26">
        <v>668</v>
      </c>
      <c r="G21" s="22">
        <v>24039453</v>
      </c>
      <c r="H21" s="22">
        <v>5474414</v>
      </c>
      <c r="I21" s="22">
        <v>3255919</v>
      </c>
      <c r="J21" s="22">
        <v>15309120</v>
      </c>
      <c r="K21" s="22"/>
      <c r="L21" s="22"/>
      <c r="M21" s="22"/>
      <c r="N21" s="22"/>
      <c r="O21" s="22"/>
      <c r="P21" s="22"/>
      <c r="Q21" s="22">
        <f t="shared" si="0"/>
        <v>24039453</v>
      </c>
      <c r="R21" s="22">
        <f t="shared" si="1"/>
        <v>0</v>
      </c>
      <c r="S21" s="62" t="s">
        <v>87</v>
      </c>
      <c r="T21" s="63">
        <v>1963111.3333333335</v>
      </c>
      <c r="U21" s="63">
        <v>1963111.3333333335</v>
      </c>
      <c r="V21" s="63">
        <v>1963111.3333333335</v>
      </c>
      <c r="W21" s="63">
        <v>1963111.3333333335</v>
      </c>
      <c r="X21" s="63">
        <v>1963111.3333333335</v>
      </c>
      <c r="Y21" s="63">
        <v>1963111.3333333335</v>
      </c>
      <c r="Z21" s="63">
        <v>1963111.3333333335</v>
      </c>
      <c r="AA21" s="63">
        <v>1963111.3333333335</v>
      </c>
      <c r="AB21" s="63">
        <v>1963111.3333333335</v>
      </c>
      <c r="AC21" s="63">
        <v>1963111.3333333335</v>
      </c>
      <c r="AD21" s="63">
        <v>2204169.833333333</v>
      </c>
      <c r="AE21" s="63">
        <v>2204169.833333333</v>
      </c>
      <c r="AF21" s="22">
        <f t="shared" si="2"/>
        <v>24039453</v>
      </c>
      <c r="AG21" s="5">
        <f t="shared" si="3"/>
        <v>0</v>
      </c>
    </row>
    <row r="22" spans="1:33" x14ac:dyDescent="0.25">
      <c r="A22" s="150"/>
      <c r="B22" s="152"/>
      <c r="C22" s="157"/>
      <c r="D22" s="158"/>
      <c r="E22" s="200"/>
      <c r="F22" s="26">
        <v>668</v>
      </c>
      <c r="G22" s="22">
        <v>12250450</v>
      </c>
      <c r="H22" s="22">
        <v>7909280</v>
      </c>
      <c r="I22" s="22">
        <v>113210</v>
      </c>
      <c r="J22" s="22">
        <v>4227960</v>
      </c>
      <c r="K22" s="22"/>
      <c r="L22" s="22"/>
      <c r="M22" s="22"/>
      <c r="N22" s="22"/>
      <c r="O22" s="22"/>
      <c r="P22" s="22"/>
      <c r="Q22" s="22">
        <f t="shared" si="0"/>
        <v>12250450</v>
      </c>
      <c r="R22" s="22">
        <f t="shared" si="1"/>
        <v>0</v>
      </c>
      <c r="S22" s="62" t="s">
        <v>88</v>
      </c>
      <c r="T22" s="63">
        <v>961770.91666666663</v>
      </c>
      <c r="U22" s="63">
        <v>961770.91666666663</v>
      </c>
      <c r="V22" s="63">
        <v>963090.91666666663</v>
      </c>
      <c r="W22" s="63">
        <v>961770.91666666663</v>
      </c>
      <c r="X22" s="63">
        <v>961770.91666666663</v>
      </c>
      <c r="Y22" s="63">
        <v>963090.91666666663</v>
      </c>
      <c r="Z22" s="63">
        <v>961770.91666666663</v>
      </c>
      <c r="AA22" s="63">
        <v>961770.91666666663</v>
      </c>
      <c r="AB22" s="63">
        <v>963090.91666666663</v>
      </c>
      <c r="AC22" s="63">
        <v>961770.91666666663</v>
      </c>
      <c r="AD22" s="63">
        <v>1313730.4166666665</v>
      </c>
      <c r="AE22" s="63">
        <v>1315050.4166666665</v>
      </c>
      <c r="AF22" s="22">
        <f t="shared" si="2"/>
        <v>12250449.999999998</v>
      </c>
      <c r="AG22" s="5">
        <f t="shared" si="3"/>
        <v>0</v>
      </c>
    </row>
    <row r="23" spans="1:33" x14ac:dyDescent="0.25">
      <c r="A23" s="150"/>
      <c r="B23" s="152"/>
      <c r="C23" s="157"/>
      <c r="D23" s="158"/>
      <c r="E23" s="200"/>
      <c r="F23" s="26">
        <v>668</v>
      </c>
      <c r="G23" s="22">
        <v>10140057</v>
      </c>
      <c r="H23" s="22">
        <v>8797577</v>
      </c>
      <c r="I23" s="22">
        <v>20200</v>
      </c>
      <c r="J23" s="22">
        <v>1322280</v>
      </c>
      <c r="K23" s="22"/>
      <c r="L23" s="22"/>
      <c r="M23" s="22"/>
      <c r="N23" s="22"/>
      <c r="O23" s="22"/>
      <c r="P23" s="22"/>
      <c r="Q23" s="22">
        <f t="shared" si="0"/>
        <v>10140057</v>
      </c>
      <c r="R23" s="22">
        <f t="shared" si="1"/>
        <v>0</v>
      </c>
      <c r="S23" s="62" t="s">
        <v>89</v>
      </c>
      <c r="T23" s="63">
        <v>770827.08333333337</v>
      </c>
      <c r="U23" s="63">
        <v>783427.08333333337</v>
      </c>
      <c r="V23" s="63">
        <v>777127.08333333337</v>
      </c>
      <c r="W23" s="63">
        <v>777127.08333333337</v>
      </c>
      <c r="X23" s="63">
        <v>777127.08333333337</v>
      </c>
      <c r="Y23" s="63">
        <v>777127.08333333337</v>
      </c>
      <c r="Z23" s="63">
        <v>777127.08333333337</v>
      </c>
      <c r="AA23" s="63">
        <v>777127.08333333337</v>
      </c>
      <c r="AB23" s="63">
        <v>777127.08333333337</v>
      </c>
      <c r="AC23" s="63">
        <v>777127.08333333337</v>
      </c>
      <c r="AD23" s="63">
        <v>1184393.0833333333</v>
      </c>
      <c r="AE23" s="63">
        <v>1184393.0833333333</v>
      </c>
      <c r="AF23" s="22">
        <f t="shared" si="2"/>
        <v>10140057</v>
      </c>
      <c r="AG23" s="5">
        <f t="shared" si="3"/>
        <v>0</v>
      </c>
    </row>
    <row r="24" spans="1:33" x14ac:dyDescent="0.25">
      <c r="A24" s="150"/>
      <c r="B24" s="152"/>
      <c r="C24" s="157"/>
      <c r="D24" s="158"/>
      <c r="E24" s="200"/>
      <c r="F24" s="26">
        <v>668</v>
      </c>
      <c r="G24" s="22">
        <v>4198911</v>
      </c>
      <c r="H24" s="22">
        <v>3559309</v>
      </c>
      <c r="I24" s="22">
        <v>567130</v>
      </c>
      <c r="J24" s="22">
        <v>72472</v>
      </c>
      <c r="K24" s="22"/>
      <c r="L24" s="22"/>
      <c r="M24" s="22"/>
      <c r="N24" s="22"/>
      <c r="O24" s="22"/>
      <c r="P24" s="22"/>
      <c r="Q24" s="22">
        <f t="shared" si="0"/>
        <v>4198911</v>
      </c>
      <c r="R24" s="22">
        <f t="shared" si="1"/>
        <v>0</v>
      </c>
      <c r="S24" s="62" t="s">
        <v>90</v>
      </c>
      <c r="T24" s="63">
        <v>322132.25000000006</v>
      </c>
      <c r="U24" s="63">
        <v>322132.25000000006</v>
      </c>
      <c r="V24" s="63">
        <v>330182.25000000006</v>
      </c>
      <c r="W24" s="63">
        <v>322132.25000000006</v>
      </c>
      <c r="X24" s="63">
        <v>322132.25000000006</v>
      </c>
      <c r="Y24" s="63">
        <v>330182.25000000006</v>
      </c>
      <c r="Z24" s="63">
        <v>322132.25000000006</v>
      </c>
      <c r="AA24" s="63">
        <v>322132.25000000006</v>
      </c>
      <c r="AB24" s="63">
        <v>330182.25000000006</v>
      </c>
      <c r="AC24" s="63">
        <v>322132.25000000006</v>
      </c>
      <c r="AD24" s="63">
        <v>472694.25000000006</v>
      </c>
      <c r="AE24" s="63">
        <v>480744.25000000006</v>
      </c>
      <c r="AF24" s="22">
        <f t="shared" si="2"/>
        <v>4198911.0000000009</v>
      </c>
      <c r="AG24" s="5">
        <f t="shared" si="3"/>
        <v>0</v>
      </c>
    </row>
    <row r="25" spans="1:33" x14ac:dyDescent="0.25">
      <c r="A25" s="150"/>
      <c r="B25" s="152"/>
      <c r="C25" s="157"/>
      <c r="D25" s="158"/>
      <c r="E25" s="200"/>
      <c r="F25" s="26">
        <v>668</v>
      </c>
      <c r="G25" s="22">
        <v>6838101</v>
      </c>
      <c r="H25" s="22">
        <v>6646131</v>
      </c>
      <c r="I25" s="22">
        <v>123350</v>
      </c>
      <c r="J25" s="22">
        <v>68620</v>
      </c>
      <c r="K25" s="22"/>
      <c r="L25" s="22"/>
      <c r="M25" s="22"/>
      <c r="N25" s="22"/>
      <c r="O25" s="22"/>
      <c r="P25" s="22"/>
      <c r="Q25" s="22">
        <f t="shared" si="0"/>
        <v>6838101</v>
      </c>
      <c r="R25" s="22">
        <f t="shared" si="1"/>
        <v>0</v>
      </c>
      <c r="S25" s="62" t="s">
        <v>91</v>
      </c>
      <c r="T25" s="63">
        <v>530198.16666666663</v>
      </c>
      <c r="U25" s="63">
        <v>530198.16666666663</v>
      </c>
      <c r="V25" s="63">
        <v>538248.16666666663</v>
      </c>
      <c r="W25" s="63">
        <v>530198.16666666663</v>
      </c>
      <c r="X25" s="63">
        <v>530198.16666666663</v>
      </c>
      <c r="Y25" s="63">
        <v>538248.16666666663</v>
      </c>
      <c r="Z25" s="63">
        <v>530198.16666666663</v>
      </c>
      <c r="AA25" s="63">
        <v>530198.16666666663</v>
      </c>
      <c r="AB25" s="63">
        <v>538248.16666666663</v>
      </c>
      <c r="AC25" s="63">
        <v>530198.16666666663</v>
      </c>
      <c r="AD25" s="63">
        <v>751959.66666666674</v>
      </c>
      <c r="AE25" s="63">
        <v>760009.66666666674</v>
      </c>
      <c r="AF25" s="22">
        <f t="shared" si="2"/>
        <v>6838101.0000000009</v>
      </c>
      <c r="AG25" s="5">
        <f t="shared" si="3"/>
        <v>0</v>
      </c>
    </row>
    <row r="26" spans="1:33" x14ac:dyDescent="0.25">
      <c r="A26" s="150"/>
      <c r="B26" s="152"/>
      <c r="C26" s="157"/>
      <c r="D26" s="158"/>
      <c r="E26" s="200"/>
      <c r="F26" s="26">
        <v>668</v>
      </c>
      <c r="G26" s="22">
        <v>3845395</v>
      </c>
      <c r="H26" s="22">
        <v>986395</v>
      </c>
      <c r="I26" s="22">
        <v>168000</v>
      </c>
      <c r="J26" s="22">
        <v>2691000</v>
      </c>
      <c r="K26" s="22"/>
      <c r="L26" s="22"/>
      <c r="M26" s="22"/>
      <c r="N26" s="22"/>
      <c r="O26" s="22"/>
      <c r="P26" s="22"/>
      <c r="Q26" s="22">
        <f t="shared" si="0"/>
        <v>3845395</v>
      </c>
      <c r="R26" s="22">
        <f t="shared" si="1"/>
        <v>0</v>
      </c>
      <c r="S26" s="62" t="s">
        <v>92</v>
      </c>
      <c r="T26" s="63">
        <v>313063.91666666669</v>
      </c>
      <c r="U26" s="63">
        <v>313063.91666666669</v>
      </c>
      <c r="V26" s="63">
        <v>313063.91666666669</v>
      </c>
      <c r="W26" s="63">
        <v>313063.91666666669</v>
      </c>
      <c r="X26" s="63">
        <v>313063.91666666669</v>
      </c>
      <c r="Y26" s="63">
        <v>313063.91666666669</v>
      </c>
      <c r="Z26" s="63">
        <v>313063.91666666669</v>
      </c>
      <c r="AA26" s="63">
        <v>313063.91666666669</v>
      </c>
      <c r="AB26" s="63">
        <v>313063.91666666669</v>
      </c>
      <c r="AC26" s="63">
        <v>313063.91666666669</v>
      </c>
      <c r="AD26" s="63">
        <v>357377.91666666669</v>
      </c>
      <c r="AE26" s="63">
        <v>357377.91666666669</v>
      </c>
      <c r="AF26" s="22">
        <f t="shared" si="2"/>
        <v>3845394.9999999995</v>
      </c>
      <c r="AG26" s="5">
        <f t="shared" si="3"/>
        <v>0</v>
      </c>
    </row>
    <row r="27" spans="1:33" x14ac:dyDescent="0.25">
      <c r="A27" s="150"/>
      <c r="B27" s="152"/>
      <c r="C27" s="157"/>
      <c r="D27" s="158"/>
      <c r="E27" s="200"/>
      <c r="F27" s="26">
        <v>668</v>
      </c>
      <c r="G27" s="22">
        <v>64016032</v>
      </c>
      <c r="H27" s="22">
        <v>53683678</v>
      </c>
      <c r="I27" s="22">
        <v>6769170</v>
      </c>
      <c r="J27" s="22">
        <v>2567384</v>
      </c>
      <c r="K27" s="22">
        <v>995800</v>
      </c>
      <c r="L27" s="22"/>
      <c r="M27" s="22"/>
      <c r="N27" s="22"/>
      <c r="O27" s="22"/>
      <c r="P27" s="22"/>
      <c r="Q27" s="22">
        <f t="shared" si="0"/>
        <v>64016032</v>
      </c>
      <c r="R27" s="22">
        <f t="shared" si="1"/>
        <v>0</v>
      </c>
      <c r="S27" s="62" t="s">
        <v>93</v>
      </c>
      <c r="T27" s="63">
        <v>4643599.7499999991</v>
      </c>
      <c r="U27" s="63">
        <v>7896359.7499999991</v>
      </c>
      <c r="V27" s="63">
        <v>4651194.7499999991</v>
      </c>
      <c r="W27" s="63">
        <v>4643599.7499999991</v>
      </c>
      <c r="X27" s="63">
        <v>4643599.7499999991</v>
      </c>
      <c r="Y27" s="63">
        <v>4651194.7499999991</v>
      </c>
      <c r="Z27" s="63">
        <v>4643599.7499999991</v>
      </c>
      <c r="AA27" s="63">
        <v>4643599.7499999991</v>
      </c>
      <c r="AB27" s="63">
        <v>7903954.7499999991</v>
      </c>
      <c r="AC27" s="63">
        <v>4643599.7499999991</v>
      </c>
      <c r="AD27" s="63">
        <v>5522067.25</v>
      </c>
      <c r="AE27" s="63">
        <v>5529662.25</v>
      </c>
      <c r="AF27" s="22">
        <f t="shared" si="2"/>
        <v>64016031.999999993</v>
      </c>
      <c r="AG27" s="5">
        <f t="shared" si="3"/>
        <v>0</v>
      </c>
    </row>
    <row r="28" spans="1:33" x14ac:dyDescent="0.25">
      <c r="A28" s="150"/>
      <c r="B28" s="152"/>
      <c r="C28" s="157"/>
      <c r="D28" s="158"/>
      <c r="E28" s="200"/>
      <c r="F28" s="26">
        <v>668</v>
      </c>
      <c r="G28" s="22">
        <v>196556635.25</v>
      </c>
      <c r="H28" s="22">
        <v>2643527</v>
      </c>
      <c r="I28" s="22">
        <v>114000</v>
      </c>
      <c r="J28" s="22">
        <v>2692980</v>
      </c>
      <c r="K28" s="22"/>
      <c r="L28" s="22"/>
      <c r="M28" s="22"/>
      <c r="N28" s="22">
        <v>191106128.25</v>
      </c>
      <c r="O28" s="22"/>
      <c r="P28" s="22"/>
      <c r="Q28" s="22">
        <f t="shared" si="0"/>
        <v>196556635.25</v>
      </c>
      <c r="R28" s="22">
        <f t="shared" si="1"/>
        <v>0</v>
      </c>
      <c r="S28" s="62" t="s">
        <v>95</v>
      </c>
      <c r="T28" s="63">
        <v>16358768.104166666</v>
      </c>
      <c r="U28" s="63">
        <v>16358768.104166666</v>
      </c>
      <c r="V28" s="63">
        <v>16358768.104166666</v>
      </c>
      <c r="W28" s="63">
        <v>16358768.104166666</v>
      </c>
      <c r="X28" s="63">
        <v>16358768.104166666</v>
      </c>
      <c r="Y28" s="63">
        <v>16358768.104166666</v>
      </c>
      <c r="Z28" s="63">
        <v>16358768.104166666</v>
      </c>
      <c r="AA28" s="63">
        <v>16358768.104166666</v>
      </c>
      <c r="AB28" s="63">
        <v>16358768.104166666</v>
      </c>
      <c r="AC28" s="63">
        <v>16358768.104166666</v>
      </c>
      <c r="AD28" s="63">
        <v>16484477.104166666</v>
      </c>
      <c r="AE28" s="63">
        <v>16484477.104166666</v>
      </c>
      <c r="AF28" s="22">
        <f t="shared" si="2"/>
        <v>196556635.24999997</v>
      </c>
      <c r="AG28" s="5">
        <f t="shared" si="3"/>
        <v>0</v>
      </c>
    </row>
    <row r="29" spans="1:33" x14ac:dyDescent="0.25">
      <c r="A29" s="150"/>
      <c r="B29" s="152"/>
      <c r="C29" s="157"/>
      <c r="D29" s="158"/>
      <c r="E29" s="201"/>
      <c r="F29" s="27">
        <v>668</v>
      </c>
      <c r="G29" s="22">
        <v>4096679</v>
      </c>
      <c r="H29" s="22">
        <v>3747949</v>
      </c>
      <c r="I29" s="22">
        <v>119120</v>
      </c>
      <c r="J29" s="22">
        <v>229610</v>
      </c>
      <c r="K29" s="22"/>
      <c r="L29" s="22"/>
      <c r="M29" s="22"/>
      <c r="N29" s="22"/>
      <c r="O29" s="22"/>
      <c r="P29" s="22"/>
      <c r="Q29" s="22">
        <f t="shared" si="0"/>
        <v>4096679</v>
      </c>
      <c r="R29" s="22">
        <f t="shared" si="1"/>
        <v>0</v>
      </c>
      <c r="S29" s="62" t="s">
        <v>94</v>
      </c>
      <c r="T29" s="63">
        <v>298276.41666666669</v>
      </c>
      <c r="U29" s="63">
        <v>327276.41666666669</v>
      </c>
      <c r="V29" s="63">
        <v>315796.41666666669</v>
      </c>
      <c r="W29" s="63">
        <v>312776.41666666669</v>
      </c>
      <c r="X29" s="63">
        <v>312776.41666666669</v>
      </c>
      <c r="Y29" s="63">
        <v>315796.41666666669</v>
      </c>
      <c r="Z29" s="63">
        <v>312776.41666666669</v>
      </c>
      <c r="AA29" s="63">
        <v>312776.41666666669</v>
      </c>
      <c r="AB29" s="63">
        <v>315796.41666666669</v>
      </c>
      <c r="AC29" s="63">
        <v>312776.41666666669</v>
      </c>
      <c r="AD29" s="63">
        <v>478417.41666666669</v>
      </c>
      <c r="AE29" s="63">
        <v>481437.41666666669</v>
      </c>
      <c r="AF29" s="22">
        <f t="shared" si="2"/>
        <v>4096678.9999999995</v>
      </c>
      <c r="AG29" s="5">
        <f t="shared" si="3"/>
        <v>0</v>
      </c>
    </row>
    <row r="30" spans="1:33" ht="30" x14ac:dyDescent="0.25">
      <c r="A30" s="150"/>
      <c r="B30" s="152"/>
      <c r="C30" s="157"/>
      <c r="D30" s="158"/>
      <c r="E30" s="21" t="s">
        <v>16</v>
      </c>
      <c r="F30" s="21">
        <v>669</v>
      </c>
      <c r="G30" s="22">
        <v>35725466</v>
      </c>
      <c r="H30" s="22">
        <v>1653801</v>
      </c>
      <c r="I30" s="22">
        <v>960189</v>
      </c>
      <c r="J30" s="22">
        <v>30111476</v>
      </c>
      <c r="K30" s="22"/>
      <c r="L30" s="22">
        <v>3000000</v>
      </c>
      <c r="M30" s="22"/>
      <c r="N30" s="22"/>
      <c r="O30" s="22"/>
      <c r="P30" s="22"/>
      <c r="Q30" s="22">
        <f t="shared" si="0"/>
        <v>35725466</v>
      </c>
      <c r="R30" s="22">
        <f t="shared" si="1"/>
        <v>0</v>
      </c>
      <c r="S30" s="62" t="s">
        <v>64</v>
      </c>
      <c r="T30" s="63">
        <v>2874871.25</v>
      </c>
      <c r="U30" s="63">
        <v>2874871.25</v>
      </c>
      <c r="V30" s="63">
        <v>3143719.25</v>
      </c>
      <c r="W30" s="63">
        <v>2874871.25</v>
      </c>
      <c r="X30" s="63">
        <v>2874871.25</v>
      </c>
      <c r="Y30" s="63">
        <v>3143719.25</v>
      </c>
      <c r="Z30" s="63">
        <v>2874871.25</v>
      </c>
      <c r="AA30" s="63">
        <v>2874871.25</v>
      </c>
      <c r="AB30" s="63">
        <v>3143719.25</v>
      </c>
      <c r="AC30" s="63">
        <v>2874871.25</v>
      </c>
      <c r="AD30" s="63">
        <v>2950680.75</v>
      </c>
      <c r="AE30" s="63">
        <v>3219528.75</v>
      </c>
      <c r="AF30" s="22">
        <f t="shared" si="2"/>
        <v>35725466</v>
      </c>
      <c r="AG30" s="5">
        <f t="shared" si="3"/>
        <v>0</v>
      </c>
    </row>
    <row r="31" spans="1:33" ht="30" x14ac:dyDescent="0.25">
      <c r="A31" s="150"/>
      <c r="B31" s="152"/>
      <c r="C31" s="159" t="s">
        <v>19</v>
      </c>
      <c r="D31" s="162">
        <f>G31+G32+G33+G34</f>
        <v>16417558</v>
      </c>
      <c r="E31" s="87" t="s">
        <v>66</v>
      </c>
      <c r="F31" s="87">
        <v>671</v>
      </c>
      <c r="G31" s="88">
        <v>1378186</v>
      </c>
      <c r="H31" s="88">
        <v>1365406</v>
      </c>
      <c r="I31" s="88">
        <v>10800</v>
      </c>
      <c r="J31" s="88">
        <v>1980</v>
      </c>
      <c r="K31" s="88">
        <v>0</v>
      </c>
      <c r="L31" s="88">
        <v>0</v>
      </c>
      <c r="M31" s="88">
        <v>0</v>
      </c>
      <c r="N31" s="88">
        <v>0</v>
      </c>
      <c r="O31" s="88">
        <v>0</v>
      </c>
      <c r="P31" s="88">
        <v>0</v>
      </c>
      <c r="Q31" s="88">
        <f t="shared" si="0"/>
        <v>1378186</v>
      </c>
      <c r="R31" s="88">
        <f t="shared" si="1"/>
        <v>0</v>
      </c>
      <c r="S31" s="89" t="s">
        <v>61</v>
      </c>
      <c r="T31" s="90">
        <v>105974.41666666667</v>
      </c>
      <c r="U31" s="90">
        <v>105974.41666666667</v>
      </c>
      <c r="V31" s="90">
        <v>105974.41666666667</v>
      </c>
      <c r="W31" s="90">
        <v>105974.41666666667</v>
      </c>
      <c r="X31" s="90">
        <v>105974.41666666667</v>
      </c>
      <c r="Y31" s="90">
        <v>105974.41666666667</v>
      </c>
      <c r="Z31" s="90">
        <v>105974.41666666667</v>
      </c>
      <c r="AA31" s="90">
        <v>105974.41666666667</v>
      </c>
      <c r="AB31" s="90">
        <v>105974.41666666667</v>
      </c>
      <c r="AC31" s="90">
        <v>105974.41666666667</v>
      </c>
      <c r="AD31" s="90">
        <v>159220.91666666669</v>
      </c>
      <c r="AE31" s="90">
        <v>159220.91666666669</v>
      </c>
      <c r="AF31" s="88">
        <f t="shared" si="2"/>
        <v>1378186</v>
      </c>
      <c r="AG31" s="5">
        <f t="shared" si="3"/>
        <v>0</v>
      </c>
    </row>
    <row r="32" spans="1:33" x14ac:dyDescent="0.25">
      <c r="A32" s="150"/>
      <c r="B32" s="152"/>
      <c r="C32" s="160"/>
      <c r="D32" s="163"/>
      <c r="E32" s="202" t="s">
        <v>20</v>
      </c>
      <c r="F32" s="91">
        <v>672</v>
      </c>
      <c r="G32" s="88">
        <v>8412302</v>
      </c>
      <c r="H32" s="88">
        <v>7601602</v>
      </c>
      <c r="I32" s="88">
        <v>245524</v>
      </c>
      <c r="J32" s="88">
        <v>565176</v>
      </c>
      <c r="K32" s="88"/>
      <c r="L32" s="88"/>
      <c r="M32" s="88"/>
      <c r="N32" s="88"/>
      <c r="O32" s="88"/>
      <c r="P32" s="88"/>
      <c r="Q32" s="88">
        <f t="shared" si="0"/>
        <v>8412302</v>
      </c>
      <c r="R32" s="88">
        <f t="shared" si="1"/>
        <v>0</v>
      </c>
      <c r="S32" s="89" t="s">
        <v>21</v>
      </c>
      <c r="T32" s="90">
        <v>636846.83333333337</v>
      </c>
      <c r="U32" s="90">
        <v>636846.83333333337</v>
      </c>
      <c r="V32" s="90">
        <v>651666.83333333337</v>
      </c>
      <c r="W32" s="90">
        <v>636846.83333333337</v>
      </c>
      <c r="X32" s="90">
        <v>636846.83333333337</v>
      </c>
      <c r="Y32" s="90">
        <v>651666.83333333337</v>
      </c>
      <c r="Z32" s="90">
        <v>636846.83333333337</v>
      </c>
      <c r="AA32" s="90">
        <v>636846.83333333337</v>
      </c>
      <c r="AB32" s="90">
        <v>651666.83333333337</v>
      </c>
      <c r="AC32" s="90">
        <v>636846.83333333337</v>
      </c>
      <c r="AD32" s="90">
        <v>992276.83333333337</v>
      </c>
      <c r="AE32" s="90">
        <v>1007096.8333333334</v>
      </c>
      <c r="AF32" s="88">
        <f t="shared" si="2"/>
        <v>8412302</v>
      </c>
      <c r="AG32" s="5">
        <f t="shared" si="3"/>
        <v>0</v>
      </c>
    </row>
    <row r="33" spans="1:36" ht="30" x14ac:dyDescent="0.25">
      <c r="A33" s="150"/>
      <c r="B33" s="152"/>
      <c r="C33" s="160"/>
      <c r="D33" s="163"/>
      <c r="E33" s="203"/>
      <c r="F33" s="92">
        <v>672</v>
      </c>
      <c r="G33" s="88">
        <v>4809324</v>
      </c>
      <c r="H33" s="88">
        <v>4731160</v>
      </c>
      <c r="I33" s="88">
        <v>55284</v>
      </c>
      <c r="J33" s="88">
        <v>22880</v>
      </c>
      <c r="K33" s="88"/>
      <c r="L33" s="88"/>
      <c r="M33" s="88"/>
      <c r="N33" s="88"/>
      <c r="O33" s="88"/>
      <c r="P33" s="88"/>
      <c r="Q33" s="88">
        <f t="shared" si="0"/>
        <v>4809324</v>
      </c>
      <c r="R33" s="88">
        <f t="shared" si="1"/>
        <v>0</v>
      </c>
      <c r="S33" s="89" t="s">
        <v>96</v>
      </c>
      <c r="T33" s="90">
        <v>362276.25</v>
      </c>
      <c r="U33" s="90">
        <v>362276.25</v>
      </c>
      <c r="V33" s="90">
        <v>366646.25</v>
      </c>
      <c r="W33" s="90">
        <v>362276.25</v>
      </c>
      <c r="X33" s="90">
        <v>362276.25</v>
      </c>
      <c r="Y33" s="90">
        <v>366646.25</v>
      </c>
      <c r="Z33" s="90">
        <v>362276.25</v>
      </c>
      <c r="AA33" s="90">
        <v>362276.25</v>
      </c>
      <c r="AB33" s="90">
        <v>366646.25</v>
      </c>
      <c r="AC33" s="90">
        <v>362276.25</v>
      </c>
      <c r="AD33" s="90">
        <v>584540.75</v>
      </c>
      <c r="AE33" s="90">
        <v>588910.75</v>
      </c>
      <c r="AF33" s="88">
        <f t="shared" si="2"/>
        <v>4809324</v>
      </c>
      <c r="AG33" s="5">
        <f t="shared" si="3"/>
        <v>0</v>
      </c>
    </row>
    <row r="34" spans="1:36" ht="30" x14ac:dyDescent="0.25">
      <c r="A34" s="150"/>
      <c r="B34" s="152"/>
      <c r="C34" s="161"/>
      <c r="D34" s="164"/>
      <c r="E34" s="203"/>
      <c r="F34" s="92">
        <v>672</v>
      </c>
      <c r="G34" s="88">
        <v>1817746</v>
      </c>
      <c r="H34" s="88">
        <v>1812046</v>
      </c>
      <c r="I34" s="88">
        <v>2400</v>
      </c>
      <c r="J34" s="88">
        <v>3300</v>
      </c>
      <c r="K34" s="88"/>
      <c r="L34" s="88"/>
      <c r="M34" s="88"/>
      <c r="N34" s="88"/>
      <c r="O34" s="88"/>
      <c r="P34" s="88"/>
      <c r="Q34" s="88">
        <f t="shared" si="0"/>
        <v>1817746</v>
      </c>
      <c r="R34" s="88">
        <f t="shared" si="1"/>
        <v>0</v>
      </c>
      <c r="S34" s="89" t="s">
        <v>97</v>
      </c>
      <c r="T34" s="90">
        <v>137156.25</v>
      </c>
      <c r="U34" s="90">
        <v>137156.25</v>
      </c>
      <c r="V34" s="90">
        <v>137156.25</v>
      </c>
      <c r="W34" s="90">
        <v>137156.25</v>
      </c>
      <c r="X34" s="90">
        <v>137156.25</v>
      </c>
      <c r="Y34" s="90">
        <v>137156.25</v>
      </c>
      <c r="Z34" s="90">
        <v>137156.25</v>
      </c>
      <c r="AA34" s="90">
        <v>137156.25</v>
      </c>
      <c r="AB34" s="90">
        <v>137156.25</v>
      </c>
      <c r="AC34" s="90">
        <v>137156.25</v>
      </c>
      <c r="AD34" s="90">
        <v>223091.74999999997</v>
      </c>
      <c r="AE34" s="90">
        <v>223091.74999999997</v>
      </c>
      <c r="AF34" s="88">
        <f t="shared" si="2"/>
        <v>1817746</v>
      </c>
      <c r="AG34" s="5">
        <f t="shared" si="3"/>
        <v>0</v>
      </c>
    </row>
    <row r="35" spans="1:36" ht="30" customHeight="1" x14ac:dyDescent="0.25">
      <c r="A35" s="176" t="s">
        <v>22</v>
      </c>
      <c r="B35" s="151">
        <f>D35+D40+D42+D43+D48+D49</f>
        <v>830544843.52999997</v>
      </c>
      <c r="C35" s="170" t="s">
        <v>41</v>
      </c>
      <c r="D35" s="173">
        <f>SUM(G35:G39)</f>
        <v>14190537</v>
      </c>
      <c r="E35" s="170" t="s">
        <v>42</v>
      </c>
      <c r="F35" s="100">
        <v>655</v>
      </c>
      <c r="G35" s="101">
        <v>7652274</v>
      </c>
      <c r="H35" s="101">
        <v>3021090</v>
      </c>
      <c r="I35" s="101">
        <v>122820</v>
      </c>
      <c r="J35" s="101">
        <v>108364</v>
      </c>
      <c r="K35" s="101">
        <v>4400000</v>
      </c>
      <c r="L35" s="101"/>
      <c r="M35" s="101"/>
      <c r="N35" s="101"/>
      <c r="O35" s="101"/>
      <c r="P35" s="101"/>
      <c r="Q35" s="101">
        <f t="shared" si="0"/>
        <v>7652274</v>
      </c>
      <c r="R35" s="101">
        <f t="shared" si="1"/>
        <v>0</v>
      </c>
      <c r="S35" s="102" t="s">
        <v>102</v>
      </c>
      <c r="T35" s="103">
        <v>612348.91666666663</v>
      </c>
      <c r="U35" s="103">
        <v>612348.91666666663</v>
      </c>
      <c r="V35" s="103">
        <v>616468.91666666663</v>
      </c>
      <c r="W35" s="103">
        <v>612348.91666666663</v>
      </c>
      <c r="X35" s="103">
        <v>612348.91666666663</v>
      </c>
      <c r="Y35" s="103">
        <v>616468.91666666663</v>
      </c>
      <c r="Z35" s="103">
        <v>612348.91666666663</v>
      </c>
      <c r="AA35" s="103">
        <v>612348.91666666663</v>
      </c>
      <c r="AB35" s="103">
        <v>616468.91666666663</v>
      </c>
      <c r="AC35" s="103">
        <v>612348.91666666663</v>
      </c>
      <c r="AD35" s="103">
        <v>756152.41666666674</v>
      </c>
      <c r="AE35" s="103">
        <v>760272.41666666674</v>
      </c>
      <c r="AF35" s="101">
        <f t="shared" si="2"/>
        <v>7652274.0000000009</v>
      </c>
      <c r="AG35" s="5">
        <f t="shared" si="3"/>
        <v>0</v>
      </c>
    </row>
    <row r="36" spans="1:36" ht="30" customHeight="1" x14ac:dyDescent="0.25">
      <c r="A36" s="176"/>
      <c r="B36" s="152"/>
      <c r="C36" s="171"/>
      <c r="D36" s="174"/>
      <c r="E36" s="171"/>
      <c r="F36" s="100">
        <v>655</v>
      </c>
      <c r="G36" s="101">
        <v>780770</v>
      </c>
      <c r="H36" s="101">
        <v>661530</v>
      </c>
      <c r="I36" s="101">
        <v>95520</v>
      </c>
      <c r="J36" s="101">
        <v>23720</v>
      </c>
      <c r="K36" s="101"/>
      <c r="L36" s="101"/>
      <c r="M36" s="101"/>
      <c r="N36" s="101"/>
      <c r="O36" s="101"/>
      <c r="P36" s="101"/>
      <c r="Q36" s="101">
        <f t="shared" si="0"/>
        <v>780770</v>
      </c>
      <c r="R36" s="101">
        <f t="shared" si="1"/>
        <v>0</v>
      </c>
      <c r="S36" s="102" t="s">
        <v>103</v>
      </c>
      <c r="T36" s="103">
        <v>59254.25</v>
      </c>
      <c r="U36" s="103">
        <v>59254.25</v>
      </c>
      <c r="V36" s="103">
        <v>61524.25</v>
      </c>
      <c r="W36" s="103">
        <v>59254.25</v>
      </c>
      <c r="X36" s="103">
        <v>59254.25</v>
      </c>
      <c r="Y36" s="103">
        <v>61524.25</v>
      </c>
      <c r="Z36" s="103">
        <v>59254.25</v>
      </c>
      <c r="AA36" s="103">
        <v>59254.25</v>
      </c>
      <c r="AB36" s="103">
        <v>61524.25</v>
      </c>
      <c r="AC36" s="103">
        <v>59254.25</v>
      </c>
      <c r="AD36" s="103">
        <v>89573.75</v>
      </c>
      <c r="AE36" s="103">
        <v>91843.75</v>
      </c>
      <c r="AF36" s="101">
        <f t="shared" si="2"/>
        <v>780770</v>
      </c>
      <c r="AG36" s="5">
        <f t="shared" si="3"/>
        <v>0</v>
      </c>
    </row>
    <row r="37" spans="1:36" ht="30" customHeight="1" x14ac:dyDescent="0.25">
      <c r="A37" s="176"/>
      <c r="B37" s="152"/>
      <c r="C37" s="171"/>
      <c r="D37" s="174"/>
      <c r="E37" s="171"/>
      <c r="F37" s="100">
        <v>655</v>
      </c>
      <c r="G37" s="101">
        <v>1402305</v>
      </c>
      <c r="H37" s="101">
        <v>1399305</v>
      </c>
      <c r="I37" s="101">
        <v>3000</v>
      </c>
      <c r="J37" s="101"/>
      <c r="K37" s="101"/>
      <c r="L37" s="101"/>
      <c r="M37" s="101"/>
      <c r="N37" s="101"/>
      <c r="O37" s="101"/>
      <c r="P37" s="101"/>
      <c r="Q37" s="101">
        <f t="shared" si="0"/>
        <v>1402305</v>
      </c>
      <c r="R37" s="101">
        <f t="shared" si="1"/>
        <v>0</v>
      </c>
      <c r="S37" s="102" t="s">
        <v>104</v>
      </c>
      <c r="T37" s="103">
        <v>106310.58333333334</v>
      </c>
      <c r="U37" s="103">
        <v>106310.58333333334</v>
      </c>
      <c r="V37" s="103">
        <v>106310.58333333334</v>
      </c>
      <c r="W37" s="103">
        <v>106310.58333333334</v>
      </c>
      <c r="X37" s="103">
        <v>106310.58333333334</v>
      </c>
      <c r="Y37" s="103">
        <v>106310.58333333334</v>
      </c>
      <c r="Z37" s="103">
        <v>106310.58333333334</v>
      </c>
      <c r="AA37" s="103">
        <v>106310.58333333334</v>
      </c>
      <c r="AB37" s="103">
        <v>106310.58333333334</v>
      </c>
      <c r="AC37" s="103">
        <v>106310.58333333334</v>
      </c>
      <c r="AD37" s="103">
        <v>169599.58333333334</v>
      </c>
      <c r="AE37" s="103">
        <v>169599.58333333334</v>
      </c>
      <c r="AF37" s="101">
        <f t="shared" si="2"/>
        <v>1402305</v>
      </c>
      <c r="AG37" s="5">
        <f t="shared" si="3"/>
        <v>0</v>
      </c>
    </row>
    <row r="38" spans="1:36" ht="30" customHeight="1" x14ac:dyDescent="0.25">
      <c r="A38" s="176"/>
      <c r="B38" s="152"/>
      <c r="C38" s="171"/>
      <c r="D38" s="174"/>
      <c r="E38" s="171"/>
      <c r="F38" s="100">
        <v>655</v>
      </c>
      <c r="G38" s="101">
        <v>3455155</v>
      </c>
      <c r="H38" s="101">
        <v>2872535</v>
      </c>
      <c r="I38" s="101">
        <v>375000</v>
      </c>
      <c r="J38" s="101">
        <v>207620</v>
      </c>
      <c r="K38" s="101"/>
      <c r="L38" s="101"/>
      <c r="M38" s="101"/>
      <c r="N38" s="101"/>
      <c r="O38" s="101"/>
      <c r="P38" s="101"/>
      <c r="Q38" s="101">
        <f t="shared" si="0"/>
        <v>3455155</v>
      </c>
      <c r="R38" s="101">
        <f t="shared" si="1"/>
        <v>0</v>
      </c>
      <c r="S38" s="102" t="s">
        <v>105</v>
      </c>
      <c r="T38" s="103">
        <v>261678.5</v>
      </c>
      <c r="U38" s="103">
        <v>261678.5</v>
      </c>
      <c r="V38" s="103">
        <v>272678.5</v>
      </c>
      <c r="W38" s="103">
        <v>261678.5</v>
      </c>
      <c r="X38" s="103">
        <v>261678.5</v>
      </c>
      <c r="Y38" s="103">
        <v>272678.5</v>
      </c>
      <c r="Z38" s="103">
        <v>261678.5</v>
      </c>
      <c r="AA38" s="103">
        <v>261678.5</v>
      </c>
      <c r="AB38" s="103">
        <v>272678.5</v>
      </c>
      <c r="AC38" s="103">
        <v>261678.5</v>
      </c>
      <c r="AD38" s="103">
        <v>397185</v>
      </c>
      <c r="AE38" s="103">
        <v>408185</v>
      </c>
      <c r="AF38" s="101">
        <f t="shared" si="2"/>
        <v>3455155</v>
      </c>
      <c r="AG38" s="5">
        <f t="shared" si="3"/>
        <v>0</v>
      </c>
    </row>
    <row r="39" spans="1:36" ht="30" customHeight="1" x14ac:dyDescent="0.25">
      <c r="A39" s="176"/>
      <c r="B39" s="152"/>
      <c r="C39" s="172"/>
      <c r="D39" s="175"/>
      <c r="E39" s="172"/>
      <c r="F39" s="100">
        <v>655</v>
      </c>
      <c r="G39" s="101">
        <v>900033</v>
      </c>
      <c r="H39" s="101">
        <v>775893</v>
      </c>
      <c r="I39" s="101">
        <v>42000</v>
      </c>
      <c r="J39" s="101">
        <v>82140</v>
      </c>
      <c r="K39" s="101"/>
      <c r="L39" s="101"/>
      <c r="M39" s="101"/>
      <c r="N39" s="101"/>
      <c r="O39" s="101"/>
      <c r="P39" s="101"/>
      <c r="Q39" s="101">
        <f t="shared" si="0"/>
        <v>900033</v>
      </c>
      <c r="R39" s="101">
        <f t="shared" si="1"/>
        <v>0</v>
      </c>
      <c r="S39" s="102" t="s">
        <v>106</v>
      </c>
      <c r="T39" s="103">
        <v>68878.833333333343</v>
      </c>
      <c r="U39" s="103">
        <v>68878.833333333343</v>
      </c>
      <c r="V39" s="103">
        <v>68878.833333333343</v>
      </c>
      <c r="W39" s="103">
        <v>68878.833333333343</v>
      </c>
      <c r="X39" s="103">
        <v>68878.833333333343</v>
      </c>
      <c r="Y39" s="103">
        <v>68878.833333333343</v>
      </c>
      <c r="Z39" s="103">
        <v>68878.833333333343</v>
      </c>
      <c r="AA39" s="103">
        <v>68878.833333333343</v>
      </c>
      <c r="AB39" s="103">
        <v>68878.833333333343</v>
      </c>
      <c r="AC39" s="103">
        <v>68878.833333333343</v>
      </c>
      <c r="AD39" s="103">
        <v>105622.33333333334</v>
      </c>
      <c r="AE39" s="103">
        <v>105622.33333333334</v>
      </c>
      <c r="AF39" s="101">
        <f t="shared" si="2"/>
        <v>900033.00000000035</v>
      </c>
      <c r="AG39" s="5">
        <f t="shared" si="3"/>
        <v>0</v>
      </c>
    </row>
    <row r="40" spans="1:36" x14ac:dyDescent="0.25">
      <c r="A40" s="176"/>
      <c r="B40" s="152"/>
      <c r="C40" s="178" t="s">
        <v>36</v>
      </c>
      <c r="D40" s="180">
        <f>G40+G41</f>
        <v>344017140</v>
      </c>
      <c r="E40" s="104" t="s">
        <v>37</v>
      </c>
      <c r="F40" s="104">
        <v>665</v>
      </c>
      <c r="G40" s="105">
        <v>174920832</v>
      </c>
      <c r="H40" s="105"/>
      <c r="I40" s="105"/>
      <c r="J40" s="105">
        <v>131420832</v>
      </c>
      <c r="K40" s="105"/>
      <c r="L40" s="105"/>
      <c r="M40" s="105">
        <v>43500000</v>
      </c>
      <c r="N40" s="105"/>
      <c r="O40" s="105"/>
      <c r="P40" s="105"/>
      <c r="Q40" s="105">
        <f t="shared" si="0"/>
        <v>174920832</v>
      </c>
      <c r="R40" s="105">
        <f t="shared" si="1"/>
        <v>0</v>
      </c>
      <c r="S40" s="106" t="s">
        <v>107</v>
      </c>
      <c r="T40" s="107">
        <v>10951736</v>
      </c>
      <c r="U40" s="107">
        <v>18201736</v>
      </c>
      <c r="V40" s="107">
        <v>14576736</v>
      </c>
      <c r="W40" s="107">
        <v>14576736</v>
      </c>
      <c r="X40" s="107">
        <v>14576736</v>
      </c>
      <c r="Y40" s="107">
        <v>14576736</v>
      </c>
      <c r="Z40" s="107">
        <v>14576736</v>
      </c>
      <c r="AA40" s="107">
        <v>14576736</v>
      </c>
      <c r="AB40" s="107">
        <v>14576736</v>
      </c>
      <c r="AC40" s="107">
        <v>14576736</v>
      </c>
      <c r="AD40" s="107">
        <v>14576736</v>
      </c>
      <c r="AE40" s="107">
        <v>14576736</v>
      </c>
      <c r="AF40" s="105">
        <f t="shared" si="2"/>
        <v>174920832</v>
      </c>
      <c r="AG40" s="5">
        <f t="shared" si="3"/>
        <v>0</v>
      </c>
    </row>
    <row r="41" spans="1:36" x14ac:dyDescent="0.25">
      <c r="A41" s="176"/>
      <c r="B41" s="152"/>
      <c r="C41" s="179"/>
      <c r="D41" s="181"/>
      <c r="E41" s="104" t="s">
        <v>38</v>
      </c>
      <c r="F41" s="104">
        <v>666</v>
      </c>
      <c r="G41" s="105">
        <v>169096308</v>
      </c>
      <c r="H41" s="105">
        <v>104076914</v>
      </c>
      <c r="I41" s="105">
        <v>41692100</v>
      </c>
      <c r="J41" s="105">
        <v>9428256</v>
      </c>
      <c r="K41" s="105">
        <v>2899038</v>
      </c>
      <c r="L41" s="105">
        <v>11000000</v>
      </c>
      <c r="M41" s="105"/>
      <c r="N41" s="105"/>
      <c r="O41" s="105"/>
      <c r="P41" s="105"/>
      <c r="Q41" s="105">
        <f t="shared" si="0"/>
        <v>169096308</v>
      </c>
      <c r="R41" s="105">
        <f t="shared" si="1"/>
        <v>0</v>
      </c>
      <c r="S41" s="106" t="s">
        <v>107</v>
      </c>
      <c r="T41" s="107">
        <v>13244879</v>
      </c>
      <c r="U41" s="107">
        <v>13256179</v>
      </c>
      <c r="V41" s="107">
        <v>13655144</v>
      </c>
      <c r="W41" s="107">
        <v>13250529</v>
      </c>
      <c r="X41" s="107">
        <v>13250529</v>
      </c>
      <c r="Y41" s="107">
        <v>13655144</v>
      </c>
      <c r="Z41" s="107">
        <v>13250529</v>
      </c>
      <c r="AA41" s="107">
        <v>13250529</v>
      </c>
      <c r="AB41" s="107">
        <v>13655144</v>
      </c>
      <c r="AC41" s="107">
        <v>13250529</v>
      </c>
      <c r="AD41" s="107">
        <v>17486279</v>
      </c>
      <c r="AE41" s="107">
        <v>17890894.000000004</v>
      </c>
      <c r="AF41" s="105">
        <f t="shared" si="2"/>
        <v>169096308</v>
      </c>
      <c r="AG41" s="5">
        <f t="shared" si="3"/>
        <v>0</v>
      </c>
    </row>
    <row r="42" spans="1:36" ht="30" x14ac:dyDescent="0.25">
      <c r="A42" s="176"/>
      <c r="B42" s="152"/>
      <c r="C42" s="108" t="s">
        <v>39</v>
      </c>
      <c r="D42" s="109">
        <f>G42</f>
        <v>28772608.030000001</v>
      </c>
      <c r="E42" s="108" t="s">
        <v>40</v>
      </c>
      <c r="F42" s="108">
        <v>667</v>
      </c>
      <c r="G42" s="110">
        <v>28772608.030000001</v>
      </c>
      <c r="H42" s="110">
        <v>0</v>
      </c>
      <c r="I42" s="110">
        <v>0</v>
      </c>
      <c r="J42" s="110">
        <v>0</v>
      </c>
      <c r="K42" s="111">
        <v>28772608.030000001</v>
      </c>
      <c r="L42" s="110">
        <v>0</v>
      </c>
      <c r="M42" s="110">
        <v>0</v>
      </c>
      <c r="N42" s="110">
        <v>0</v>
      </c>
      <c r="O42" s="110">
        <v>0</v>
      </c>
      <c r="P42" s="110">
        <v>0</v>
      </c>
      <c r="Q42" s="110">
        <f t="shared" si="0"/>
        <v>28772608.030000001</v>
      </c>
      <c r="R42" s="110">
        <f t="shared" si="1"/>
        <v>0</v>
      </c>
      <c r="S42" s="112" t="s">
        <v>108</v>
      </c>
      <c r="T42" s="113">
        <v>2471149.44</v>
      </c>
      <c r="U42" s="113">
        <v>2284474.44</v>
      </c>
      <c r="V42" s="113">
        <v>2642209.2400000002</v>
      </c>
      <c r="W42" s="113">
        <v>2271174.44</v>
      </c>
      <c r="X42" s="113">
        <v>2149174.46</v>
      </c>
      <c r="Y42" s="113">
        <v>2145374.46</v>
      </c>
      <c r="Z42" s="113">
        <v>2213624.46</v>
      </c>
      <c r="AA42" s="113">
        <v>2137174.46</v>
      </c>
      <c r="AB42" s="113">
        <v>2105174.46</v>
      </c>
      <c r="AC42" s="113">
        <v>2104174.46</v>
      </c>
      <c r="AD42" s="113">
        <v>2084174.46</v>
      </c>
      <c r="AE42" s="113">
        <v>4164729.25</v>
      </c>
      <c r="AF42" s="110">
        <f t="shared" si="2"/>
        <v>28772608.030000005</v>
      </c>
      <c r="AG42" s="5">
        <f t="shared" si="3"/>
        <v>0</v>
      </c>
    </row>
    <row r="43" spans="1:36" ht="15" customHeight="1" x14ac:dyDescent="0.25">
      <c r="A43" s="176"/>
      <c r="B43" s="152"/>
      <c r="C43" s="182" t="s">
        <v>23</v>
      </c>
      <c r="D43" s="185">
        <f>SUM(G43:G47)</f>
        <v>42431351</v>
      </c>
      <c r="E43" s="114" t="s">
        <v>24</v>
      </c>
      <c r="F43" s="114">
        <v>676</v>
      </c>
      <c r="G43" s="115">
        <v>11500000</v>
      </c>
      <c r="H43" s="115">
        <v>0</v>
      </c>
      <c r="I43" s="115">
        <v>0</v>
      </c>
      <c r="J43" s="115">
        <v>0</v>
      </c>
      <c r="K43" s="115">
        <v>11500000</v>
      </c>
      <c r="L43" s="115">
        <v>0</v>
      </c>
      <c r="M43" s="115">
        <v>0</v>
      </c>
      <c r="N43" s="115">
        <v>0</v>
      </c>
      <c r="O43" s="115">
        <v>0</v>
      </c>
      <c r="P43" s="115">
        <v>0</v>
      </c>
      <c r="Q43" s="115">
        <f t="shared" si="0"/>
        <v>11500000</v>
      </c>
      <c r="R43" s="115">
        <f t="shared" si="1"/>
        <v>0</v>
      </c>
      <c r="S43" s="116" t="s">
        <v>109</v>
      </c>
      <c r="T43" s="117">
        <v>958333.33333333337</v>
      </c>
      <c r="U43" s="117">
        <v>958333.33333333337</v>
      </c>
      <c r="V43" s="117">
        <v>958333.33333333337</v>
      </c>
      <c r="W43" s="117">
        <v>958333.33333333337</v>
      </c>
      <c r="X43" s="117">
        <v>958333.33333333337</v>
      </c>
      <c r="Y43" s="117">
        <v>958333.33333333337</v>
      </c>
      <c r="Z43" s="117">
        <v>958333.33333333337</v>
      </c>
      <c r="AA43" s="117">
        <v>958333.33333333337</v>
      </c>
      <c r="AB43" s="117">
        <v>958333.33333333337</v>
      </c>
      <c r="AC43" s="117">
        <v>958333.33333333337</v>
      </c>
      <c r="AD43" s="117">
        <v>958333.33333333337</v>
      </c>
      <c r="AE43" s="117">
        <v>958333.33333333337</v>
      </c>
      <c r="AF43" s="115">
        <f t="shared" si="2"/>
        <v>11500000.000000002</v>
      </c>
      <c r="AG43" s="5">
        <f t="shared" si="3"/>
        <v>0</v>
      </c>
    </row>
    <row r="44" spans="1:36" x14ac:dyDescent="0.25">
      <c r="A44" s="176"/>
      <c r="B44" s="152"/>
      <c r="C44" s="183"/>
      <c r="D44" s="186"/>
      <c r="E44" s="182" t="s">
        <v>25</v>
      </c>
      <c r="F44" s="114">
        <v>677</v>
      </c>
      <c r="G44" s="115">
        <v>6687321</v>
      </c>
      <c r="H44" s="115">
        <v>1687321</v>
      </c>
      <c r="I44" s="115"/>
      <c r="J44" s="115"/>
      <c r="K44" s="115">
        <v>5000000</v>
      </c>
      <c r="L44" s="115"/>
      <c r="M44" s="115"/>
      <c r="N44" s="115"/>
      <c r="O44" s="115"/>
      <c r="P44" s="115"/>
      <c r="Q44" s="115">
        <f t="shared" si="0"/>
        <v>6687321</v>
      </c>
      <c r="R44" s="115">
        <f t="shared" si="1"/>
        <v>0</v>
      </c>
      <c r="S44" s="116" t="s">
        <v>110</v>
      </c>
      <c r="T44" s="117">
        <v>544466.66666666674</v>
      </c>
      <c r="U44" s="117">
        <v>544466.66666666674</v>
      </c>
      <c r="V44" s="117">
        <v>544466.66666666674</v>
      </c>
      <c r="W44" s="117">
        <v>544466.66666666674</v>
      </c>
      <c r="X44" s="117">
        <v>544466.66666666674</v>
      </c>
      <c r="Y44" s="117">
        <v>544466.66666666674</v>
      </c>
      <c r="Z44" s="117">
        <v>544466.66666666674</v>
      </c>
      <c r="AA44" s="117">
        <v>544466.66666666674</v>
      </c>
      <c r="AB44" s="117">
        <v>544466.66666666674</v>
      </c>
      <c r="AC44" s="117">
        <v>544466.66666666674</v>
      </c>
      <c r="AD44" s="117">
        <v>621327.16666666674</v>
      </c>
      <c r="AE44" s="117">
        <v>621327.16666666674</v>
      </c>
      <c r="AF44" s="115">
        <f t="shared" si="2"/>
        <v>6687321.0000000028</v>
      </c>
      <c r="AG44" s="5">
        <f t="shared" si="3"/>
        <v>0</v>
      </c>
      <c r="AH44" s="5"/>
      <c r="AI44" s="5"/>
    </row>
    <row r="45" spans="1:36" x14ac:dyDescent="0.25">
      <c r="A45" s="176"/>
      <c r="B45" s="152"/>
      <c r="C45" s="183"/>
      <c r="D45" s="186"/>
      <c r="E45" s="183"/>
      <c r="F45" s="114">
        <v>677</v>
      </c>
      <c r="G45" s="115">
        <v>977823</v>
      </c>
      <c r="H45" s="115">
        <v>977823</v>
      </c>
      <c r="I45" s="115"/>
      <c r="J45" s="115"/>
      <c r="K45" s="115"/>
      <c r="L45" s="115"/>
      <c r="M45" s="115"/>
      <c r="N45" s="115"/>
      <c r="O45" s="115"/>
      <c r="P45" s="115"/>
      <c r="Q45" s="115">
        <f t="shared" si="0"/>
        <v>977823</v>
      </c>
      <c r="R45" s="115">
        <f t="shared" si="1"/>
        <v>0</v>
      </c>
      <c r="S45" s="116" t="s">
        <v>111</v>
      </c>
      <c r="T45" s="117">
        <v>75079.5</v>
      </c>
      <c r="U45" s="117">
        <v>75079.5</v>
      </c>
      <c r="V45" s="117">
        <v>75079.5</v>
      </c>
      <c r="W45" s="117">
        <v>75079.5</v>
      </c>
      <c r="X45" s="117">
        <v>75079.5</v>
      </c>
      <c r="Y45" s="117">
        <v>75079.5</v>
      </c>
      <c r="Z45" s="117">
        <v>75079.5</v>
      </c>
      <c r="AA45" s="117">
        <v>75079.5</v>
      </c>
      <c r="AB45" s="117">
        <v>75079.5</v>
      </c>
      <c r="AC45" s="117">
        <v>75079.5</v>
      </c>
      <c r="AD45" s="117">
        <v>113514</v>
      </c>
      <c r="AE45" s="117">
        <v>113514</v>
      </c>
      <c r="AF45" s="115">
        <f t="shared" si="2"/>
        <v>977823</v>
      </c>
      <c r="AG45" s="5">
        <f t="shared" si="3"/>
        <v>0</v>
      </c>
      <c r="AH45" s="5"/>
      <c r="AI45" s="5"/>
    </row>
    <row r="46" spans="1:36" x14ac:dyDescent="0.25">
      <c r="A46" s="176"/>
      <c r="B46" s="152"/>
      <c r="C46" s="183"/>
      <c r="D46" s="186"/>
      <c r="E46" s="183"/>
      <c r="F46" s="114">
        <v>677</v>
      </c>
      <c r="G46" s="115">
        <v>6426551</v>
      </c>
      <c r="H46" s="115">
        <v>3870139</v>
      </c>
      <c r="I46" s="115">
        <v>46368</v>
      </c>
      <c r="J46" s="115">
        <v>2510044</v>
      </c>
      <c r="K46" s="115"/>
      <c r="L46" s="115"/>
      <c r="M46" s="115"/>
      <c r="N46" s="115"/>
      <c r="O46" s="115"/>
      <c r="P46" s="115"/>
      <c r="Q46" s="115">
        <f t="shared" si="0"/>
        <v>6426551</v>
      </c>
      <c r="R46" s="115">
        <f t="shared" si="1"/>
        <v>0</v>
      </c>
      <c r="S46" s="116" t="s">
        <v>112</v>
      </c>
      <c r="T46" s="117">
        <v>475378.58333333331</v>
      </c>
      <c r="U46" s="117">
        <v>533752.58333333326</v>
      </c>
      <c r="V46" s="117">
        <v>507155.58333333331</v>
      </c>
      <c r="W46" s="117">
        <v>504565.58333333331</v>
      </c>
      <c r="X46" s="117">
        <v>504565.58333333331</v>
      </c>
      <c r="Y46" s="117">
        <v>507155.58333333331</v>
      </c>
      <c r="Z46" s="117">
        <v>504565.58333333331</v>
      </c>
      <c r="AA46" s="117">
        <v>504565.58333333331</v>
      </c>
      <c r="AB46" s="117">
        <v>507155.58333333331</v>
      </c>
      <c r="AC46" s="117">
        <v>504565.58333333331</v>
      </c>
      <c r="AD46" s="117">
        <v>685267.58333333326</v>
      </c>
      <c r="AE46" s="117">
        <v>687857.58333333326</v>
      </c>
      <c r="AF46" s="115">
        <f t="shared" si="2"/>
        <v>6426550.9999999991</v>
      </c>
      <c r="AG46" s="5">
        <f t="shared" si="3"/>
        <v>0</v>
      </c>
      <c r="AH46" s="5"/>
      <c r="AI46" s="5"/>
    </row>
    <row r="47" spans="1:36" x14ac:dyDescent="0.25">
      <c r="A47" s="176"/>
      <c r="B47" s="152"/>
      <c r="C47" s="184"/>
      <c r="D47" s="187"/>
      <c r="E47" s="184"/>
      <c r="F47" s="114">
        <v>677</v>
      </c>
      <c r="G47" s="115">
        <v>16839656</v>
      </c>
      <c r="H47" s="115">
        <v>12337384</v>
      </c>
      <c r="I47" s="115">
        <v>234408</v>
      </c>
      <c r="J47" s="115">
        <v>1646988</v>
      </c>
      <c r="K47" s="115">
        <v>2620876</v>
      </c>
      <c r="L47" s="115"/>
      <c r="M47" s="115"/>
      <c r="N47" s="115"/>
      <c r="O47" s="115"/>
      <c r="P47" s="115"/>
      <c r="Q47" s="115">
        <f t="shared" si="0"/>
        <v>16839656</v>
      </c>
      <c r="R47" s="115">
        <f t="shared" si="1"/>
        <v>0</v>
      </c>
      <c r="S47" s="116" t="s">
        <v>113</v>
      </c>
      <c r="T47" s="117">
        <v>1266047.8400000001</v>
      </c>
      <c r="U47" s="117">
        <v>1343047.84</v>
      </c>
      <c r="V47" s="117">
        <v>1321707.8400000001</v>
      </c>
      <c r="W47" s="117">
        <v>1304547.8400000001</v>
      </c>
      <c r="X47" s="117">
        <v>1304547.83</v>
      </c>
      <c r="Y47" s="117">
        <v>1321707.83</v>
      </c>
      <c r="Z47" s="117">
        <v>1304547.83</v>
      </c>
      <c r="AA47" s="117">
        <v>1304547.83</v>
      </c>
      <c r="AB47" s="117">
        <v>1321707.83</v>
      </c>
      <c r="AC47" s="117">
        <v>1304547.83</v>
      </c>
      <c r="AD47" s="117">
        <v>1862768.83</v>
      </c>
      <c r="AE47" s="117">
        <v>1879928.83</v>
      </c>
      <c r="AF47" s="115">
        <f t="shared" si="2"/>
        <v>16839656</v>
      </c>
      <c r="AG47" s="5">
        <f t="shared" si="3"/>
        <v>0</v>
      </c>
      <c r="AH47" s="5"/>
      <c r="AI47" s="5"/>
    </row>
    <row r="48" spans="1:36" x14ac:dyDescent="0.25">
      <c r="A48" s="176"/>
      <c r="B48" s="152"/>
      <c r="C48" s="118" t="s">
        <v>67</v>
      </c>
      <c r="D48" s="119">
        <f>G48</f>
        <v>2195812</v>
      </c>
      <c r="E48" s="118" t="s">
        <v>26</v>
      </c>
      <c r="F48" s="118">
        <v>678</v>
      </c>
      <c r="G48" s="120">
        <v>2195812</v>
      </c>
      <c r="H48" s="120">
        <v>2010304</v>
      </c>
      <c r="I48" s="120">
        <v>4200</v>
      </c>
      <c r="J48" s="120">
        <v>181308</v>
      </c>
      <c r="K48" s="120"/>
      <c r="L48" s="120"/>
      <c r="M48" s="120"/>
      <c r="N48" s="120"/>
      <c r="O48" s="120"/>
      <c r="P48" s="120"/>
      <c r="Q48" s="120">
        <f t="shared" ref="Q48:Q76" si="4">SUM(H48:P48)</f>
        <v>2195812</v>
      </c>
      <c r="R48" s="120">
        <f t="shared" si="1"/>
        <v>0</v>
      </c>
      <c r="S48" s="121" t="s">
        <v>27</v>
      </c>
      <c r="T48" s="122">
        <v>154083.58333333334</v>
      </c>
      <c r="U48" s="122">
        <v>180319.58333333334</v>
      </c>
      <c r="V48" s="122">
        <v>167201.58333333334</v>
      </c>
      <c r="W48" s="122">
        <v>167201.58333333334</v>
      </c>
      <c r="X48" s="122">
        <v>167201.58333333334</v>
      </c>
      <c r="Y48" s="122">
        <v>167201.58333333334</v>
      </c>
      <c r="Z48" s="122">
        <v>167201.58333333334</v>
      </c>
      <c r="AA48" s="122">
        <v>167201.58333333334</v>
      </c>
      <c r="AB48" s="122">
        <v>167201.58333333334</v>
      </c>
      <c r="AC48" s="122">
        <v>167201.58333333334</v>
      </c>
      <c r="AD48" s="122">
        <v>261898.08333333334</v>
      </c>
      <c r="AE48" s="122">
        <v>261898.08333333334</v>
      </c>
      <c r="AF48" s="120">
        <f t="shared" si="2"/>
        <v>2195812</v>
      </c>
      <c r="AG48" s="5">
        <f t="shared" si="3"/>
        <v>0</v>
      </c>
      <c r="AH48" s="5"/>
      <c r="AI48" s="5"/>
      <c r="AJ48" s="5"/>
    </row>
    <row r="49" spans="1:36" x14ac:dyDescent="0.25">
      <c r="A49" s="176"/>
      <c r="B49" s="152"/>
      <c r="C49" s="188" t="s">
        <v>68</v>
      </c>
      <c r="D49" s="190">
        <f>SUM(G49:G56)</f>
        <v>398937395.5</v>
      </c>
      <c r="E49" s="123" t="s">
        <v>69</v>
      </c>
      <c r="F49" s="123">
        <v>679</v>
      </c>
      <c r="G49" s="124">
        <v>88150000</v>
      </c>
      <c r="H49" s="124"/>
      <c r="I49" s="124"/>
      <c r="J49" s="124"/>
      <c r="K49" s="124"/>
      <c r="L49" s="124"/>
      <c r="M49" s="124">
        <v>88150000</v>
      </c>
      <c r="N49" s="124"/>
      <c r="O49" s="124"/>
      <c r="P49" s="124"/>
      <c r="Q49" s="124">
        <f t="shared" si="4"/>
        <v>88150000</v>
      </c>
      <c r="R49" s="124">
        <f t="shared" si="1"/>
        <v>0</v>
      </c>
      <c r="S49" s="125" t="s">
        <v>116</v>
      </c>
      <c r="T49" s="126">
        <v>7345833.333333333</v>
      </c>
      <c r="U49" s="126">
        <v>7345833.333333333</v>
      </c>
      <c r="V49" s="126">
        <v>7345833.333333333</v>
      </c>
      <c r="W49" s="126">
        <v>7345833.333333333</v>
      </c>
      <c r="X49" s="126">
        <v>7345833.333333333</v>
      </c>
      <c r="Y49" s="126">
        <v>7345833.333333333</v>
      </c>
      <c r="Z49" s="126">
        <v>7345833.333333333</v>
      </c>
      <c r="AA49" s="126">
        <v>7345833.333333333</v>
      </c>
      <c r="AB49" s="126">
        <v>7345833.333333333</v>
      </c>
      <c r="AC49" s="126">
        <v>7345833.333333333</v>
      </c>
      <c r="AD49" s="126">
        <v>7345833.333333333</v>
      </c>
      <c r="AE49" s="126">
        <v>7345833.333333333</v>
      </c>
      <c r="AF49" s="124">
        <f t="shared" si="2"/>
        <v>88150000</v>
      </c>
      <c r="AG49" s="5">
        <f t="shared" si="3"/>
        <v>0</v>
      </c>
      <c r="AH49" s="5"/>
      <c r="AI49" s="5"/>
      <c r="AJ49" s="5"/>
    </row>
    <row r="50" spans="1:36" ht="30" x14ac:dyDescent="0.25">
      <c r="A50" s="176"/>
      <c r="B50" s="152"/>
      <c r="C50" s="188"/>
      <c r="D50" s="190"/>
      <c r="E50" s="123" t="s">
        <v>28</v>
      </c>
      <c r="F50" s="123">
        <v>680</v>
      </c>
      <c r="G50" s="124">
        <v>101767766.5</v>
      </c>
      <c r="H50" s="124"/>
      <c r="I50" s="124"/>
      <c r="J50" s="124"/>
      <c r="K50" s="124"/>
      <c r="L50" s="124"/>
      <c r="M50" s="124">
        <v>101767766.5</v>
      </c>
      <c r="N50" s="124"/>
      <c r="O50" s="124"/>
      <c r="P50" s="124"/>
      <c r="Q50" s="124">
        <f t="shared" si="4"/>
        <v>101767766.5</v>
      </c>
      <c r="R50" s="124">
        <f t="shared" si="1"/>
        <v>0</v>
      </c>
      <c r="S50" s="125" t="s">
        <v>116</v>
      </c>
      <c r="T50" s="126">
        <v>8480647.208333334</v>
      </c>
      <c r="U50" s="126">
        <v>8480647.208333334</v>
      </c>
      <c r="V50" s="126">
        <v>8480647.208333334</v>
      </c>
      <c r="W50" s="126">
        <v>8480647.208333334</v>
      </c>
      <c r="X50" s="126">
        <v>8480647.208333334</v>
      </c>
      <c r="Y50" s="126">
        <v>8480647.208333334</v>
      </c>
      <c r="Z50" s="126">
        <v>8480647.208333334</v>
      </c>
      <c r="AA50" s="126">
        <v>8480647.208333334</v>
      </c>
      <c r="AB50" s="126">
        <v>8480647.208333334</v>
      </c>
      <c r="AC50" s="126">
        <v>8480647.208333334</v>
      </c>
      <c r="AD50" s="126">
        <v>8480647.208333334</v>
      </c>
      <c r="AE50" s="126">
        <v>8480647.208333334</v>
      </c>
      <c r="AF50" s="124">
        <f t="shared" si="2"/>
        <v>101767766.49999999</v>
      </c>
      <c r="AG50" s="5">
        <f t="shared" si="3"/>
        <v>0</v>
      </c>
    </row>
    <row r="51" spans="1:36" x14ac:dyDescent="0.25">
      <c r="A51" s="176"/>
      <c r="B51" s="152"/>
      <c r="C51" s="188"/>
      <c r="D51" s="190"/>
      <c r="E51" s="123" t="s">
        <v>29</v>
      </c>
      <c r="F51" s="123">
        <v>681</v>
      </c>
      <c r="G51" s="124">
        <v>27091212</v>
      </c>
      <c r="H51" s="124">
        <v>19508276</v>
      </c>
      <c r="I51" s="124">
        <v>6739300</v>
      </c>
      <c r="J51" s="124">
        <v>843636</v>
      </c>
      <c r="K51" s="124"/>
      <c r="L51" s="124"/>
      <c r="M51" s="124"/>
      <c r="N51" s="124"/>
      <c r="O51" s="124"/>
      <c r="P51" s="124"/>
      <c r="Q51" s="124">
        <f t="shared" si="4"/>
        <v>27091212</v>
      </c>
      <c r="R51" s="124">
        <f t="shared" si="1"/>
        <v>0</v>
      </c>
      <c r="S51" s="125" t="s">
        <v>116</v>
      </c>
      <c r="T51" s="126">
        <v>2090192.833333334</v>
      </c>
      <c r="U51" s="126">
        <v>2090192.833333334</v>
      </c>
      <c r="V51" s="126">
        <v>2187687.833333334</v>
      </c>
      <c r="W51" s="126">
        <v>2090192.833333334</v>
      </c>
      <c r="X51" s="126">
        <v>2090192.833333334</v>
      </c>
      <c r="Y51" s="126">
        <v>2187687.833333334</v>
      </c>
      <c r="Z51" s="126">
        <v>2090192.833333334</v>
      </c>
      <c r="AA51" s="126">
        <v>2090192.833333334</v>
      </c>
      <c r="AB51" s="126">
        <v>2187687.833333334</v>
      </c>
      <c r="AC51" s="126">
        <v>2090192.833333334</v>
      </c>
      <c r="AD51" s="126">
        <v>2899651.8333333335</v>
      </c>
      <c r="AE51" s="126">
        <v>2997146.8333333335</v>
      </c>
      <c r="AF51" s="124">
        <f t="shared" si="2"/>
        <v>27091212.000000007</v>
      </c>
      <c r="AG51" s="5">
        <f t="shared" si="3"/>
        <v>0</v>
      </c>
    </row>
    <row r="52" spans="1:36" x14ac:dyDescent="0.25">
      <c r="A52" s="176"/>
      <c r="B52" s="152"/>
      <c r="C52" s="188"/>
      <c r="D52" s="190"/>
      <c r="E52" s="123" t="s">
        <v>30</v>
      </c>
      <c r="F52" s="123">
        <v>682</v>
      </c>
      <c r="G52" s="124">
        <v>116000000</v>
      </c>
      <c r="H52" s="124"/>
      <c r="I52" s="124"/>
      <c r="J52" s="124"/>
      <c r="K52" s="124"/>
      <c r="L52" s="124"/>
      <c r="M52" s="124">
        <v>116000000</v>
      </c>
      <c r="N52" s="124"/>
      <c r="O52" s="124"/>
      <c r="P52" s="124"/>
      <c r="Q52" s="124">
        <f t="shared" si="4"/>
        <v>116000000</v>
      </c>
      <c r="R52" s="124">
        <f t="shared" si="1"/>
        <v>0</v>
      </c>
      <c r="S52" s="125" t="s">
        <v>117</v>
      </c>
      <c r="T52" s="126">
        <v>9666666.6666666679</v>
      </c>
      <c r="U52" s="126">
        <v>9666666.6666666679</v>
      </c>
      <c r="V52" s="126">
        <v>9666666.6666666679</v>
      </c>
      <c r="W52" s="126">
        <v>9666666.6666666679</v>
      </c>
      <c r="X52" s="126">
        <v>9666666.6666666679</v>
      </c>
      <c r="Y52" s="126">
        <v>9666666.6666666679</v>
      </c>
      <c r="Z52" s="126">
        <v>9666666.6666666679</v>
      </c>
      <c r="AA52" s="126">
        <v>9666666.6666666679</v>
      </c>
      <c r="AB52" s="126">
        <v>9666666.6666666679</v>
      </c>
      <c r="AC52" s="126">
        <v>9666666.6666666679</v>
      </c>
      <c r="AD52" s="126">
        <v>9666666.6666666679</v>
      </c>
      <c r="AE52" s="126">
        <v>9666666.6666666679</v>
      </c>
      <c r="AF52" s="124">
        <f t="shared" si="2"/>
        <v>116000000.00000004</v>
      </c>
      <c r="AG52" s="5">
        <f t="shared" si="3"/>
        <v>0</v>
      </c>
    </row>
    <row r="53" spans="1:36" x14ac:dyDescent="0.25">
      <c r="A53" s="176"/>
      <c r="B53" s="152"/>
      <c r="C53" s="188"/>
      <c r="D53" s="190"/>
      <c r="E53" s="123" t="s">
        <v>31</v>
      </c>
      <c r="F53" s="123">
        <v>683</v>
      </c>
      <c r="G53" s="124">
        <v>16770452</v>
      </c>
      <c r="H53" s="124">
        <v>14942244</v>
      </c>
      <c r="I53" s="124">
        <v>1051800</v>
      </c>
      <c r="J53" s="124">
        <v>776408</v>
      </c>
      <c r="K53" s="124"/>
      <c r="L53" s="124"/>
      <c r="M53" s="124"/>
      <c r="N53" s="124"/>
      <c r="O53" s="124"/>
      <c r="P53" s="124"/>
      <c r="Q53" s="124">
        <f t="shared" si="4"/>
        <v>16770452</v>
      </c>
      <c r="R53" s="124">
        <f t="shared" si="1"/>
        <v>0</v>
      </c>
      <c r="S53" s="125" t="s">
        <v>117</v>
      </c>
      <c r="T53" s="126">
        <v>1272725.0833333333</v>
      </c>
      <c r="U53" s="126">
        <v>1287035.0833333333</v>
      </c>
      <c r="V53" s="126">
        <v>1311470.0833333333</v>
      </c>
      <c r="W53" s="126">
        <v>1279880.0833333333</v>
      </c>
      <c r="X53" s="126">
        <v>1279880.0833333333</v>
      </c>
      <c r="Y53" s="126">
        <v>1311470.0833333333</v>
      </c>
      <c r="Z53" s="126">
        <v>1279880.0833333333</v>
      </c>
      <c r="AA53" s="126">
        <v>1279880.0833333333</v>
      </c>
      <c r="AB53" s="126">
        <v>1311470.0833333333</v>
      </c>
      <c r="AC53" s="126">
        <v>1279880.0833333333</v>
      </c>
      <c r="AD53" s="126">
        <v>1922645.5833333333</v>
      </c>
      <c r="AE53" s="126">
        <v>1954235.5833333333</v>
      </c>
      <c r="AF53" s="124">
        <f t="shared" si="2"/>
        <v>16770452.000000002</v>
      </c>
      <c r="AG53" s="5">
        <f t="shared" si="3"/>
        <v>0</v>
      </c>
    </row>
    <row r="54" spans="1:36" x14ac:dyDescent="0.25">
      <c r="A54" s="176"/>
      <c r="B54" s="152"/>
      <c r="C54" s="188"/>
      <c r="D54" s="190"/>
      <c r="E54" s="123" t="s">
        <v>32</v>
      </c>
      <c r="F54" s="123">
        <v>684</v>
      </c>
      <c r="G54" s="124">
        <v>32173833</v>
      </c>
      <c r="H54" s="124">
        <v>26975225</v>
      </c>
      <c r="I54" s="124">
        <v>639400</v>
      </c>
      <c r="J54" s="124">
        <v>2809208</v>
      </c>
      <c r="K54" s="124"/>
      <c r="L54" s="124">
        <v>1750000</v>
      </c>
      <c r="M54" s="124"/>
      <c r="N54" s="124"/>
      <c r="O54" s="124"/>
      <c r="P54" s="124"/>
      <c r="Q54" s="124">
        <f t="shared" si="4"/>
        <v>32173833</v>
      </c>
      <c r="R54" s="124">
        <f t="shared" si="1"/>
        <v>0</v>
      </c>
      <c r="S54" s="125" t="s">
        <v>118</v>
      </c>
      <c r="T54" s="126">
        <v>2422244.8333333335</v>
      </c>
      <c r="U54" s="126">
        <v>2496444.8333333335</v>
      </c>
      <c r="V54" s="126">
        <v>2503589.8333333335</v>
      </c>
      <c r="W54" s="126">
        <v>2459344.8333333335</v>
      </c>
      <c r="X54" s="126">
        <v>2459344.8333333335</v>
      </c>
      <c r="Y54" s="126">
        <v>2503589.8333333335</v>
      </c>
      <c r="Z54" s="126">
        <v>2459344.8333333335</v>
      </c>
      <c r="AA54" s="126">
        <v>2459344.8333333335</v>
      </c>
      <c r="AB54" s="126">
        <v>2503589.8333333335</v>
      </c>
      <c r="AC54" s="126">
        <v>2459344.8333333335</v>
      </c>
      <c r="AD54" s="126">
        <v>3701702.3333333335</v>
      </c>
      <c r="AE54" s="126">
        <v>3745947.3333333335</v>
      </c>
      <c r="AF54" s="124">
        <f t="shared" si="2"/>
        <v>32173832.999999996</v>
      </c>
      <c r="AG54" s="5">
        <f t="shared" si="3"/>
        <v>0</v>
      </c>
    </row>
    <row r="55" spans="1:36" x14ac:dyDescent="0.25">
      <c r="A55" s="176"/>
      <c r="B55" s="152"/>
      <c r="C55" s="188"/>
      <c r="D55" s="190"/>
      <c r="E55" s="189" t="s">
        <v>33</v>
      </c>
      <c r="F55" s="123">
        <v>685</v>
      </c>
      <c r="G55" s="124">
        <v>11662579</v>
      </c>
      <c r="H55" s="124">
        <v>6760831</v>
      </c>
      <c r="I55" s="124">
        <v>4837800</v>
      </c>
      <c r="J55" s="124">
        <v>63948</v>
      </c>
      <c r="K55" s="124"/>
      <c r="L55" s="124"/>
      <c r="M55" s="124"/>
      <c r="N55" s="124"/>
      <c r="O55" s="124"/>
      <c r="P55" s="124"/>
      <c r="Q55" s="124">
        <f t="shared" si="4"/>
        <v>11662579</v>
      </c>
      <c r="R55" s="124">
        <f t="shared" si="1"/>
        <v>0</v>
      </c>
      <c r="S55" s="125" t="s">
        <v>119</v>
      </c>
      <c r="T55" s="126">
        <v>917789</v>
      </c>
      <c r="U55" s="126">
        <v>917789</v>
      </c>
      <c r="V55" s="126">
        <v>920624</v>
      </c>
      <c r="W55" s="126">
        <v>917789</v>
      </c>
      <c r="X55" s="126">
        <v>917789</v>
      </c>
      <c r="Y55" s="126">
        <v>920624</v>
      </c>
      <c r="Z55" s="126">
        <v>917789</v>
      </c>
      <c r="AA55" s="126">
        <v>917789</v>
      </c>
      <c r="AB55" s="126">
        <v>920624</v>
      </c>
      <c r="AC55" s="126">
        <v>917789</v>
      </c>
      <c r="AD55" s="126">
        <v>1236674.5</v>
      </c>
      <c r="AE55" s="126">
        <v>1239509.5</v>
      </c>
      <c r="AF55" s="124">
        <f t="shared" si="2"/>
        <v>11662579</v>
      </c>
      <c r="AG55" s="5">
        <f t="shared" si="3"/>
        <v>0</v>
      </c>
    </row>
    <row r="56" spans="1:36" x14ac:dyDescent="0.25">
      <c r="A56" s="177"/>
      <c r="B56" s="152"/>
      <c r="C56" s="189"/>
      <c r="D56" s="191"/>
      <c r="E56" s="204"/>
      <c r="F56" s="123">
        <v>685</v>
      </c>
      <c r="G56" s="124">
        <v>5321553</v>
      </c>
      <c r="H56" s="124">
        <v>5321553</v>
      </c>
      <c r="I56" s="124"/>
      <c r="J56" s="124"/>
      <c r="K56" s="124"/>
      <c r="L56" s="124"/>
      <c r="M56" s="124"/>
      <c r="N56" s="124"/>
      <c r="O56" s="124"/>
      <c r="P56" s="124"/>
      <c r="Q56" s="124">
        <f t="shared" si="4"/>
        <v>5321553</v>
      </c>
      <c r="R56" s="124">
        <f t="shared" si="1"/>
        <v>0</v>
      </c>
      <c r="S56" s="125" t="s">
        <v>120</v>
      </c>
      <c r="T56" s="126">
        <v>405283.75000000006</v>
      </c>
      <c r="U56" s="126">
        <v>405283.75000000006</v>
      </c>
      <c r="V56" s="126">
        <v>405283.75000000006</v>
      </c>
      <c r="W56" s="126">
        <v>405283.75000000006</v>
      </c>
      <c r="X56" s="126">
        <v>405283.75000000006</v>
      </c>
      <c r="Y56" s="126">
        <v>405283.75000000006</v>
      </c>
      <c r="Z56" s="126">
        <v>405283.75000000006</v>
      </c>
      <c r="AA56" s="126">
        <v>405283.75000000006</v>
      </c>
      <c r="AB56" s="126">
        <v>405283.75000000006</v>
      </c>
      <c r="AC56" s="126">
        <v>405283.75000000006</v>
      </c>
      <c r="AD56" s="126">
        <v>634357.75</v>
      </c>
      <c r="AE56" s="126">
        <v>634357.75</v>
      </c>
      <c r="AF56" s="124">
        <f t="shared" si="2"/>
        <v>5321553</v>
      </c>
      <c r="AG56" s="5">
        <f t="shared" si="3"/>
        <v>0</v>
      </c>
    </row>
    <row r="57" spans="1:36" x14ac:dyDescent="0.25">
      <c r="A57" s="176" t="s">
        <v>43</v>
      </c>
      <c r="B57" s="205">
        <f>D57+D68</f>
        <v>104700891</v>
      </c>
      <c r="C57" s="21" t="s">
        <v>51</v>
      </c>
      <c r="D57" s="28">
        <f>G57</f>
        <v>70700891</v>
      </c>
      <c r="E57" s="21" t="s">
        <v>52</v>
      </c>
      <c r="F57" s="21">
        <v>646</v>
      </c>
      <c r="G57" s="22">
        <v>70700891</v>
      </c>
      <c r="H57" s="6">
        <v>0</v>
      </c>
      <c r="I57" s="6">
        <v>0</v>
      </c>
      <c r="J57" s="6">
        <v>0</v>
      </c>
      <c r="K57" s="4">
        <v>70700891</v>
      </c>
      <c r="L57" s="4">
        <v>0</v>
      </c>
      <c r="M57" s="4">
        <v>0</v>
      </c>
      <c r="N57" s="4">
        <v>0</v>
      </c>
      <c r="O57" s="4">
        <v>0</v>
      </c>
      <c r="P57" s="4">
        <v>0</v>
      </c>
      <c r="Q57" s="4">
        <f t="shared" si="4"/>
        <v>70700891</v>
      </c>
      <c r="R57" s="4">
        <f t="shared" si="1"/>
        <v>0</v>
      </c>
      <c r="S57" s="34" t="s">
        <v>121</v>
      </c>
      <c r="T57" s="61">
        <v>5891740.916666667</v>
      </c>
      <c r="U57" s="61">
        <v>5891740.916666667</v>
      </c>
      <c r="V57" s="61">
        <v>5891740.916666667</v>
      </c>
      <c r="W57" s="61">
        <v>5891740.916666667</v>
      </c>
      <c r="X57" s="61">
        <v>5891740.916666667</v>
      </c>
      <c r="Y57" s="61">
        <v>5891740.916666667</v>
      </c>
      <c r="Z57" s="61">
        <v>5891740.916666667</v>
      </c>
      <c r="AA57" s="61">
        <v>5891740.916666667</v>
      </c>
      <c r="AB57" s="61">
        <v>5891740.916666667</v>
      </c>
      <c r="AC57" s="61">
        <v>5891740.916666667</v>
      </c>
      <c r="AD57" s="61">
        <v>5891740.916666667</v>
      </c>
      <c r="AE57" s="61">
        <v>5891740.916666667</v>
      </c>
      <c r="AF57" s="4">
        <f t="shared" ref="AF57:AF76" si="5">SUM(T57:AE57)</f>
        <v>70700890.999999985</v>
      </c>
      <c r="AG57" s="5">
        <f t="shared" si="3"/>
        <v>0</v>
      </c>
    </row>
    <row r="58" spans="1:36" x14ac:dyDescent="0.25">
      <c r="A58" s="176"/>
      <c r="B58" s="205"/>
      <c r="C58" s="192" t="s">
        <v>44</v>
      </c>
      <c r="D58" s="206">
        <f>SUM(G58:G67)</f>
        <v>245337241</v>
      </c>
      <c r="E58" s="21" t="s">
        <v>45</v>
      </c>
      <c r="F58" s="21">
        <v>647</v>
      </c>
      <c r="G58" s="22">
        <v>5667550</v>
      </c>
      <c r="H58" s="6">
        <v>3531274</v>
      </c>
      <c r="I58" s="6">
        <v>90000</v>
      </c>
      <c r="J58" s="6">
        <v>46276</v>
      </c>
      <c r="K58" s="4">
        <v>2000000</v>
      </c>
      <c r="L58" s="4"/>
      <c r="M58" s="4"/>
      <c r="N58" s="4"/>
      <c r="O58" s="4"/>
      <c r="P58" s="4"/>
      <c r="Q58" s="4">
        <f>SUM(H58:P58)</f>
        <v>5667550</v>
      </c>
      <c r="R58" s="4">
        <f>+G58-Q58</f>
        <v>0</v>
      </c>
      <c r="S58" s="33" t="s">
        <v>270</v>
      </c>
      <c r="T58" s="60">
        <v>447229.58333333326</v>
      </c>
      <c r="U58" s="60">
        <v>447229.58333333326</v>
      </c>
      <c r="V58" s="60">
        <v>450179.58333333326</v>
      </c>
      <c r="W58" s="60">
        <v>447229.58333333326</v>
      </c>
      <c r="X58" s="60">
        <v>447229.58333333326</v>
      </c>
      <c r="Y58" s="60">
        <v>450179.58333333326</v>
      </c>
      <c r="Z58" s="60">
        <v>447229.58333333326</v>
      </c>
      <c r="AA58" s="60">
        <v>447229.58333333326</v>
      </c>
      <c r="AB58" s="60">
        <v>450179.58333333326</v>
      </c>
      <c r="AC58" s="60">
        <v>447229.58333333326</v>
      </c>
      <c r="AD58" s="60">
        <v>591727.08333333326</v>
      </c>
      <c r="AE58" s="60">
        <v>594677.08333333326</v>
      </c>
      <c r="AF58" s="4">
        <f>SUM(T58:AE58)</f>
        <v>5667549.9999999972</v>
      </c>
      <c r="AG58" s="5">
        <f>+G58-AF58</f>
        <v>0</v>
      </c>
    </row>
    <row r="59" spans="1:36" x14ac:dyDescent="0.25">
      <c r="A59" s="176"/>
      <c r="B59" s="205"/>
      <c r="C59" s="193"/>
      <c r="D59" s="207"/>
      <c r="E59" s="21" t="s">
        <v>46</v>
      </c>
      <c r="F59" s="21">
        <v>648</v>
      </c>
      <c r="G59" s="22">
        <v>17010108</v>
      </c>
      <c r="H59" s="6">
        <v>16361766</v>
      </c>
      <c r="I59" s="6">
        <v>429730</v>
      </c>
      <c r="J59" s="6">
        <v>218612</v>
      </c>
      <c r="K59" s="4"/>
      <c r="L59" s="4"/>
      <c r="M59" s="4"/>
      <c r="N59" s="4"/>
      <c r="O59" s="4"/>
      <c r="P59" s="4"/>
      <c r="Q59" s="4">
        <f t="shared" ref="Q59:Q67" si="6">SUM(H59:P59)</f>
        <v>17010108</v>
      </c>
      <c r="R59" s="4">
        <f t="shared" ref="R59:R76" si="7">+G59-Q59</f>
        <v>0</v>
      </c>
      <c r="S59" s="33" t="s">
        <v>72</v>
      </c>
      <c r="T59" s="60">
        <v>1293543.4166666667</v>
      </c>
      <c r="U59" s="60">
        <v>1293543.4166666667</v>
      </c>
      <c r="V59" s="60">
        <v>1308188.4166666667</v>
      </c>
      <c r="W59" s="60">
        <v>1293543.4166666667</v>
      </c>
      <c r="X59" s="60">
        <v>1293543.4166666667</v>
      </c>
      <c r="Y59" s="60">
        <v>1308188.4166666667</v>
      </c>
      <c r="Z59" s="60">
        <v>1293543.4166666667</v>
      </c>
      <c r="AA59" s="60">
        <v>1293543.4166666667</v>
      </c>
      <c r="AB59" s="60">
        <v>1308188.4166666667</v>
      </c>
      <c r="AC59" s="60">
        <v>1293543.4166666667</v>
      </c>
      <c r="AD59" s="60">
        <v>2008046.9166666667</v>
      </c>
      <c r="AE59" s="60">
        <v>2022691.9166666667</v>
      </c>
      <c r="AF59" s="4">
        <f t="shared" ref="AF59:AF67" si="8">SUM(T59:AE59)</f>
        <v>17010108</v>
      </c>
      <c r="AG59" s="5">
        <f t="shared" ref="AG59:AG76" si="9">+G59-AF59</f>
        <v>0</v>
      </c>
    </row>
    <row r="60" spans="1:36" x14ac:dyDescent="0.25">
      <c r="A60" s="176"/>
      <c r="B60" s="205"/>
      <c r="C60" s="193"/>
      <c r="D60" s="207"/>
      <c r="E60" s="21" t="s">
        <v>47</v>
      </c>
      <c r="F60" s="21">
        <v>649</v>
      </c>
      <c r="G60" s="22">
        <v>16981533</v>
      </c>
      <c r="H60" s="6">
        <v>15671237</v>
      </c>
      <c r="I60" s="6">
        <v>813288</v>
      </c>
      <c r="J60" s="6">
        <v>497008</v>
      </c>
      <c r="K60" s="4"/>
      <c r="L60" s="4"/>
      <c r="M60" s="4"/>
      <c r="N60" s="4"/>
      <c r="O60" s="4"/>
      <c r="P60" s="4"/>
      <c r="Q60" s="4">
        <f t="shared" si="6"/>
        <v>16981533</v>
      </c>
      <c r="R60" s="4">
        <f t="shared" si="7"/>
        <v>0</v>
      </c>
      <c r="S60" s="33" t="s">
        <v>73</v>
      </c>
      <c r="T60" s="60">
        <v>1302698.3333333335</v>
      </c>
      <c r="U60" s="60">
        <v>1302698.3333333335</v>
      </c>
      <c r="V60" s="60">
        <v>1312023.3333333335</v>
      </c>
      <c r="W60" s="60">
        <v>1302698.3333333335</v>
      </c>
      <c r="X60" s="60">
        <v>1302698.3333333335</v>
      </c>
      <c r="Y60" s="60">
        <v>1312023.3333333335</v>
      </c>
      <c r="Z60" s="60">
        <v>1302698.3333333335</v>
      </c>
      <c r="AA60" s="60">
        <v>1302698.3333333335</v>
      </c>
      <c r="AB60" s="60">
        <v>1312023.3333333335</v>
      </c>
      <c r="AC60" s="60">
        <v>1302698.3333333335</v>
      </c>
      <c r="AD60" s="60">
        <v>1958624.8333333335</v>
      </c>
      <c r="AE60" s="60">
        <v>1967949.8333333335</v>
      </c>
      <c r="AF60" s="4">
        <f t="shared" si="8"/>
        <v>16981533.000000004</v>
      </c>
      <c r="AG60" s="5">
        <f t="shared" si="9"/>
        <v>0</v>
      </c>
    </row>
    <row r="61" spans="1:36" x14ac:dyDescent="0.25">
      <c r="A61" s="176"/>
      <c r="B61" s="205"/>
      <c r="C61" s="193"/>
      <c r="D61" s="207"/>
      <c r="E61" s="21" t="s">
        <v>48</v>
      </c>
      <c r="F61" s="21">
        <v>650</v>
      </c>
      <c r="G61" s="22">
        <v>4525831</v>
      </c>
      <c r="H61" s="6">
        <v>4365465</v>
      </c>
      <c r="I61" s="6">
        <v>28190</v>
      </c>
      <c r="J61" s="6">
        <v>132176</v>
      </c>
      <c r="K61" s="4"/>
      <c r="L61" s="4"/>
      <c r="M61" s="4"/>
      <c r="N61" s="4"/>
      <c r="O61" s="4"/>
      <c r="P61" s="4"/>
      <c r="Q61" s="4">
        <f t="shared" si="6"/>
        <v>4525831</v>
      </c>
      <c r="R61" s="4">
        <f t="shared" si="7"/>
        <v>0</v>
      </c>
      <c r="S61" s="33" t="s">
        <v>74</v>
      </c>
      <c r="T61" s="60">
        <v>336687.58333333337</v>
      </c>
      <c r="U61" s="60">
        <v>354707.58333333337</v>
      </c>
      <c r="V61" s="60">
        <v>346467.58333333337</v>
      </c>
      <c r="W61" s="60">
        <v>345697.58333333337</v>
      </c>
      <c r="X61" s="60">
        <v>345697.58333333337</v>
      </c>
      <c r="Y61" s="60">
        <v>346467.58333333337</v>
      </c>
      <c r="Z61" s="60">
        <v>345697.58333333337</v>
      </c>
      <c r="AA61" s="60">
        <v>345697.58333333337</v>
      </c>
      <c r="AB61" s="60">
        <v>346467.58333333337</v>
      </c>
      <c r="AC61" s="60">
        <v>345697.58333333337</v>
      </c>
      <c r="AD61" s="60">
        <v>532887.58333333337</v>
      </c>
      <c r="AE61" s="60">
        <v>533657.58333333337</v>
      </c>
      <c r="AF61" s="4">
        <f t="shared" si="8"/>
        <v>4525831.0000000009</v>
      </c>
      <c r="AG61" s="5">
        <f t="shared" si="9"/>
        <v>0</v>
      </c>
    </row>
    <row r="62" spans="1:36" x14ac:dyDescent="0.25">
      <c r="A62" s="176"/>
      <c r="B62" s="205"/>
      <c r="C62" s="193"/>
      <c r="D62" s="207"/>
      <c r="E62" s="21" t="s">
        <v>70</v>
      </c>
      <c r="F62" s="21">
        <v>651</v>
      </c>
      <c r="G62" s="22">
        <v>2897296</v>
      </c>
      <c r="H62" s="6">
        <v>2834200</v>
      </c>
      <c r="I62" s="6">
        <v>59100</v>
      </c>
      <c r="J62" s="6">
        <v>3996</v>
      </c>
      <c r="K62" s="4"/>
      <c r="L62" s="4"/>
      <c r="M62" s="4"/>
      <c r="N62" s="4"/>
      <c r="O62" s="4"/>
      <c r="P62" s="4"/>
      <c r="Q62" s="4">
        <f t="shared" si="6"/>
        <v>2897296</v>
      </c>
      <c r="R62" s="4">
        <f t="shared" si="7"/>
        <v>0</v>
      </c>
      <c r="S62" s="33" t="s">
        <v>75</v>
      </c>
      <c r="T62" s="60">
        <v>222378.83333333334</v>
      </c>
      <c r="U62" s="60">
        <v>222378.83333333334</v>
      </c>
      <c r="V62" s="60">
        <v>222378.83333333334</v>
      </c>
      <c r="W62" s="60">
        <v>222378.83333333334</v>
      </c>
      <c r="X62" s="60">
        <v>222378.83333333334</v>
      </c>
      <c r="Y62" s="60">
        <v>222378.83333333334</v>
      </c>
      <c r="Z62" s="60">
        <v>222378.83333333334</v>
      </c>
      <c r="AA62" s="60">
        <v>222378.83333333334</v>
      </c>
      <c r="AB62" s="60">
        <v>222378.83333333334</v>
      </c>
      <c r="AC62" s="60">
        <v>222378.83333333334</v>
      </c>
      <c r="AD62" s="60">
        <v>336753.83333333337</v>
      </c>
      <c r="AE62" s="60">
        <v>336753.83333333337</v>
      </c>
      <c r="AF62" s="4">
        <f t="shared" si="8"/>
        <v>2897296</v>
      </c>
      <c r="AG62" s="5">
        <f t="shared" si="9"/>
        <v>0</v>
      </c>
    </row>
    <row r="63" spans="1:36" x14ac:dyDescent="0.25">
      <c r="A63" s="176"/>
      <c r="B63" s="205"/>
      <c r="C63" s="193"/>
      <c r="D63" s="207"/>
      <c r="E63" s="21" t="s">
        <v>49</v>
      </c>
      <c r="F63" s="21">
        <v>652</v>
      </c>
      <c r="G63" s="22">
        <v>9342676</v>
      </c>
      <c r="H63" s="6">
        <v>9074992</v>
      </c>
      <c r="I63" s="6">
        <v>33000</v>
      </c>
      <c r="J63" s="6">
        <v>234684</v>
      </c>
      <c r="K63" s="4"/>
      <c r="L63" s="4"/>
      <c r="M63" s="4"/>
      <c r="N63" s="4"/>
      <c r="O63" s="4"/>
      <c r="P63" s="4"/>
      <c r="Q63" s="4">
        <f t="shared" si="6"/>
        <v>9342676</v>
      </c>
      <c r="R63" s="4">
        <f t="shared" si="7"/>
        <v>0</v>
      </c>
      <c r="S63" s="33" t="s">
        <v>76</v>
      </c>
      <c r="T63" s="60">
        <v>717790.41666666674</v>
      </c>
      <c r="U63" s="60">
        <v>717790.41666666674</v>
      </c>
      <c r="V63" s="60">
        <v>717790.41666666674</v>
      </c>
      <c r="W63" s="60">
        <v>717790.41666666674</v>
      </c>
      <c r="X63" s="60">
        <v>717790.41666666674</v>
      </c>
      <c r="Y63" s="60">
        <v>717790.41666666674</v>
      </c>
      <c r="Z63" s="60">
        <v>717790.41666666674</v>
      </c>
      <c r="AA63" s="60">
        <v>717790.41666666674</v>
      </c>
      <c r="AB63" s="60">
        <v>717790.41666666674</v>
      </c>
      <c r="AC63" s="60">
        <v>717790.41666666674</v>
      </c>
      <c r="AD63" s="60">
        <v>1082385.9166666667</v>
      </c>
      <c r="AE63" s="60">
        <v>1082385.9166666667</v>
      </c>
      <c r="AF63" s="4">
        <f t="shared" si="8"/>
        <v>9342676.0000000019</v>
      </c>
      <c r="AG63" s="5">
        <f t="shared" si="9"/>
        <v>0</v>
      </c>
    </row>
    <row r="64" spans="1:36" x14ac:dyDescent="0.25">
      <c r="A64" s="176"/>
      <c r="B64" s="205"/>
      <c r="C64" s="193"/>
      <c r="D64" s="207"/>
      <c r="E64" s="192" t="s">
        <v>50</v>
      </c>
      <c r="F64" s="23">
        <v>653</v>
      </c>
      <c r="G64" s="22">
        <v>9680126</v>
      </c>
      <c r="H64" s="6">
        <v>8679594</v>
      </c>
      <c r="I64" s="6">
        <v>467120</v>
      </c>
      <c r="J64" s="6">
        <v>533412</v>
      </c>
      <c r="K64" s="4"/>
      <c r="L64" s="4"/>
      <c r="M64" s="4"/>
      <c r="N64" s="4"/>
      <c r="O64" s="4"/>
      <c r="P64" s="4"/>
      <c r="Q64" s="4">
        <f t="shared" si="6"/>
        <v>9680126</v>
      </c>
      <c r="R64" s="4">
        <f t="shared" si="7"/>
        <v>0</v>
      </c>
      <c r="S64" s="33" t="s">
        <v>77</v>
      </c>
      <c r="T64" s="60">
        <v>737013.99999999988</v>
      </c>
      <c r="U64" s="60">
        <v>737013.99999999988</v>
      </c>
      <c r="V64" s="60">
        <v>759228.99999999988</v>
      </c>
      <c r="W64" s="60">
        <v>737013.99999999988</v>
      </c>
      <c r="X64" s="60">
        <v>737013.99999999988</v>
      </c>
      <c r="Y64" s="60">
        <v>759228.99999999988</v>
      </c>
      <c r="Z64" s="60">
        <v>737013.99999999988</v>
      </c>
      <c r="AA64" s="60">
        <v>737013.99999999988</v>
      </c>
      <c r="AB64" s="60">
        <v>759228.99999999988</v>
      </c>
      <c r="AC64" s="60">
        <v>737013.99999999988</v>
      </c>
      <c r="AD64" s="60">
        <v>1110563</v>
      </c>
      <c r="AE64" s="60">
        <v>1132778</v>
      </c>
      <c r="AF64" s="4">
        <f t="shared" si="8"/>
        <v>9680126</v>
      </c>
      <c r="AG64" s="5">
        <f t="shared" si="9"/>
        <v>0</v>
      </c>
    </row>
    <row r="65" spans="1:33" x14ac:dyDescent="0.25">
      <c r="A65" s="176"/>
      <c r="B65" s="205"/>
      <c r="C65" s="193"/>
      <c r="D65" s="207"/>
      <c r="E65" s="193"/>
      <c r="F65" s="24">
        <v>653</v>
      </c>
      <c r="G65" s="22">
        <v>10987782</v>
      </c>
      <c r="H65" s="6">
        <v>10652742</v>
      </c>
      <c r="I65" s="6">
        <v>186000</v>
      </c>
      <c r="J65" s="6">
        <v>149040</v>
      </c>
      <c r="K65" s="4"/>
      <c r="L65" s="4"/>
      <c r="M65" s="4"/>
      <c r="N65" s="4"/>
      <c r="O65" s="4"/>
      <c r="P65" s="4"/>
      <c r="Q65" s="4">
        <f t="shared" si="6"/>
        <v>10987782</v>
      </c>
      <c r="R65" s="4">
        <f t="shared" si="7"/>
        <v>0</v>
      </c>
      <c r="S65" s="33" t="s">
        <v>78</v>
      </c>
      <c r="T65" s="60">
        <v>854289.50000000012</v>
      </c>
      <c r="U65" s="60">
        <v>854289.50000000012</v>
      </c>
      <c r="V65" s="60">
        <v>854289.50000000012</v>
      </c>
      <c r="W65" s="60">
        <v>854289.50000000012</v>
      </c>
      <c r="X65" s="60">
        <v>854289.50000000012</v>
      </c>
      <c r="Y65" s="60">
        <v>854289.50000000012</v>
      </c>
      <c r="Z65" s="60">
        <v>854289.50000000012</v>
      </c>
      <c r="AA65" s="60">
        <v>854289.50000000012</v>
      </c>
      <c r="AB65" s="60">
        <v>854289.50000000012</v>
      </c>
      <c r="AC65" s="60">
        <v>854289.50000000012</v>
      </c>
      <c r="AD65" s="60">
        <v>1222443.5</v>
      </c>
      <c r="AE65" s="60">
        <v>1222443.5</v>
      </c>
      <c r="AF65" s="4">
        <f t="shared" si="8"/>
        <v>10987782.000000002</v>
      </c>
      <c r="AG65" s="5">
        <f t="shared" si="9"/>
        <v>0</v>
      </c>
    </row>
    <row r="66" spans="1:33" x14ac:dyDescent="0.25">
      <c r="A66" s="176"/>
      <c r="B66" s="205"/>
      <c r="C66" s="193"/>
      <c r="D66" s="207"/>
      <c r="E66" s="193"/>
      <c r="F66" s="24">
        <v>653</v>
      </c>
      <c r="G66" s="22">
        <v>18354302</v>
      </c>
      <c r="H66" s="6">
        <v>2168259</v>
      </c>
      <c r="I66" s="6">
        <v>114079</v>
      </c>
      <c r="J66" s="6">
        <v>71964</v>
      </c>
      <c r="K66" s="6">
        <v>16000000</v>
      </c>
      <c r="L66" s="6"/>
      <c r="M66" s="6"/>
      <c r="N66" s="6"/>
      <c r="O66" s="6"/>
      <c r="P66" s="6"/>
      <c r="Q66" s="4">
        <f t="shared" si="6"/>
        <v>18354302</v>
      </c>
      <c r="R66" s="4">
        <f t="shared" si="7"/>
        <v>0</v>
      </c>
      <c r="S66" s="33" t="s">
        <v>79</v>
      </c>
      <c r="T66" s="60">
        <v>1512987.6666666665</v>
      </c>
      <c r="U66" s="60">
        <v>1512987.6666666665</v>
      </c>
      <c r="V66" s="60">
        <v>1512987.6666666665</v>
      </c>
      <c r="W66" s="60">
        <v>1512987.6666666665</v>
      </c>
      <c r="X66" s="60">
        <v>1512987.6666666665</v>
      </c>
      <c r="Y66" s="60">
        <v>1512987.6666666665</v>
      </c>
      <c r="Z66" s="60">
        <v>1512987.6666666665</v>
      </c>
      <c r="AA66" s="60">
        <v>1512987.6666666665</v>
      </c>
      <c r="AB66" s="60">
        <v>1512987.6666666665</v>
      </c>
      <c r="AC66" s="60">
        <v>1512987.6666666665</v>
      </c>
      <c r="AD66" s="60">
        <v>1612212.6666666665</v>
      </c>
      <c r="AE66" s="60">
        <v>1612212.6666666665</v>
      </c>
      <c r="AF66" s="4">
        <f t="shared" si="8"/>
        <v>18354301.999999996</v>
      </c>
      <c r="AG66" s="5">
        <f t="shared" si="9"/>
        <v>0</v>
      </c>
    </row>
    <row r="67" spans="1:33" x14ac:dyDescent="0.25">
      <c r="A67" s="176"/>
      <c r="B67" s="205"/>
      <c r="C67" s="194"/>
      <c r="D67" s="208"/>
      <c r="E67" s="194"/>
      <c r="F67" s="29">
        <v>654</v>
      </c>
      <c r="G67" s="22">
        <v>149890037</v>
      </c>
      <c r="H67" s="6">
        <v>12982535</v>
      </c>
      <c r="I67" s="6">
        <v>49899102</v>
      </c>
      <c r="J67" s="6">
        <v>87008400</v>
      </c>
      <c r="K67" s="6"/>
      <c r="L67" s="6"/>
      <c r="M67" s="6"/>
      <c r="N67" s="6"/>
      <c r="O67" s="6"/>
      <c r="P67" s="6"/>
      <c r="Q67" s="4">
        <f t="shared" si="6"/>
        <v>149890037</v>
      </c>
      <c r="R67" s="4">
        <f t="shared" si="7"/>
        <v>0</v>
      </c>
      <c r="S67" s="33" t="s">
        <v>80</v>
      </c>
      <c r="T67" s="60">
        <v>12407695.083333332</v>
      </c>
      <c r="U67" s="60">
        <v>12407695.083333332</v>
      </c>
      <c r="V67" s="60">
        <v>12407695.083333332</v>
      </c>
      <c r="W67" s="60">
        <v>12407695.083333332</v>
      </c>
      <c r="X67" s="60">
        <v>12407695.083333332</v>
      </c>
      <c r="Y67" s="60">
        <v>12407695.083333332</v>
      </c>
      <c r="Z67" s="60">
        <v>12407695.083333332</v>
      </c>
      <c r="AA67" s="60">
        <v>12407695.083333332</v>
      </c>
      <c r="AB67" s="60">
        <v>12407695.083333332</v>
      </c>
      <c r="AC67" s="60">
        <v>12407695.083333332</v>
      </c>
      <c r="AD67" s="60">
        <v>12906543.083333332</v>
      </c>
      <c r="AE67" s="60">
        <v>12906543.083333332</v>
      </c>
      <c r="AF67" s="4">
        <f t="shared" si="8"/>
        <v>149890036.99999997</v>
      </c>
      <c r="AG67" s="5">
        <f t="shared" si="9"/>
        <v>0</v>
      </c>
    </row>
    <row r="68" spans="1:33" x14ac:dyDescent="0.25">
      <c r="A68" s="176"/>
      <c r="B68" s="205"/>
      <c r="C68" s="31" t="s">
        <v>114</v>
      </c>
      <c r="D68" s="32">
        <f>G68</f>
        <v>34000000</v>
      </c>
      <c r="E68" s="29" t="s">
        <v>34</v>
      </c>
      <c r="F68" s="29">
        <v>686</v>
      </c>
      <c r="G68" s="30">
        <v>34000000</v>
      </c>
      <c r="H68" s="6">
        <v>0</v>
      </c>
      <c r="I68" s="6">
        <v>0</v>
      </c>
      <c r="J68" s="6">
        <v>0</v>
      </c>
      <c r="K68" s="6">
        <v>34000000</v>
      </c>
      <c r="L68" s="4">
        <v>0</v>
      </c>
      <c r="M68" s="4">
        <v>0</v>
      </c>
      <c r="N68" s="4"/>
      <c r="O68" s="4"/>
      <c r="P68" s="4"/>
      <c r="Q68" s="4">
        <f t="shared" si="4"/>
        <v>34000000</v>
      </c>
      <c r="R68" s="4">
        <f t="shared" si="7"/>
        <v>0</v>
      </c>
      <c r="S68" s="33" t="s">
        <v>35</v>
      </c>
      <c r="T68" s="61">
        <v>2833333.3333333335</v>
      </c>
      <c r="U68" s="61">
        <v>2833333.3333333335</v>
      </c>
      <c r="V68" s="61">
        <v>2833333.3333333335</v>
      </c>
      <c r="W68" s="61">
        <v>2833333.3333333335</v>
      </c>
      <c r="X68" s="61">
        <v>2833333.3333333335</v>
      </c>
      <c r="Y68" s="61">
        <v>2833333.3333333335</v>
      </c>
      <c r="Z68" s="61">
        <v>2833333.3333333335</v>
      </c>
      <c r="AA68" s="61">
        <v>2833333.3333333335</v>
      </c>
      <c r="AB68" s="61">
        <v>2833333.3333333335</v>
      </c>
      <c r="AC68" s="61">
        <v>2833333.3333333335</v>
      </c>
      <c r="AD68" s="61">
        <v>2833333.3333333335</v>
      </c>
      <c r="AE68" s="61">
        <v>2833333.3333333335</v>
      </c>
      <c r="AF68" s="4">
        <f t="shared" si="5"/>
        <v>33999999.999999993</v>
      </c>
      <c r="AG68" s="5">
        <f t="shared" si="9"/>
        <v>0</v>
      </c>
    </row>
    <row r="69" spans="1:33" ht="28.5" customHeight="1" x14ac:dyDescent="0.25">
      <c r="A69" s="209" t="s">
        <v>53</v>
      </c>
      <c r="B69" s="165">
        <f>D69+D73</f>
        <v>486024716</v>
      </c>
      <c r="C69" s="157" t="s">
        <v>54</v>
      </c>
      <c r="D69" s="158">
        <f>SUM(G69:G72)</f>
        <v>399030963</v>
      </c>
      <c r="E69" s="21" t="s">
        <v>55</v>
      </c>
      <c r="F69" s="21">
        <v>658</v>
      </c>
      <c r="G69" s="22">
        <v>294316102</v>
      </c>
      <c r="H69" s="6">
        <v>258767262</v>
      </c>
      <c r="I69" s="6">
        <v>29204208</v>
      </c>
      <c r="J69" s="6">
        <v>5544632</v>
      </c>
      <c r="K69" s="4"/>
      <c r="L69" s="4">
        <v>800000</v>
      </c>
      <c r="M69" s="4"/>
      <c r="N69" s="4"/>
      <c r="O69" s="4"/>
      <c r="P69" s="4"/>
      <c r="Q69" s="4">
        <f t="shared" si="4"/>
        <v>294316102</v>
      </c>
      <c r="R69" s="4">
        <f t="shared" si="7"/>
        <v>0</v>
      </c>
      <c r="S69" s="33" t="s">
        <v>122</v>
      </c>
      <c r="T69" s="60">
        <v>21968641.5</v>
      </c>
      <c r="U69" s="60">
        <v>21968641.5</v>
      </c>
      <c r="V69" s="60">
        <v>23702858.5</v>
      </c>
      <c r="W69" s="60">
        <v>21968641.5</v>
      </c>
      <c r="X69" s="60">
        <v>21968641.5</v>
      </c>
      <c r="Y69" s="60">
        <v>23702858.5</v>
      </c>
      <c r="Z69" s="60">
        <v>21968641.5</v>
      </c>
      <c r="AA69" s="60">
        <v>21968641.5</v>
      </c>
      <c r="AB69" s="60">
        <v>23702858.5</v>
      </c>
      <c r="AC69" s="60">
        <v>21968641.5</v>
      </c>
      <c r="AD69" s="60">
        <v>33846409.5</v>
      </c>
      <c r="AE69" s="60">
        <v>35580626.5</v>
      </c>
      <c r="AF69" s="4">
        <f t="shared" si="5"/>
        <v>294316102</v>
      </c>
      <c r="AG69" s="5">
        <f t="shared" si="9"/>
        <v>0</v>
      </c>
    </row>
    <row r="70" spans="1:33" x14ac:dyDescent="0.25">
      <c r="A70" s="209"/>
      <c r="B70" s="165"/>
      <c r="C70" s="157"/>
      <c r="D70" s="158"/>
      <c r="E70" s="192" t="s">
        <v>56</v>
      </c>
      <c r="F70" s="21">
        <v>659</v>
      </c>
      <c r="G70" s="22">
        <v>45869583.049999997</v>
      </c>
      <c r="H70" s="6">
        <v>39378523</v>
      </c>
      <c r="I70" s="6">
        <v>5068920.05</v>
      </c>
      <c r="J70" s="6">
        <v>1422140</v>
      </c>
      <c r="K70" s="4"/>
      <c r="L70" s="4"/>
      <c r="M70" s="4"/>
      <c r="N70" s="4"/>
      <c r="O70" s="4"/>
      <c r="P70" s="4"/>
      <c r="Q70" s="4">
        <f t="shared" si="4"/>
        <v>45869583.049999997</v>
      </c>
      <c r="R70" s="4">
        <f t="shared" si="7"/>
        <v>0</v>
      </c>
      <c r="S70" s="33" t="s">
        <v>123</v>
      </c>
      <c r="T70" s="60">
        <v>3388875.0875000004</v>
      </c>
      <c r="U70" s="60">
        <v>3452875.0875000004</v>
      </c>
      <c r="V70" s="60">
        <v>3680410.0875000004</v>
      </c>
      <c r="W70" s="60">
        <v>3420875.0875000004</v>
      </c>
      <c r="X70" s="60">
        <v>3420875.0875000004</v>
      </c>
      <c r="Y70" s="60">
        <v>3680410.0875000004</v>
      </c>
      <c r="Z70" s="60">
        <v>3420875.0875000004</v>
      </c>
      <c r="AA70" s="60">
        <v>3420875.0875000004</v>
      </c>
      <c r="AB70" s="60">
        <v>3680410.0875000004</v>
      </c>
      <c r="AC70" s="60">
        <v>3420875.0875000004</v>
      </c>
      <c r="AD70" s="60">
        <v>5311346.0875000004</v>
      </c>
      <c r="AE70" s="60">
        <v>5570881.0875000004</v>
      </c>
      <c r="AF70" s="4">
        <f t="shared" si="5"/>
        <v>45869583.04999999</v>
      </c>
      <c r="AG70" s="5">
        <f t="shared" si="9"/>
        <v>0</v>
      </c>
    </row>
    <row r="71" spans="1:33" x14ac:dyDescent="0.25">
      <c r="A71" s="209"/>
      <c r="B71" s="165"/>
      <c r="C71" s="157"/>
      <c r="D71" s="158"/>
      <c r="E71" s="193"/>
      <c r="F71" s="21">
        <v>659</v>
      </c>
      <c r="G71" s="22">
        <v>46043658.950000003</v>
      </c>
      <c r="H71" s="6">
        <v>38800751</v>
      </c>
      <c r="I71" s="6">
        <v>5714067.9500000002</v>
      </c>
      <c r="J71" s="6">
        <v>1528840</v>
      </c>
      <c r="K71" s="4"/>
      <c r="L71" s="4"/>
      <c r="M71" s="4"/>
      <c r="N71" s="4"/>
      <c r="O71" s="4"/>
      <c r="P71" s="4"/>
      <c r="Q71" s="4">
        <f t="shared" si="4"/>
        <v>46043658.950000003</v>
      </c>
      <c r="R71" s="4">
        <f t="shared" si="7"/>
        <v>0</v>
      </c>
      <c r="S71" s="33" t="s">
        <v>124</v>
      </c>
      <c r="T71" s="60">
        <v>3495596.9124999996</v>
      </c>
      <c r="U71" s="60">
        <v>3495596.9124999996</v>
      </c>
      <c r="V71" s="60">
        <v>3555156.9124999996</v>
      </c>
      <c r="W71" s="60">
        <v>3495596.9124999996</v>
      </c>
      <c r="X71" s="60">
        <v>3495596.9124999996</v>
      </c>
      <c r="Y71" s="60">
        <v>3555156.9124999996</v>
      </c>
      <c r="Z71" s="60">
        <v>3495596.9124999996</v>
      </c>
      <c r="AA71" s="60">
        <v>3495596.9124999996</v>
      </c>
      <c r="AB71" s="60">
        <v>3555156.9124999996</v>
      </c>
      <c r="AC71" s="60">
        <v>3495596.9124999996</v>
      </c>
      <c r="AD71" s="60">
        <v>5424724.9124999996</v>
      </c>
      <c r="AE71" s="60">
        <v>5484284.9124999996</v>
      </c>
      <c r="AF71" s="4">
        <f t="shared" si="5"/>
        <v>46043658.95000001</v>
      </c>
      <c r="AG71" s="5">
        <f t="shared" si="9"/>
        <v>0</v>
      </c>
    </row>
    <row r="72" spans="1:33" x14ac:dyDescent="0.25">
      <c r="A72" s="209"/>
      <c r="B72" s="165"/>
      <c r="C72" s="157"/>
      <c r="D72" s="158"/>
      <c r="E72" s="194"/>
      <c r="F72" s="21">
        <v>659</v>
      </c>
      <c r="G72" s="22">
        <v>12801619</v>
      </c>
      <c r="H72" s="6">
        <v>12528199</v>
      </c>
      <c r="I72" s="6">
        <v>106140</v>
      </c>
      <c r="J72" s="6">
        <v>167280</v>
      </c>
      <c r="K72" s="4"/>
      <c r="L72" s="4"/>
      <c r="M72" s="4"/>
      <c r="N72" s="4"/>
      <c r="O72" s="4"/>
      <c r="P72" s="4"/>
      <c r="Q72" s="4">
        <f t="shared" si="4"/>
        <v>12801619</v>
      </c>
      <c r="R72" s="4">
        <f t="shared" si="7"/>
        <v>0</v>
      </c>
      <c r="S72" s="33" t="s">
        <v>125</v>
      </c>
      <c r="T72" s="60">
        <v>982269.75000000012</v>
      </c>
      <c r="U72" s="60">
        <v>982269.75000000012</v>
      </c>
      <c r="V72" s="60">
        <v>982269.75000000012</v>
      </c>
      <c r="W72" s="60">
        <v>982269.75000000012</v>
      </c>
      <c r="X72" s="60">
        <v>982269.75000000012</v>
      </c>
      <c r="Y72" s="60">
        <v>982269.75000000012</v>
      </c>
      <c r="Z72" s="60">
        <v>982269.75000000012</v>
      </c>
      <c r="AA72" s="60">
        <v>982269.75000000012</v>
      </c>
      <c r="AB72" s="60">
        <v>982269.75000000012</v>
      </c>
      <c r="AC72" s="60">
        <v>982269.75000000012</v>
      </c>
      <c r="AD72" s="60">
        <v>1489460.75</v>
      </c>
      <c r="AE72" s="60">
        <v>1489460.75</v>
      </c>
      <c r="AF72" s="4">
        <f t="shared" si="5"/>
        <v>12801619.000000002</v>
      </c>
      <c r="AG72" s="5">
        <f t="shared" si="9"/>
        <v>0</v>
      </c>
    </row>
    <row r="73" spans="1:33" ht="30" x14ac:dyDescent="0.25">
      <c r="A73" s="209"/>
      <c r="B73" s="165"/>
      <c r="C73" s="157" t="s">
        <v>71</v>
      </c>
      <c r="D73" s="158">
        <f>SUM(G73:G76)</f>
        <v>86993753</v>
      </c>
      <c r="E73" s="21" t="s">
        <v>57</v>
      </c>
      <c r="F73" s="21">
        <v>642</v>
      </c>
      <c r="G73" s="22">
        <v>25984748</v>
      </c>
      <c r="H73" s="6">
        <v>1482408</v>
      </c>
      <c r="I73" s="6">
        <v>24446180</v>
      </c>
      <c r="J73" s="6">
        <v>56160</v>
      </c>
      <c r="K73" s="4"/>
      <c r="L73" s="4"/>
      <c r="M73" s="4"/>
      <c r="N73" s="4"/>
      <c r="O73" s="4"/>
      <c r="P73" s="4"/>
      <c r="Q73" s="4">
        <f t="shared" si="4"/>
        <v>25984748</v>
      </c>
      <c r="R73" s="4">
        <f t="shared" si="7"/>
        <v>0</v>
      </c>
      <c r="S73" s="33" t="s">
        <v>126</v>
      </c>
      <c r="T73" s="60">
        <v>1366868.3333333333</v>
      </c>
      <c r="U73" s="60">
        <v>6089608.3333333321</v>
      </c>
      <c r="V73" s="60">
        <v>1366868.3333333333</v>
      </c>
      <c r="W73" s="60">
        <v>1366868.3333333333</v>
      </c>
      <c r="X73" s="60">
        <v>1366868.3333333333</v>
      </c>
      <c r="Y73" s="60">
        <v>1366868.3333333333</v>
      </c>
      <c r="Z73" s="60">
        <v>1366868.3333333333</v>
      </c>
      <c r="AA73" s="60">
        <v>1366868.3333333333</v>
      </c>
      <c r="AB73" s="60">
        <v>6089608.3333333321</v>
      </c>
      <c r="AC73" s="60">
        <v>1366868.3333333333</v>
      </c>
      <c r="AD73" s="60">
        <v>1435292.3333333333</v>
      </c>
      <c r="AE73" s="60">
        <v>1435292.3333333333</v>
      </c>
      <c r="AF73" s="4">
        <f t="shared" si="5"/>
        <v>25984747.999999996</v>
      </c>
      <c r="AG73" s="5">
        <f t="shared" si="9"/>
        <v>0</v>
      </c>
    </row>
    <row r="74" spans="1:33" x14ac:dyDescent="0.25">
      <c r="A74" s="209"/>
      <c r="B74" s="165"/>
      <c r="C74" s="157"/>
      <c r="D74" s="158"/>
      <c r="E74" s="21" t="s">
        <v>55</v>
      </c>
      <c r="F74" s="21">
        <v>643</v>
      </c>
      <c r="G74" s="22">
        <v>2375599</v>
      </c>
      <c r="H74" s="6">
        <v>1834819</v>
      </c>
      <c r="I74" s="6">
        <v>479100</v>
      </c>
      <c r="J74" s="6">
        <v>61680</v>
      </c>
      <c r="K74" s="4"/>
      <c r="L74" s="4"/>
      <c r="M74" s="4"/>
      <c r="N74" s="4"/>
      <c r="O74" s="4"/>
      <c r="P74" s="4"/>
      <c r="Q74" s="4">
        <f t="shared" si="4"/>
        <v>2375599</v>
      </c>
      <c r="R74" s="4">
        <f t="shared" si="7"/>
        <v>0</v>
      </c>
      <c r="S74" s="33" t="s">
        <v>127</v>
      </c>
      <c r="T74" s="60">
        <v>178926.33333333331</v>
      </c>
      <c r="U74" s="60">
        <v>178926.33333333331</v>
      </c>
      <c r="V74" s="60">
        <v>194346.33333333331</v>
      </c>
      <c r="W74" s="60">
        <v>178926.33333333331</v>
      </c>
      <c r="X74" s="60">
        <v>178926.33333333331</v>
      </c>
      <c r="Y74" s="60">
        <v>194346.33333333331</v>
      </c>
      <c r="Z74" s="60">
        <v>178926.33333333331</v>
      </c>
      <c r="AA74" s="60">
        <v>178926.33333333331</v>
      </c>
      <c r="AB74" s="60">
        <v>194346.33333333331</v>
      </c>
      <c r="AC74" s="60">
        <v>178926.33333333331</v>
      </c>
      <c r="AD74" s="60">
        <v>262327.83333333331</v>
      </c>
      <c r="AE74" s="60">
        <v>277747.83333333331</v>
      </c>
      <c r="AF74" s="4">
        <f t="shared" si="5"/>
        <v>2375598.9999999995</v>
      </c>
      <c r="AG74" s="5">
        <f t="shared" si="9"/>
        <v>0</v>
      </c>
    </row>
    <row r="75" spans="1:33" x14ac:dyDescent="0.25">
      <c r="A75" s="209"/>
      <c r="B75" s="165"/>
      <c r="C75" s="157"/>
      <c r="D75" s="158"/>
      <c r="E75" s="21" t="s">
        <v>58</v>
      </c>
      <c r="F75" s="21">
        <v>644</v>
      </c>
      <c r="G75" s="22">
        <v>6364666</v>
      </c>
      <c r="H75" s="6">
        <v>3046786</v>
      </c>
      <c r="I75" s="6">
        <v>3244500</v>
      </c>
      <c r="J75" s="6">
        <v>73380</v>
      </c>
      <c r="K75" s="4"/>
      <c r="L75" s="4"/>
      <c r="M75" s="4"/>
      <c r="N75" s="4"/>
      <c r="O75" s="4"/>
      <c r="P75" s="4"/>
      <c r="Q75" s="4">
        <f t="shared" si="4"/>
        <v>6364666</v>
      </c>
      <c r="R75" s="4">
        <f t="shared" si="7"/>
        <v>0</v>
      </c>
      <c r="S75" s="33" t="s">
        <v>128</v>
      </c>
      <c r="T75" s="60">
        <v>504216.08333333331</v>
      </c>
      <c r="U75" s="60">
        <v>504216.08333333331</v>
      </c>
      <c r="V75" s="60">
        <v>519081.08333333331</v>
      </c>
      <c r="W75" s="60">
        <v>504216.08333333331</v>
      </c>
      <c r="X75" s="60">
        <v>504216.08333333331</v>
      </c>
      <c r="Y75" s="60">
        <v>519081.08333333331</v>
      </c>
      <c r="Z75" s="60">
        <v>504216.08333333331</v>
      </c>
      <c r="AA75" s="60">
        <v>504216.08333333331</v>
      </c>
      <c r="AB75" s="60">
        <v>519081.08333333331</v>
      </c>
      <c r="AC75" s="60">
        <v>504216.08333333331</v>
      </c>
      <c r="AD75" s="60">
        <v>631522.58333333326</v>
      </c>
      <c r="AE75" s="60">
        <v>646387.58333333326</v>
      </c>
      <c r="AF75" s="4">
        <f t="shared" si="5"/>
        <v>6364665.9999999991</v>
      </c>
      <c r="AG75" s="5">
        <f t="shared" si="9"/>
        <v>0</v>
      </c>
    </row>
    <row r="76" spans="1:33" x14ac:dyDescent="0.25">
      <c r="A76" s="209"/>
      <c r="B76" s="165"/>
      <c r="C76" s="157"/>
      <c r="D76" s="158"/>
      <c r="E76" s="21" t="s">
        <v>59</v>
      </c>
      <c r="F76" s="21">
        <v>645</v>
      </c>
      <c r="G76" s="22">
        <v>52268740</v>
      </c>
      <c r="H76" s="6">
        <v>45120120</v>
      </c>
      <c r="I76" s="6">
        <v>5554380</v>
      </c>
      <c r="J76" s="6">
        <v>1594240</v>
      </c>
      <c r="K76" s="4"/>
      <c r="L76" s="4"/>
      <c r="M76" s="4"/>
      <c r="N76" s="4"/>
      <c r="O76" s="4"/>
      <c r="P76" s="4"/>
      <c r="Q76" s="4">
        <f t="shared" si="4"/>
        <v>52268740</v>
      </c>
      <c r="R76" s="4">
        <f t="shared" si="7"/>
        <v>0</v>
      </c>
      <c r="S76" s="33" t="s">
        <v>129</v>
      </c>
      <c r="T76" s="60">
        <v>3798394.666666667</v>
      </c>
      <c r="U76" s="60">
        <v>4758394.666666667</v>
      </c>
      <c r="V76" s="60">
        <v>3952394.666666667</v>
      </c>
      <c r="W76" s="60">
        <v>3798394.666666667</v>
      </c>
      <c r="X76" s="60">
        <v>3798394.666666667</v>
      </c>
      <c r="Y76" s="60">
        <v>3952394.666666667</v>
      </c>
      <c r="Z76" s="60">
        <v>3798394.666666667</v>
      </c>
      <c r="AA76" s="60">
        <v>3798394.666666667</v>
      </c>
      <c r="AB76" s="60">
        <v>4912394.666666667</v>
      </c>
      <c r="AC76" s="60">
        <v>3798394.666666667</v>
      </c>
      <c r="AD76" s="60">
        <v>5874396.666666667</v>
      </c>
      <c r="AE76" s="60">
        <v>6028396.666666667</v>
      </c>
      <c r="AF76" s="4">
        <f t="shared" si="5"/>
        <v>52268740</v>
      </c>
      <c r="AG76" s="5">
        <f t="shared" si="9"/>
        <v>0</v>
      </c>
    </row>
    <row r="77" spans="1:33" x14ac:dyDescent="0.25">
      <c r="A77" s="20"/>
      <c r="B77" s="3" t="e">
        <f>SUM(B9:B76)</f>
        <v>#REF!</v>
      </c>
      <c r="C77" s="10"/>
      <c r="D77" s="11">
        <f>SUM(D9:D76)</f>
        <v>2283729551.7799997</v>
      </c>
      <c r="E77" s="10"/>
      <c r="F77" s="10"/>
      <c r="G77" s="12">
        <f>SUM(G9:G76)</f>
        <v>2283729551.7799997</v>
      </c>
      <c r="H77" s="12">
        <f t="shared" ref="H77:P77" si="10">SUM(H11:H76)</f>
        <v>887530400</v>
      </c>
      <c r="I77" s="12">
        <f t="shared" si="10"/>
        <v>196631239</v>
      </c>
      <c r="J77" s="12">
        <f t="shared" si="10"/>
        <v>355247098</v>
      </c>
      <c r="K77" s="2">
        <f t="shared" si="10"/>
        <v>178889213.03</v>
      </c>
      <c r="L77" s="2">
        <f t="shared" si="10"/>
        <v>16550000</v>
      </c>
      <c r="M77" s="2">
        <f t="shared" si="10"/>
        <v>349417766.5</v>
      </c>
      <c r="N77" s="2">
        <f t="shared" si="10"/>
        <v>191106128.25</v>
      </c>
      <c r="O77" s="2">
        <f t="shared" si="10"/>
        <v>0</v>
      </c>
      <c r="P77" s="2">
        <f t="shared" si="10"/>
        <v>0</v>
      </c>
      <c r="Q77" s="2">
        <f>SUM(Q9:Q76)</f>
        <v>2283729551.7799997</v>
      </c>
      <c r="R77" s="2"/>
      <c r="S77" s="33" t="s">
        <v>142</v>
      </c>
      <c r="T77" s="4">
        <f t="shared" ref="T77:AF77" si="11">SUM(T9:T76)</f>
        <v>177497374.75916669</v>
      </c>
      <c r="U77" s="4">
        <f t="shared" si="11"/>
        <v>193957169.75916666</v>
      </c>
      <c r="V77" s="4">
        <f t="shared" si="11"/>
        <v>184837329.55916667</v>
      </c>
      <c r="W77" s="4">
        <f t="shared" si="11"/>
        <v>181153034.75916669</v>
      </c>
      <c r="X77" s="4">
        <f t="shared" si="11"/>
        <v>181030734.76916668</v>
      </c>
      <c r="Y77" s="4">
        <f t="shared" si="11"/>
        <v>184340794.76916668</v>
      </c>
      <c r="Z77" s="4">
        <f t="shared" si="11"/>
        <v>181095334.76916668</v>
      </c>
      <c r="AA77" s="4">
        <f t="shared" si="11"/>
        <v>181018734.76916668</v>
      </c>
      <c r="AB77" s="4">
        <f t="shared" si="11"/>
        <v>193236094.76916668</v>
      </c>
      <c r="AC77" s="4">
        <f t="shared" si="11"/>
        <v>180985734.76916668</v>
      </c>
      <c r="AD77" s="4">
        <f t="shared" si="11"/>
        <v>219591624.76916668</v>
      </c>
      <c r="AE77" s="4">
        <f t="shared" si="11"/>
        <v>224985589.5591667</v>
      </c>
      <c r="AF77" s="4">
        <f t="shared" si="11"/>
        <v>2283729551.7799997</v>
      </c>
    </row>
    <row r="78" spans="1:33" ht="30" x14ac:dyDescent="0.25">
      <c r="A78" s="20" t="s">
        <v>115</v>
      </c>
      <c r="B78" s="3"/>
      <c r="C78" s="10"/>
      <c r="D78" s="11"/>
      <c r="E78" s="10"/>
      <c r="F78" s="10"/>
      <c r="G78" s="12"/>
      <c r="H78" s="12">
        <v>930574000</v>
      </c>
      <c r="I78" s="12">
        <v>198106999.50999999</v>
      </c>
      <c r="J78" s="12">
        <v>427841940.75</v>
      </c>
      <c r="K78" s="2">
        <v>270050190.02999997</v>
      </c>
      <c r="L78" s="2">
        <v>16550000</v>
      </c>
      <c r="M78" s="2">
        <v>349417766.5</v>
      </c>
      <c r="N78" s="2">
        <v>191106128.25</v>
      </c>
      <c r="O78" s="2">
        <v>0</v>
      </c>
      <c r="P78" s="2">
        <v>0</v>
      </c>
      <c r="Q78" s="2">
        <v>2383647025.04</v>
      </c>
      <c r="R78" s="2"/>
    </row>
    <row r="79" spans="1:33" x14ac:dyDescent="0.25">
      <c r="A79" s="20"/>
      <c r="B79" s="20"/>
      <c r="C79" s="10"/>
      <c r="D79" s="11"/>
      <c r="E79" s="10"/>
      <c r="F79" s="10"/>
      <c r="G79" s="10"/>
    </row>
    <row r="80" spans="1:33" x14ac:dyDescent="0.25">
      <c r="A80" s="20"/>
      <c r="B80" s="20"/>
      <c r="C80" s="10"/>
      <c r="D80" s="13"/>
      <c r="E80" s="13"/>
      <c r="F80" s="13"/>
      <c r="G80" s="14"/>
      <c r="H80" s="15"/>
      <c r="I80" s="15"/>
      <c r="J80" s="15"/>
      <c r="M80" s="5"/>
      <c r="P80" s="1" t="s">
        <v>63</v>
      </c>
      <c r="Q80" s="5">
        <f>Q78-Q77</f>
        <v>99917473.260000229</v>
      </c>
      <c r="R80" s="5"/>
    </row>
    <row r="81" spans="1:10" x14ac:dyDescent="0.25">
      <c r="A81" s="7"/>
      <c r="B81" s="20"/>
      <c r="C81" s="10"/>
      <c r="D81" s="13"/>
      <c r="E81" s="13"/>
      <c r="F81" s="13"/>
      <c r="G81" s="14">
        <v>2320000000</v>
      </c>
      <c r="H81" s="15"/>
      <c r="I81" s="16"/>
      <c r="J81" s="15"/>
    </row>
    <row r="82" spans="1:10" x14ac:dyDescent="0.25">
      <c r="A82" s="7"/>
      <c r="B82" s="20"/>
      <c r="C82" s="10"/>
      <c r="D82" s="14"/>
      <c r="E82" s="13"/>
      <c r="F82" s="13"/>
      <c r="G82" s="14">
        <f>+G77-G81</f>
        <v>-36270448.220000267</v>
      </c>
      <c r="H82" s="15"/>
      <c r="I82" s="16"/>
      <c r="J82" s="15"/>
    </row>
    <row r="83" spans="1:10" x14ac:dyDescent="0.25">
      <c r="A83" s="7"/>
      <c r="B83" s="20"/>
      <c r="C83" s="10"/>
      <c r="D83" s="14"/>
      <c r="E83" s="13"/>
      <c r="F83" s="13"/>
      <c r="G83" s="14"/>
      <c r="H83" s="15"/>
      <c r="I83" s="16"/>
      <c r="J83" s="15"/>
    </row>
    <row r="84" spans="1:10" x14ac:dyDescent="0.25">
      <c r="A84" s="7"/>
      <c r="B84" s="20"/>
      <c r="C84" s="10"/>
      <c r="D84" s="14"/>
      <c r="E84" s="13"/>
      <c r="F84" s="13"/>
      <c r="G84" s="14"/>
      <c r="H84" s="15"/>
      <c r="I84" s="16"/>
      <c r="J84" s="15"/>
    </row>
    <row r="85" spans="1:10" x14ac:dyDescent="0.25">
      <c r="A85" s="7"/>
      <c r="B85" s="20"/>
      <c r="C85" s="10"/>
      <c r="D85" s="13"/>
      <c r="E85" s="14"/>
      <c r="F85" s="14"/>
      <c r="G85" s="14"/>
      <c r="H85" s="15"/>
      <c r="I85" s="17"/>
      <c r="J85" s="15"/>
    </row>
    <row r="86" spans="1:10" x14ac:dyDescent="0.25">
      <c r="A86" s="195"/>
      <c r="B86" s="195"/>
      <c r="C86" s="195"/>
      <c r="D86" s="195"/>
      <c r="E86" s="195"/>
      <c r="F86" s="195"/>
      <c r="G86" s="195"/>
      <c r="H86" s="195"/>
      <c r="I86" s="195"/>
      <c r="J86" s="15"/>
    </row>
    <row r="87" spans="1:10" x14ac:dyDescent="0.25">
      <c r="A87" s="7"/>
      <c r="B87" s="20"/>
      <c r="C87" s="10"/>
      <c r="D87" s="13"/>
      <c r="E87" s="13"/>
      <c r="F87" s="13"/>
      <c r="G87" s="13"/>
      <c r="H87" s="15"/>
      <c r="I87" s="18"/>
      <c r="J87" s="15"/>
    </row>
    <row r="88" spans="1:10" x14ac:dyDescent="0.25">
      <c r="A88" s="7"/>
      <c r="B88" s="20"/>
      <c r="C88" s="10"/>
      <c r="D88" s="13"/>
      <c r="E88" s="13"/>
      <c r="F88" s="13"/>
      <c r="G88" s="13"/>
      <c r="H88" s="15"/>
      <c r="I88" s="18"/>
      <c r="J88" s="15"/>
    </row>
    <row r="89" spans="1:10" x14ac:dyDescent="0.25">
      <c r="A89" s="7"/>
      <c r="B89" s="20"/>
      <c r="C89" s="10"/>
      <c r="D89" s="13"/>
      <c r="E89" s="13"/>
      <c r="F89" s="13"/>
      <c r="G89" s="13"/>
      <c r="H89" s="15"/>
      <c r="I89" s="19"/>
      <c r="J89" s="15"/>
    </row>
    <row r="90" spans="1:10" x14ac:dyDescent="0.25">
      <c r="A90" s="20"/>
      <c r="B90" s="20"/>
      <c r="C90" s="10"/>
      <c r="D90" s="13"/>
      <c r="E90" s="13"/>
      <c r="F90" s="13"/>
      <c r="G90" s="13"/>
      <c r="H90" s="15"/>
      <c r="I90" s="18"/>
      <c r="J90" s="15"/>
    </row>
    <row r="91" spans="1:10" x14ac:dyDescent="0.25">
      <c r="A91" s="20"/>
      <c r="B91" s="20"/>
      <c r="C91" s="10"/>
      <c r="D91" s="13"/>
      <c r="E91" s="13"/>
      <c r="F91" s="13"/>
      <c r="G91" s="13"/>
      <c r="H91" s="15"/>
      <c r="I91" s="15"/>
      <c r="J91" s="15"/>
    </row>
    <row r="92" spans="1:10" x14ac:dyDescent="0.25">
      <c r="A92" s="20"/>
      <c r="B92" s="20"/>
      <c r="C92" s="10"/>
      <c r="D92" s="13"/>
      <c r="E92" s="13"/>
      <c r="F92" s="13"/>
      <c r="G92" s="13"/>
      <c r="H92" s="15"/>
      <c r="I92" s="15"/>
      <c r="J92" s="15"/>
    </row>
    <row r="93" spans="1:10" x14ac:dyDescent="0.25">
      <c r="A93" s="20"/>
      <c r="B93" s="20"/>
      <c r="C93" s="10"/>
      <c r="D93" s="13"/>
      <c r="E93" s="13"/>
      <c r="F93" s="13"/>
      <c r="G93" s="13"/>
      <c r="H93" s="15"/>
      <c r="I93" s="15"/>
      <c r="J93" s="15"/>
    </row>
    <row r="94" spans="1:10" x14ac:dyDescent="0.25">
      <c r="A94" s="20"/>
      <c r="B94" s="20"/>
      <c r="C94" s="10"/>
      <c r="D94" s="13"/>
      <c r="E94" s="13"/>
      <c r="F94" s="13"/>
      <c r="G94" s="13"/>
      <c r="H94" s="15"/>
      <c r="I94" s="15"/>
      <c r="J94" s="15"/>
    </row>
    <row r="95" spans="1:10" x14ac:dyDescent="0.25">
      <c r="A95" s="20"/>
      <c r="B95" s="20"/>
      <c r="C95" s="10"/>
      <c r="D95" s="13"/>
      <c r="E95" s="13"/>
      <c r="F95" s="13"/>
      <c r="G95" s="13"/>
      <c r="H95" s="15"/>
      <c r="I95" s="15"/>
      <c r="J95" s="15"/>
    </row>
    <row r="96" spans="1:10" x14ac:dyDescent="0.25">
      <c r="A96" s="20"/>
      <c r="B96" s="20"/>
      <c r="C96" s="10"/>
      <c r="D96" s="13"/>
      <c r="E96" s="13"/>
      <c r="F96" s="13"/>
      <c r="G96" s="13"/>
      <c r="H96" s="15"/>
      <c r="I96" s="15"/>
      <c r="J96" s="15"/>
    </row>
    <row r="97" spans="1:10" x14ac:dyDescent="0.25">
      <c r="A97" s="20"/>
      <c r="B97" s="20"/>
      <c r="C97" s="10"/>
      <c r="D97" s="13"/>
      <c r="E97" s="13"/>
      <c r="F97" s="13"/>
      <c r="G97" s="13"/>
      <c r="H97" s="15"/>
      <c r="I97" s="15"/>
      <c r="J97" s="15"/>
    </row>
    <row r="98" spans="1:10" x14ac:dyDescent="0.25">
      <c r="A98" s="20"/>
      <c r="B98" s="20"/>
      <c r="C98" s="10"/>
      <c r="D98" s="13"/>
      <c r="E98" s="13"/>
      <c r="F98" s="13"/>
      <c r="G98" s="13"/>
      <c r="H98" s="15"/>
      <c r="I98" s="15"/>
      <c r="J98" s="15"/>
    </row>
    <row r="99" spans="1:10" x14ac:dyDescent="0.25">
      <c r="A99" s="20"/>
      <c r="B99" s="20"/>
      <c r="C99" s="10"/>
      <c r="D99" s="13"/>
      <c r="E99" s="13"/>
      <c r="F99" s="13"/>
      <c r="G99" s="13"/>
      <c r="H99" s="15"/>
      <c r="I99" s="15"/>
      <c r="J99" s="15"/>
    </row>
    <row r="100" spans="1:10" x14ac:dyDescent="0.25">
      <c r="A100" s="20"/>
      <c r="B100" s="20"/>
      <c r="C100" s="10"/>
      <c r="D100" s="13"/>
      <c r="E100" s="13"/>
      <c r="F100" s="13"/>
      <c r="G100" s="13"/>
      <c r="H100" s="15"/>
      <c r="I100" s="15"/>
      <c r="J100" s="15"/>
    </row>
    <row r="101" spans="1:10" x14ac:dyDescent="0.25">
      <c r="A101" s="20"/>
      <c r="B101" s="20"/>
      <c r="C101" s="10"/>
      <c r="D101" s="13"/>
      <c r="E101" s="13"/>
      <c r="F101" s="13"/>
      <c r="G101" s="13"/>
      <c r="H101" s="15"/>
      <c r="I101" s="15"/>
      <c r="J101" s="15"/>
    </row>
    <row r="102" spans="1:10" x14ac:dyDescent="0.25">
      <c r="A102" s="20"/>
      <c r="B102" s="20"/>
      <c r="C102" s="10"/>
      <c r="D102" s="13"/>
      <c r="E102" s="13"/>
      <c r="F102" s="13"/>
      <c r="G102" s="13"/>
      <c r="H102" s="15"/>
      <c r="I102" s="15"/>
      <c r="J102" s="15"/>
    </row>
    <row r="103" spans="1:10" x14ac:dyDescent="0.25">
      <c r="A103" s="20"/>
      <c r="B103" s="20"/>
      <c r="C103" s="10"/>
      <c r="D103" s="13"/>
      <c r="E103" s="13"/>
      <c r="F103" s="13"/>
      <c r="G103" s="13"/>
      <c r="H103" s="15"/>
      <c r="I103" s="15"/>
      <c r="J103" s="15"/>
    </row>
    <row r="104" spans="1:10" x14ac:dyDescent="0.25">
      <c r="A104" s="20"/>
      <c r="B104" s="20"/>
      <c r="C104" s="10"/>
      <c r="D104" s="13"/>
      <c r="E104" s="13"/>
      <c r="F104" s="13"/>
      <c r="G104" s="13"/>
      <c r="H104" s="15"/>
      <c r="I104" s="15"/>
      <c r="J104" s="15"/>
    </row>
    <row r="105" spans="1:10" x14ac:dyDescent="0.25">
      <c r="A105" s="20"/>
      <c r="B105" s="20"/>
      <c r="C105" s="10"/>
      <c r="D105" s="13"/>
      <c r="E105" s="13"/>
      <c r="F105" s="13"/>
      <c r="G105" s="13"/>
      <c r="H105" s="15"/>
      <c r="I105" s="15"/>
      <c r="J105" s="15"/>
    </row>
    <row r="106" spans="1:10" x14ac:dyDescent="0.25">
      <c r="A106" s="20"/>
      <c r="B106" s="20"/>
      <c r="C106" s="10"/>
      <c r="D106" s="13"/>
      <c r="E106" s="13"/>
      <c r="F106" s="13"/>
      <c r="G106" s="13"/>
      <c r="H106" s="15"/>
      <c r="I106" s="15"/>
      <c r="J106" s="15"/>
    </row>
    <row r="107" spans="1:10" x14ac:dyDescent="0.25">
      <c r="A107" s="20"/>
      <c r="B107" s="20"/>
      <c r="C107" s="10"/>
      <c r="D107" s="13"/>
      <c r="E107" s="13"/>
      <c r="F107" s="13"/>
      <c r="G107" s="13"/>
      <c r="H107" s="15"/>
      <c r="I107" s="15"/>
      <c r="J107" s="15"/>
    </row>
    <row r="108" spans="1:10" x14ac:dyDescent="0.25">
      <c r="A108" s="20"/>
      <c r="B108" s="20"/>
      <c r="C108" s="10"/>
      <c r="D108" s="13"/>
      <c r="E108" s="13"/>
      <c r="F108" s="13"/>
      <c r="G108" s="13"/>
      <c r="H108" s="15"/>
      <c r="I108" s="15"/>
      <c r="J108" s="15"/>
    </row>
    <row r="109" spans="1:10" x14ac:dyDescent="0.25">
      <c r="A109" s="20"/>
      <c r="B109" s="20"/>
      <c r="C109" s="10"/>
      <c r="D109" s="10"/>
      <c r="E109" s="10"/>
      <c r="F109" s="10"/>
      <c r="G109" s="10"/>
    </row>
    <row r="110" spans="1:10" x14ac:dyDescent="0.25">
      <c r="A110" s="20"/>
      <c r="B110" s="20"/>
      <c r="C110" s="10"/>
      <c r="D110" s="10"/>
      <c r="E110" s="10"/>
      <c r="F110" s="10"/>
      <c r="G110" s="10"/>
    </row>
    <row r="111" spans="1:10" x14ac:dyDescent="0.25">
      <c r="A111" s="20"/>
      <c r="B111" s="20"/>
      <c r="C111" s="10"/>
      <c r="D111" s="10"/>
      <c r="E111" s="10"/>
      <c r="F111" s="10"/>
      <c r="G111" s="10"/>
    </row>
    <row r="112" spans="1:10" x14ac:dyDescent="0.25">
      <c r="A112" s="20"/>
      <c r="B112" s="20"/>
      <c r="C112" s="10"/>
      <c r="D112" s="10"/>
      <c r="E112" s="10"/>
      <c r="F112" s="10"/>
      <c r="G112" s="10"/>
    </row>
    <row r="113" spans="1:10" x14ac:dyDescent="0.25">
      <c r="A113" s="20"/>
      <c r="B113" s="20"/>
      <c r="C113" s="10"/>
      <c r="D113" s="10"/>
      <c r="E113" s="10"/>
      <c r="F113" s="10"/>
      <c r="G113" s="10"/>
      <c r="H113" s="1"/>
      <c r="I113" s="1"/>
      <c r="J113" s="1"/>
    </row>
    <row r="114" spans="1:10" x14ac:dyDescent="0.25">
      <c r="A114" s="20"/>
      <c r="B114" s="20"/>
      <c r="C114" s="10"/>
      <c r="D114" s="10"/>
      <c r="E114" s="10"/>
      <c r="F114" s="10"/>
      <c r="G114" s="10"/>
      <c r="H114" s="1"/>
      <c r="I114" s="1"/>
      <c r="J114" s="1"/>
    </row>
    <row r="115" spans="1:10" x14ac:dyDescent="0.25">
      <c r="A115" s="20"/>
      <c r="B115" s="20"/>
      <c r="C115" s="10"/>
      <c r="D115" s="10"/>
      <c r="E115" s="10"/>
      <c r="F115" s="10"/>
      <c r="G115" s="10"/>
      <c r="H115" s="1"/>
      <c r="I115" s="1"/>
      <c r="J115" s="1"/>
    </row>
    <row r="116" spans="1:10" x14ac:dyDescent="0.25">
      <c r="A116" s="20"/>
      <c r="B116" s="20"/>
      <c r="C116" s="10"/>
      <c r="D116" s="10"/>
      <c r="E116" s="10"/>
      <c r="F116" s="10"/>
      <c r="G116" s="10"/>
      <c r="H116" s="1"/>
      <c r="I116" s="1"/>
      <c r="J116" s="1"/>
    </row>
    <row r="117" spans="1:10" x14ac:dyDescent="0.25">
      <c r="A117" s="20"/>
      <c r="B117" s="20"/>
      <c r="C117" s="10"/>
      <c r="D117" s="10"/>
      <c r="E117" s="10"/>
      <c r="F117" s="10"/>
      <c r="G117" s="10"/>
      <c r="H117" s="1"/>
      <c r="I117" s="1"/>
      <c r="J117" s="1"/>
    </row>
    <row r="118" spans="1:10" x14ac:dyDescent="0.25">
      <c r="A118" s="20"/>
      <c r="B118" s="20"/>
      <c r="C118" s="10"/>
      <c r="D118" s="10"/>
      <c r="E118" s="10"/>
      <c r="F118" s="10"/>
      <c r="G118" s="10"/>
      <c r="H118" s="1"/>
      <c r="I118" s="1"/>
      <c r="J118" s="1"/>
    </row>
    <row r="119" spans="1:10" x14ac:dyDescent="0.25">
      <c r="A119" s="20"/>
      <c r="B119" s="20"/>
      <c r="C119" s="10"/>
      <c r="D119" s="10"/>
      <c r="E119" s="10"/>
      <c r="F119" s="10"/>
      <c r="G119" s="10"/>
      <c r="H119" s="1"/>
      <c r="I119" s="1"/>
      <c r="J119" s="1"/>
    </row>
    <row r="120" spans="1:10" x14ac:dyDescent="0.25">
      <c r="A120" s="20"/>
      <c r="B120" s="20"/>
      <c r="C120" s="10"/>
      <c r="D120" s="10"/>
      <c r="E120" s="10"/>
      <c r="F120" s="10"/>
      <c r="G120" s="10"/>
      <c r="H120" s="1"/>
      <c r="I120" s="1"/>
      <c r="J120" s="1"/>
    </row>
    <row r="121" spans="1:10" x14ac:dyDescent="0.25">
      <c r="A121" s="20"/>
      <c r="B121" s="20"/>
      <c r="C121" s="10"/>
      <c r="D121" s="10"/>
      <c r="E121" s="10"/>
      <c r="F121" s="10"/>
      <c r="G121" s="10"/>
      <c r="H121" s="1"/>
      <c r="I121" s="1"/>
      <c r="J121" s="1"/>
    </row>
    <row r="122" spans="1:10" x14ac:dyDescent="0.25">
      <c r="A122" s="20"/>
      <c r="B122" s="20"/>
      <c r="C122" s="10"/>
      <c r="D122" s="10"/>
      <c r="E122" s="10"/>
      <c r="F122" s="10"/>
      <c r="G122" s="10"/>
      <c r="H122" s="1"/>
      <c r="I122" s="1"/>
      <c r="J122" s="1"/>
    </row>
    <row r="123" spans="1:10" x14ac:dyDescent="0.25">
      <c r="A123" s="20"/>
      <c r="B123" s="20"/>
      <c r="C123" s="10"/>
      <c r="D123" s="10"/>
      <c r="E123" s="10"/>
      <c r="F123" s="10"/>
      <c r="G123" s="10"/>
      <c r="H123" s="1"/>
      <c r="I123" s="1"/>
      <c r="J123" s="1"/>
    </row>
    <row r="124" spans="1:10" x14ac:dyDescent="0.25">
      <c r="A124" s="20"/>
      <c r="B124" s="20"/>
      <c r="C124" s="10"/>
      <c r="D124" s="10"/>
      <c r="E124" s="10"/>
      <c r="F124" s="10"/>
      <c r="G124" s="10"/>
      <c r="H124" s="1"/>
      <c r="I124" s="1"/>
      <c r="J124" s="1"/>
    </row>
    <row r="125" spans="1:10" x14ac:dyDescent="0.25">
      <c r="A125" s="20"/>
      <c r="B125" s="20"/>
      <c r="C125" s="10"/>
      <c r="D125" s="10"/>
      <c r="E125" s="10"/>
      <c r="F125" s="10"/>
      <c r="G125" s="10"/>
      <c r="H125" s="1"/>
      <c r="I125" s="1"/>
      <c r="J125" s="1"/>
    </row>
    <row r="126" spans="1:10" x14ac:dyDescent="0.25">
      <c r="A126" s="20"/>
      <c r="B126" s="20"/>
      <c r="C126" s="10"/>
      <c r="D126" s="10"/>
      <c r="E126" s="10"/>
      <c r="F126" s="10"/>
      <c r="G126" s="10"/>
      <c r="H126" s="1"/>
      <c r="I126" s="1"/>
      <c r="J126" s="1"/>
    </row>
    <row r="127" spans="1:10" x14ac:dyDescent="0.25">
      <c r="A127" s="20"/>
      <c r="B127" s="20"/>
      <c r="C127" s="10"/>
      <c r="D127" s="10"/>
      <c r="E127" s="10"/>
      <c r="F127" s="10"/>
      <c r="G127" s="10"/>
      <c r="H127" s="1"/>
      <c r="I127" s="1"/>
      <c r="J127" s="1"/>
    </row>
    <row r="128" spans="1:10" x14ac:dyDescent="0.25">
      <c r="A128" s="20"/>
      <c r="B128" s="20"/>
      <c r="C128" s="10"/>
      <c r="D128" s="10"/>
      <c r="E128" s="10"/>
      <c r="F128" s="10"/>
      <c r="G128" s="10"/>
      <c r="H128" s="1"/>
      <c r="I128" s="1"/>
      <c r="J128" s="1"/>
    </row>
    <row r="129" spans="1:10" x14ac:dyDescent="0.25">
      <c r="A129" s="20"/>
      <c r="B129" s="20"/>
      <c r="C129" s="10"/>
      <c r="D129" s="10"/>
      <c r="E129" s="10"/>
      <c r="F129" s="10"/>
      <c r="G129" s="10"/>
      <c r="H129" s="1"/>
      <c r="I129" s="1"/>
      <c r="J129" s="1"/>
    </row>
    <row r="130" spans="1:10" x14ac:dyDescent="0.25">
      <c r="A130" s="20"/>
      <c r="B130" s="20"/>
      <c r="C130" s="10"/>
      <c r="D130" s="10"/>
      <c r="E130" s="10"/>
      <c r="F130" s="10"/>
      <c r="G130" s="10"/>
      <c r="H130" s="1"/>
      <c r="I130" s="1"/>
      <c r="J130" s="1"/>
    </row>
    <row r="131" spans="1:10" x14ac:dyDescent="0.25">
      <c r="A131" s="20"/>
      <c r="B131" s="20"/>
      <c r="C131" s="10"/>
      <c r="D131" s="10"/>
      <c r="E131" s="10"/>
      <c r="F131" s="10"/>
      <c r="G131" s="10"/>
      <c r="H131" s="1"/>
      <c r="I131" s="1"/>
      <c r="J131" s="1"/>
    </row>
    <row r="132" spans="1:10" x14ac:dyDescent="0.25">
      <c r="A132" s="20"/>
      <c r="B132" s="20"/>
      <c r="C132" s="10"/>
      <c r="D132" s="10"/>
      <c r="E132" s="10"/>
      <c r="F132" s="10"/>
      <c r="G132" s="10"/>
      <c r="H132" s="1"/>
      <c r="I132" s="1"/>
      <c r="J132" s="1"/>
    </row>
    <row r="133" spans="1:10" x14ac:dyDescent="0.25">
      <c r="A133" s="20"/>
      <c r="B133" s="20"/>
      <c r="C133" s="10"/>
      <c r="D133" s="10"/>
      <c r="E133" s="10"/>
      <c r="F133" s="10"/>
      <c r="G133" s="10"/>
      <c r="H133" s="1"/>
      <c r="I133" s="1"/>
      <c r="J133" s="1"/>
    </row>
    <row r="134" spans="1:10" x14ac:dyDescent="0.25">
      <c r="A134" s="20"/>
      <c r="B134" s="20"/>
      <c r="C134" s="10"/>
      <c r="D134" s="10"/>
      <c r="E134" s="10"/>
      <c r="F134" s="10"/>
      <c r="G134" s="10"/>
      <c r="H134" s="1"/>
      <c r="I134" s="1"/>
      <c r="J134" s="1"/>
    </row>
    <row r="135" spans="1:10" x14ac:dyDescent="0.25">
      <c r="A135" s="20"/>
      <c r="B135" s="20"/>
      <c r="C135" s="10"/>
      <c r="D135" s="10"/>
      <c r="E135" s="10"/>
      <c r="F135" s="10"/>
      <c r="G135" s="10"/>
      <c r="H135" s="1"/>
      <c r="I135" s="1"/>
      <c r="J135" s="1"/>
    </row>
    <row r="136" spans="1:10" x14ac:dyDescent="0.25">
      <c r="A136" s="20"/>
      <c r="B136" s="20"/>
      <c r="C136" s="10"/>
      <c r="D136" s="10"/>
      <c r="E136" s="10"/>
      <c r="F136" s="10"/>
      <c r="G136" s="10"/>
      <c r="H136" s="1"/>
      <c r="I136" s="1"/>
      <c r="J136" s="1"/>
    </row>
    <row r="137" spans="1:10" x14ac:dyDescent="0.25">
      <c r="A137" s="20"/>
      <c r="B137" s="20"/>
      <c r="C137" s="10"/>
      <c r="D137" s="10"/>
      <c r="E137" s="10"/>
      <c r="F137" s="10"/>
      <c r="G137" s="10"/>
      <c r="H137" s="1"/>
      <c r="I137" s="1"/>
      <c r="J137" s="1"/>
    </row>
    <row r="138" spans="1:10" x14ac:dyDescent="0.25">
      <c r="A138" s="20"/>
      <c r="B138" s="20"/>
      <c r="C138" s="10"/>
      <c r="D138" s="10"/>
      <c r="E138" s="10"/>
      <c r="F138" s="10"/>
      <c r="G138" s="10"/>
      <c r="H138" s="1"/>
      <c r="I138" s="1"/>
      <c r="J138" s="1"/>
    </row>
    <row r="139" spans="1:10" x14ac:dyDescent="0.25">
      <c r="A139" s="20"/>
      <c r="B139" s="20"/>
      <c r="C139" s="10"/>
      <c r="D139" s="10"/>
      <c r="E139" s="10"/>
      <c r="F139" s="10"/>
      <c r="G139" s="10"/>
      <c r="H139" s="1"/>
      <c r="I139" s="1"/>
      <c r="J139" s="1"/>
    </row>
    <row r="140" spans="1:10" x14ac:dyDescent="0.25">
      <c r="A140" s="20"/>
      <c r="B140" s="20"/>
      <c r="C140" s="10"/>
      <c r="D140" s="10"/>
      <c r="E140" s="10"/>
      <c r="F140" s="10"/>
      <c r="G140" s="10"/>
      <c r="H140" s="1"/>
      <c r="I140" s="1"/>
      <c r="J140" s="1"/>
    </row>
    <row r="141" spans="1:10" x14ac:dyDescent="0.25">
      <c r="A141" s="20"/>
      <c r="B141" s="20"/>
      <c r="C141" s="10"/>
      <c r="D141" s="10"/>
      <c r="E141" s="10"/>
      <c r="F141" s="10"/>
      <c r="G141" s="10"/>
      <c r="H141" s="1"/>
      <c r="I141" s="1"/>
      <c r="J141" s="1"/>
    </row>
    <row r="142" spans="1:10" x14ac:dyDescent="0.25">
      <c r="A142" s="20"/>
      <c r="B142" s="20"/>
      <c r="C142" s="10"/>
      <c r="D142" s="10"/>
      <c r="E142" s="10"/>
      <c r="F142" s="10"/>
      <c r="G142" s="10"/>
      <c r="H142" s="1"/>
      <c r="I142" s="1"/>
      <c r="J142" s="1"/>
    </row>
    <row r="143" spans="1:10" x14ac:dyDescent="0.25">
      <c r="A143" s="20"/>
      <c r="B143" s="20"/>
      <c r="C143" s="10"/>
      <c r="D143" s="10"/>
      <c r="E143" s="10"/>
      <c r="F143" s="10"/>
      <c r="G143" s="10"/>
      <c r="H143" s="1"/>
      <c r="I143" s="1"/>
      <c r="J143" s="1"/>
    </row>
    <row r="144" spans="1:10" x14ac:dyDescent="0.25">
      <c r="A144" s="20"/>
      <c r="B144" s="20"/>
      <c r="C144" s="10"/>
      <c r="D144" s="10"/>
      <c r="E144" s="10"/>
      <c r="F144" s="10"/>
      <c r="G144" s="10"/>
      <c r="H144" s="1"/>
      <c r="I144" s="1"/>
      <c r="J144" s="1"/>
    </row>
    <row r="145" spans="1:10" x14ac:dyDescent="0.25">
      <c r="A145" s="20"/>
      <c r="B145" s="20"/>
      <c r="C145" s="10"/>
      <c r="D145" s="10"/>
      <c r="E145" s="10"/>
      <c r="F145" s="10"/>
      <c r="G145" s="10"/>
      <c r="H145" s="1"/>
      <c r="I145" s="1"/>
      <c r="J145" s="1"/>
    </row>
    <row r="146" spans="1:10" x14ac:dyDescent="0.25">
      <c r="A146" s="20"/>
      <c r="B146" s="20"/>
      <c r="C146" s="10"/>
      <c r="D146" s="10"/>
      <c r="E146" s="10"/>
      <c r="F146" s="10"/>
      <c r="G146" s="10"/>
      <c r="H146" s="1"/>
      <c r="I146" s="1"/>
      <c r="J146" s="1"/>
    </row>
    <row r="147" spans="1:10" x14ac:dyDescent="0.25">
      <c r="A147" s="20"/>
      <c r="B147" s="20"/>
      <c r="C147" s="10"/>
      <c r="D147" s="10"/>
      <c r="E147" s="10"/>
      <c r="F147" s="10"/>
      <c r="G147" s="10"/>
      <c r="H147" s="1"/>
      <c r="I147" s="1"/>
      <c r="J147" s="1"/>
    </row>
    <row r="148" spans="1:10" x14ac:dyDescent="0.25">
      <c r="A148" s="20"/>
      <c r="B148" s="20"/>
      <c r="C148" s="10"/>
      <c r="D148" s="10"/>
      <c r="E148" s="10"/>
      <c r="F148" s="10"/>
      <c r="G148" s="10"/>
      <c r="H148" s="1"/>
      <c r="I148" s="1"/>
      <c r="J148" s="1"/>
    </row>
    <row r="149" spans="1:10" x14ac:dyDescent="0.25">
      <c r="A149" s="20"/>
      <c r="B149" s="20"/>
      <c r="C149" s="10"/>
      <c r="D149" s="10"/>
      <c r="E149" s="10"/>
      <c r="F149" s="10"/>
      <c r="G149" s="10"/>
      <c r="H149" s="1"/>
      <c r="I149" s="1"/>
      <c r="J149" s="1"/>
    </row>
    <row r="150" spans="1:10" x14ac:dyDescent="0.25">
      <c r="A150" s="20"/>
      <c r="B150" s="20"/>
      <c r="C150" s="10"/>
      <c r="D150" s="10"/>
      <c r="E150" s="10"/>
      <c r="F150" s="10"/>
      <c r="G150" s="10"/>
      <c r="H150" s="1"/>
      <c r="I150" s="1"/>
      <c r="J150" s="1"/>
    </row>
    <row r="151" spans="1:10" x14ac:dyDescent="0.25">
      <c r="A151" s="20"/>
      <c r="B151" s="20"/>
      <c r="C151" s="10"/>
      <c r="D151" s="10"/>
      <c r="E151" s="10"/>
      <c r="F151" s="10"/>
      <c r="G151" s="10"/>
      <c r="H151" s="1"/>
      <c r="I151" s="1"/>
      <c r="J151" s="1"/>
    </row>
    <row r="152" spans="1:10" x14ac:dyDescent="0.25">
      <c r="A152" s="20"/>
      <c r="B152" s="20"/>
      <c r="C152" s="10"/>
      <c r="D152" s="10"/>
      <c r="E152" s="10"/>
      <c r="F152" s="10"/>
      <c r="G152" s="10"/>
      <c r="H152" s="1"/>
      <c r="I152" s="1"/>
      <c r="J152" s="1"/>
    </row>
    <row r="153" spans="1:10" x14ac:dyDescent="0.25">
      <c r="A153" s="20"/>
      <c r="B153" s="20"/>
      <c r="C153" s="10"/>
      <c r="D153" s="10"/>
      <c r="E153" s="10"/>
      <c r="F153" s="10"/>
      <c r="G153" s="10"/>
      <c r="H153" s="1"/>
      <c r="I153" s="1"/>
      <c r="J153" s="1"/>
    </row>
    <row r="154" spans="1:10" x14ac:dyDescent="0.25">
      <c r="A154" s="20"/>
      <c r="B154" s="20"/>
      <c r="C154" s="10"/>
      <c r="D154" s="10"/>
      <c r="E154" s="10"/>
      <c r="F154" s="10"/>
      <c r="G154" s="10"/>
      <c r="H154" s="1"/>
      <c r="I154" s="1"/>
      <c r="J154" s="1"/>
    </row>
    <row r="155" spans="1:10" x14ac:dyDescent="0.25">
      <c r="A155" s="20"/>
      <c r="B155" s="20"/>
      <c r="C155" s="10"/>
      <c r="D155" s="10"/>
      <c r="E155" s="10"/>
      <c r="F155" s="10"/>
      <c r="G155" s="10"/>
      <c r="H155" s="1"/>
      <c r="I155" s="1"/>
      <c r="J155" s="1"/>
    </row>
    <row r="156" spans="1:10" x14ac:dyDescent="0.25">
      <c r="A156" s="20"/>
      <c r="B156" s="20"/>
      <c r="C156" s="10"/>
      <c r="D156" s="10"/>
      <c r="E156" s="10"/>
      <c r="F156" s="10"/>
      <c r="G156" s="10"/>
      <c r="H156" s="1"/>
      <c r="I156" s="1"/>
      <c r="J156" s="1"/>
    </row>
    <row r="157" spans="1:10" x14ac:dyDescent="0.25">
      <c r="A157" s="20"/>
      <c r="B157" s="20"/>
      <c r="C157" s="10"/>
      <c r="D157" s="10"/>
      <c r="E157" s="10"/>
      <c r="F157" s="10"/>
      <c r="G157" s="10"/>
      <c r="H157" s="1"/>
      <c r="I157" s="1"/>
      <c r="J157" s="1"/>
    </row>
    <row r="158" spans="1:10" x14ac:dyDescent="0.25">
      <c r="A158" s="20"/>
      <c r="B158" s="20"/>
      <c r="C158" s="10"/>
      <c r="D158" s="10"/>
      <c r="E158" s="10"/>
      <c r="F158" s="10"/>
      <c r="G158" s="10"/>
      <c r="H158" s="1"/>
      <c r="I158" s="1"/>
      <c r="J158" s="1"/>
    </row>
    <row r="159" spans="1:10" x14ac:dyDescent="0.25">
      <c r="A159" s="20"/>
      <c r="B159" s="20"/>
      <c r="C159" s="10"/>
      <c r="D159" s="10"/>
      <c r="E159" s="10"/>
      <c r="F159" s="10"/>
      <c r="G159" s="10"/>
      <c r="H159" s="1"/>
      <c r="I159" s="1"/>
      <c r="J159" s="1"/>
    </row>
    <row r="160" spans="1:10" x14ac:dyDescent="0.25">
      <c r="A160" s="20"/>
      <c r="B160" s="20"/>
      <c r="C160" s="10"/>
      <c r="D160" s="10"/>
      <c r="E160" s="10"/>
      <c r="F160" s="10"/>
      <c r="G160" s="10"/>
      <c r="H160" s="1"/>
      <c r="I160" s="1"/>
      <c r="J160" s="1"/>
    </row>
    <row r="161" spans="1:10" x14ac:dyDescent="0.25">
      <c r="A161" s="20"/>
      <c r="B161" s="20"/>
      <c r="C161" s="10"/>
      <c r="D161" s="10"/>
      <c r="E161" s="10"/>
      <c r="F161" s="10"/>
      <c r="G161" s="10"/>
      <c r="H161" s="1"/>
      <c r="I161" s="1"/>
      <c r="J161" s="1"/>
    </row>
    <row r="162" spans="1:10" x14ac:dyDescent="0.25">
      <c r="A162" s="20"/>
      <c r="B162" s="20"/>
      <c r="C162" s="10"/>
      <c r="D162" s="10"/>
      <c r="E162" s="10"/>
      <c r="F162" s="10"/>
      <c r="G162" s="10"/>
      <c r="H162" s="1"/>
      <c r="I162" s="1"/>
      <c r="J162" s="1"/>
    </row>
    <row r="163" spans="1:10" x14ac:dyDescent="0.25">
      <c r="A163" s="20"/>
      <c r="B163" s="20"/>
      <c r="C163" s="10"/>
      <c r="D163" s="10"/>
      <c r="E163" s="10"/>
      <c r="F163" s="10"/>
      <c r="G163" s="10"/>
      <c r="H163" s="1"/>
      <c r="I163" s="1"/>
      <c r="J163" s="1"/>
    </row>
    <row r="164" spans="1:10" x14ac:dyDescent="0.25">
      <c r="A164" s="20"/>
      <c r="B164" s="20"/>
      <c r="C164" s="10"/>
      <c r="D164" s="10"/>
      <c r="E164" s="10"/>
      <c r="F164" s="10"/>
      <c r="G164" s="10"/>
      <c r="H164" s="1"/>
      <c r="I164" s="1"/>
      <c r="J164" s="1"/>
    </row>
    <row r="165" spans="1:10" x14ac:dyDescent="0.25">
      <c r="A165" s="20"/>
      <c r="B165" s="20"/>
      <c r="C165" s="10"/>
      <c r="D165" s="10"/>
      <c r="E165" s="10"/>
      <c r="F165" s="10"/>
      <c r="G165" s="10"/>
      <c r="H165" s="1"/>
      <c r="I165" s="1"/>
      <c r="J165" s="1"/>
    </row>
    <row r="166" spans="1:10" x14ac:dyDescent="0.25">
      <c r="A166" s="20"/>
      <c r="B166" s="20"/>
      <c r="C166" s="10"/>
      <c r="D166" s="10"/>
      <c r="E166" s="10"/>
      <c r="F166" s="10"/>
      <c r="G166" s="10"/>
      <c r="H166" s="1"/>
      <c r="I166" s="1"/>
      <c r="J166" s="1"/>
    </row>
    <row r="167" spans="1:10" x14ac:dyDescent="0.25">
      <c r="A167" s="20"/>
      <c r="B167" s="20"/>
      <c r="C167" s="10"/>
      <c r="D167" s="10"/>
      <c r="E167" s="10"/>
      <c r="F167" s="10"/>
      <c r="G167" s="10"/>
      <c r="H167" s="1"/>
      <c r="I167" s="1"/>
      <c r="J167" s="1"/>
    </row>
    <row r="168" spans="1:10" x14ac:dyDescent="0.25">
      <c r="A168" s="20"/>
      <c r="B168" s="20"/>
      <c r="C168" s="10"/>
      <c r="D168" s="10"/>
      <c r="E168" s="10"/>
      <c r="F168" s="10"/>
      <c r="G168" s="10"/>
      <c r="H168" s="1"/>
      <c r="I168" s="1"/>
      <c r="J168" s="1"/>
    </row>
    <row r="169" spans="1:10" x14ac:dyDescent="0.25">
      <c r="A169" s="20"/>
      <c r="B169" s="20"/>
      <c r="C169" s="10"/>
      <c r="D169" s="10"/>
      <c r="E169" s="10"/>
      <c r="F169" s="10"/>
      <c r="G169" s="10"/>
      <c r="H169" s="1"/>
      <c r="I169" s="1"/>
      <c r="J169" s="1"/>
    </row>
    <row r="170" spans="1:10" x14ac:dyDescent="0.25">
      <c r="A170" s="20"/>
      <c r="B170" s="20"/>
      <c r="C170" s="10"/>
      <c r="D170" s="10"/>
      <c r="E170" s="10"/>
      <c r="F170" s="10"/>
      <c r="G170" s="10"/>
      <c r="H170" s="1"/>
      <c r="I170" s="1"/>
      <c r="J170" s="1"/>
    </row>
    <row r="171" spans="1:10" x14ac:dyDescent="0.25">
      <c r="A171" s="20"/>
      <c r="B171" s="20"/>
      <c r="C171" s="10"/>
      <c r="D171" s="10"/>
      <c r="E171" s="10"/>
      <c r="F171" s="10"/>
      <c r="G171" s="10"/>
      <c r="H171" s="1"/>
      <c r="I171" s="1"/>
      <c r="J171" s="1"/>
    </row>
    <row r="172" spans="1:10" x14ac:dyDescent="0.25">
      <c r="A172" s="20"/>
      <c r="B172" s="20"/>
      <c r="C172" s="10"/>
      <c r="D172" s="10"/>
      <c r="E172" s="10"/>
      <c r="F172" s="10"/>
      <c r="G172" s="10"/>
      <c r="H172" s="1"/>
      <c r="I172" s="1"/>
      <c r="J172" s="1"/>
    </row>
    <row r="173" spans="1:10" x14ac:dyDescent="0.25">
      <c r="A173" s="20"/>
      <c r="B173" s="20"/>
      <c r="C173" s="10"/>
      <c r="D173" s="10"/>
      <c r="E173" s="10"/>
      <c r="F173" s="10"/>
      <c r="G173" s="10"/>
      <c r="H173" s="1"/>
      <c r="I173" s="1"/>
      <c r="J173" s="1"/>
    </row>
    <row r="174" spans="1:10" x14ac:dyDescent="0.25">
      <c r="A174" s="20"/>
      <c r="B174" s="20"/>
      <c r="C174" s="10"/>
      <c r="D174" s="10"/>
      <c r="E174" s="10"/>
      <c r="F174" s="10"/>
      <c r="G174" s="10"/>
      <c r="H174" s="1"/>
      <c r="I174" s="1"/>
      <c r="J174" s="1"/>
    </row>
    <row r="175" spans="1:10" x14ac:dyDescent="0.25">
      <c r="A175" s="20"/>
      <c r="B175" s="20"/>
      <c r="C175" s="10"/>
      <c r="D175" s="10"/>
      <c r="E175" s="10"/>
      <c r="F175" s="10"/>
      <c r="G175" s="10"/>
      <c r="H175" s="1"/>
      <c r="I175" s="1"/>
      <c r="J175" s="1"/>
    </row>
    <row r="176" spans="1:10" x14ac:dyDescent="0.25">
      <c r="A176" s="20"/>
      <c r="B176" s="20"/>
      <c r="C176" s="10"/>
      <c r="D176" s="10"/>
      <c r="E176" s="10"/>
      <c r="F176" s="10"/>
      <c r="G176" s="10"/>
      <c r="H176" s="1"/>
      <c r="I176" s="1"/>
      <c r="J176" s="1"/>
    </row>
    <row r="177" spans="1:10" x14ac:dyDescent="0.25">
      <c r="A177" s="20"/>
      <c r="B177" s="20"/>
      <c r="C177" s="10"/>
      <c r="D177" s="10"/>
      <c r="E177" s="10"/>
      <c r="F177" s="10"/>
      <c r="G177" s="10"/>
      <c r="H177" s="1"/>
      <c r="I177" s="1"/>
      <c r="J177" s="1"/>
    </row>
    <row r="178" spans="1:10" x14ac:dyDescent="0.25">
      <c r="A178" s="20"/>
      <c r="B178" s="20"/>
      <c r="C178" s="10"/>
      <c r="D178" s="10"/>
      <c r="E178" s="10"/>
      <c r="F178" s="10"/>
      <c r="G178" s="10"/>
      <c r="H178" s="1"/>
      <c r="I178" s="1"/>
      <c r="J178" s="1"/>
    </row>
    <row r="179" spans="1:10" x14ac:dyDescent="0.25">
      <c r="A179" s="20"/>
      <c r="B179" s="20"/>
      <c r="C179" s="10"/>
      <c r="D179" s="10"/>
      <c r="E179" s="10"/>
      <c r="F179" s="10"/>
      <c r="G179" s="10"/>
      <c r="H179" s="1"/>
      <c r="I179" s="1"/>
      <c r="J179" s="1"/>
    </row>
    <row r="180" spans="1:10" x14ac:dyDescent="0.25">
      <c r="A180" s="20"/>
      <c r="B180" s="20"/>
      <c r="C180" s="10"/>
      <c r="D180" s="10"/>
      <c r="E180" s="10"/>
      <c r="F180" s="10"/>
      <c r="G180" s="10"/>
      <c r="H180" s="1"/>
      <c r="I180" s="1"/>
      <c r="J180" s="1"/>
    </row>
    <row r="181" spans="1:10" x14ac:dyDescent="0.25">
      <c r="A181" s="20"/>
      <c r="B181" s="20"/>
      <c r="C181" s="10"/>
      <c r="D181" s="10"/>
      <c r="E181" s="10"/>
      <c r="F181" s="10"/>
      <c r="G181" s="10"/>
      <c r="H181" s="1"/>
      <c r="I181" s="1"/>
      <c r="J181" s="1"/>
    </row>
    <row r="182" spans="1:10" x14ac:dyDescent="0.25">
      <c r="A182" s="20"/>
      <c r="B182" s="20"/>
      <c r="C182" s="10"/>
      <c r="D182" s="10"/>
      <c r="E182" s="10"/>
      <c r="F182" s="10"/>
      <c r="G182" s="10"/>
      <c r="H182" s="1"/>
      <c r="I182" s="1"/>
      <c r="J182" s="1"/>
    </row>
    <row r="183" spans="1:10" x14ac:dyDescent="0.25">
      <c r="A183" s="20"/>
      <c r="B183" s="20"/>
      <c r="C183" s="10"/>
      <c r="D183" s="10"/>
      <c r="E183" s="10"/>
      <c r="F183" s="10"/>
      <c r="G183" s="10"/>
      <c r="H183" s="1"/>
      <c r="I183" s="1"/>
      <c r="J183" s="1"/>
    </row>
    <row r="184" spans="1:10" x14ac:dyDescent="0.25">
      <c r="A184" s="20"/>
      <c r="B184" s="20"/>
      <c r="C184" s="10"/>
      <c r="D184" s="10"/>
      <c r="E184" s="10"/>
      <c r="F184" s="10"/>
      <c r="G184" s="10"/>
      <c r="H184" s="1"/>
      <c r="I184" s="1"/>
      <c r="J184" s="1"/>
    </row>
    <row r="185" spans="1:10" x14ac:dyDescent="0.25">
      <c r="A185" s="20"/>
      <c r="B185" s="20"/>
      <c r="C185" s="10"/>
      <c r="D185" s="10"/>
      <c r="E185" s="10"/>
      <c r="F185" s="10"/>
      <c r="G185" s="10"/>
      <c r="H185" s="1"/>
      <c r="I185" s="1"/>
      <c r="J185" s="1"/>
    </row>
    <row r="186" spans="1:10" x14ac:dyDescent="0.25">
      <c r="A186" s="20"/>
      <c r="B186" s="20"/>
      <c r="C186" s="10"/>
      <c r="D186" s="10"/>
      <c r="E186" s="10"/>
      <c r="F186" s="10"/>
      <c r="G186" s="10"/>
      <c r="H186" s="1"/>
      <c r="I186" s="1"/>
      <c r="J186" s="1"/>
    </row>
    <row r="187" spans="1:10" x14ac:dyDescent="0.25">
      <c r="A187" s="20"/>
      <c r="B187" s="20"/>
      <c r="C187" s="10"/>
      <c r="D187" s="10"/>
      <c r="E187" s="10"/>
      <c r="F187" s="10"/>
      <c r="G187" s="10"/>
      <c r="H187" s="1"/>
      <c r="I187" s="1"/>
      <c r="J187" s="1"/>
    </row>
    <row r="188" spans="1:10" x14ac:dyDescent="0.25">
      <c r="A188" s="20"/>
      <c r="B188" s="20"/>
      <c r="C188" s="10"/>
      <c r="D188" s="10"/>
      <c r="E188" s="10"/>
      <c r="F188" s="10"/>
      <c r="G188" s="10"/>
      <c r="H188" s="1"/>
      <c r="I188" s="1"/>
      <c r="J188" s="1"/>
    </row>
    <row r="189" spans="1:10" x14ac:dyDescent="0.25">
      <c r="A189" s="20"/>
      <c r="B189" s="20"/>
      <c r="C189" s="10"/>
      <c r="D189" s="10"/>
      <c r="E189" s="10"/>
      <c r="F189" s="10"/>
      <c r="G189" s="10"/>
      <c r="H189" s="1"/>
      <c r="I189" s="1"/>
      <c r="J189" s="1"/>
    </row>
    <row r="190" spans="1:10" x14ac:dyDescent="0.25">
      <c r="A190" s="20"/>
      <c r="B190" s="20"/>
      <c r="C190" s="10"/>
      <c r="D190" s="10"/>
      <c r="E190" s="10"/>
      <c r="F190" s="10"/>
      <c r="G190" s="10"/>
      <c r="H190" s="1"/>
      <c r="I190" s="1"/>
      <c r="J190" s="1"/>
    </row>
    <row r="191" spans="1:10" x14ac:dyDescent="0.25">
      <c r="A191" s="20"/>
      <c r="B191" s="20"/>
      <c r="C191" s="10"/>
      <c r="D191" s="10"/>
      <c r="E191" s="10"/>
      <c r="F191" s="10"/>
      <c r="G191" s="10"/>
      <c r="H191" s="1"/>
      <c r="I191" s="1"/>
      <c r="J191" s="1"/>
    </row>
    <row r="192" spans="1:10" x14ac:dyDescent="0.25">
      <c r="A192" s="20"/>
      <c r="B192" s="20"/>
      <c r="C192" s="10"/>
      <c r="D192" s="10"/>
      <c r="E192" s="10"/>
      <c r="F192" s="10"/>
      <c r="G192" s="10"/>
      <c r="H192" s="1"/>
      <c r="I192" s="1"/>
      <c r="J192" s="1"/>
    </row>
    <row r="193" spans="1:10" x14ac:dyDescent="0.25">
      <c r="A193" s="20"/>
      <c r="B193" s="20"/>
      <c r="C193" s="10"/>
      <c r="D193" s="10"/>
      <c r="E193" s="10"/>
      <c r="F193" s="10"/>
      <c r="G193" s="10"/>
      <c r="H193" s="1"/>
      <c r="I193" s="1"/>
      <c r="J193" s="1"/>
    </row>
    <row r="194" spans="1:10" x14ac:dyDescent="0.25">
      <c r="A194" s="20"/>
      <c r="B194" s="20"/>
      <c r="C194" s="10"/>
      <c r="D194" s="10"/>
      <c r="E194" s="10"/>
      <c r="F194" s="10"/>
      <c r="G194" s="10"/>
      <c r="H194" s="1"/>
      <c r="I194" s="1"/>
      <c r="J194" s="1"/>
    </row>
    <row r="195" spans="1:10" x14ac:dyDescent="0.25">
      <c r="A195" s="20"/>
      <c r="B195" s="20"/>
      <c r="C195" s="10"/>
      <c r="D195" s="10"/>
      <c r="E195" s="10"/>
      <c r="F195" s="10"/>
      <c r="G195" s="10"/>
      <c r="H195" s="1"/>
      <c r="I195" s="1"/>
      <c r="J195" s="1"/>
    </row>
    <row r="196" spans="1:10" x14ac:dyDescent="0.25">
      <c r="A196" s="20"/>
      <c r="B196" s="20"/>
      <c r="C196" s="10"/>
      <c r="D196" s="10"/>
      <c r="E196" s="10"/>
      <c r="F196" s="10"/>
      <c r="G196" s="10"/>
      <c r="H196" s="1"/>
      <c r="I196" s="1"/>
      <c r="J196" s="1"/>
    </row>
    <row r="197" spans="1:10" x14ac:dyDescent="0.25">
      <c r="A197" s="20"/>
      <c r="B197" s="20"/>
      <c r="C197" s="10"/>
      <c r="D197" s="10"/>
      <c r="E197" s="10"/>
      <c r="F197" s="10"/>
      <c r="G197" s="10"/>
      <c r="H197" s="1"/>
      <c r="I197" s="1"/>
      <c r="J197" s="1"/>
    </row>
    <row r="198" spans="1:10" x14ac:dyDescent="0.25">
      <c r="A198" s="20"/>
      <c r="B198" s="20"/>
      <c r="C198" s="10"/>
      <c r="D198" s="10"/>
      <c r="E198" s="10"/>
      <c r="F198" s="10"/>
      <c r="G198" s="10"/>
      <c r="H198" s="1"/>
      <c r="I198" s="1"/>
      <c r="J198" s="1"/>
    </row>
    <row r="199" spans="1:10" x14ac:dyDescent="0.25">
      <c r="A199" s="20"/>
      <c r="B199" s="20"/>
      <c r="C199" s="10"/>
      <c r="D199" s="10"/>
      <c r="E199" s="10"/>
      <c r="F199" s="10"/>
      <c r="G199" s="10"/>
      <c r="H199" s="1"/>
      <c r="I199" s="1"/>
      <c r="J199" s="1"/>
    </row>
    <row r="200" spans="1:10" x14ac:dyDescent="0.25">
      <c r="A200" s="20"/>
      <c r="B200" s="20"/>
      <c r="C200" s="10"/>
      <c r="D200" s="10"/>
      <c r="E200" s="10"/>
      <c r="F200" s="10"/>
      <c r="G200" s="10"/>
      <c r="H200" s="1"/>
      <c r="I200" s="1"/>
      <c r="J200" s="1"/>
    </row>
    <row r="201" spans="1:10" x14ac:dyDescent="0.25">
      <c r="A201" s="20"/>
      <c r="B201" s="20"/>
      <c r="C201" s="10"/>
      <c r="D201" s="10"/>
      <c r="E201" s="10"/>
      <c r="F201" s="10"/>
      <c r="G201" s="10"/>
      <c r="H201" s="1"/>
      <c r="I201" s="1"/>
      <c r="J201" s="1"/>
    </row>
    <row r="202" spans="1:10" x14ac:dyDescent="0.25">
      <c r="A202" s="20"/>
      <c r="B202" s="20"/>
      <c r="C202" s="10"/>
      <c r="D202" s="10"/>
      <c r="E202" s="10"/>
      <c r="F202" s="10"/>
      <c r="G202" s="10"/>
      <c r="H202" s="1"/>
      <c r="I202" s="1"/>
      <c r="J202" s="1"/>
    </row>
    <row r="203" spans="1:10" x14ac:dyDescent="0.25">
      <c r="A203" s="20"/>
      <c r="B203" s="20"/>
      <c r="C203" s="10"/>
      <c r="D203" s="10"/>
      <c r="E203" s="10"/>
      <c r="F203" s="10"/>
      <c r="G203" s="10"/>
      <c r="H203" s="1"/>
      <c r="I203" s="1"/>
      <c r="J203" s="1"/>
    </row>
    <row r="204" spans="1:10" x14ac:dyDescent="0.25">
      <c r="A204" s="20"/>
      <c r="B204" s="20"/>
      <c r="C204" s="10"/>
      <c r="D204" s="10"/>
      <c r="E204" s="10"/>
      <c r="F204" s="10"/>
      <c r="G204" s="10"/>
      <c r="H204" s="1"/>
      <c r="I204" s="1"/>
      <c r="J204" s="1"/>
    </row>
    <row r="205" spans="1:10" x14ac:dyDescent="0.25">
      <c r="A205" s="20"/>
      <c r="B205" s="20"/>
      <c r="C205" s="10"/>
      <c r="D205" s="10"/>
      <c r="E205" s="10"/>
      <c r="F205" s="10"/>
      <c r="G205" s="10"/>
      <c r="H205" s="1"/>
      <c r="I205" s="1"/>
      <c r="J205" s="1"/>
    </row>
    <row r="206" spans="1:10" x14ac:dyDescent="0.25">
      <c r="A206" s="20"/>
      <c r="B206" s="20"/>
      <c r="C206" s="10"/>
      <c r="D206" s="10"/>
      <c r="E206" s="10"/>
      <c r="F206" s="10"/>
      <c r="G206" s="10"/>
      <c r="H206" s="1"/>
      <c r="I206" s="1"/>
      <c r="J206" s="1"/>
    </row>
    <row r="207" spans="1:10" x14ac:dyDescent="0.25">
      <c r="A207" s="20"/>
      <c r="B207" s="20"/>
      <c r="C207" s="10"/>
      <c r="D207" s="10"/>
      <c r="E207" s="10"/>
      <c r="F207" s="10"/>
      <c r="G207" s="10"/>
      <c r="H207" s="1"/>
      <c r="I207" s="1"/>
      <c r="J207" s="1"/>
    </row>
    <row r="208" spans="1:10" x14ac:dyDescent="0.25">
      <c r="A208" s="20"/>
      <c r="B208" s="20"/>
      <c r="C208" s="10"/>
      <c r="D208" s="10"/>
      <c r="E208" s="10"/>
      <c r="F208" s="10"/>
      <c r="G208" s="10"/>
      <c r="H208" s="1"/>
      <c r="I208" s="1"/>
      <c r="J208" s="1"/>
    </row>
    <row r="209" spans="1:10" x14ac:dyDescent="0.25">
      <c r="A209" s="20"/>
      <c r="B209" s="20"/>
      <c r="C209" s="10"/>
      <c r="D209" s="10"/>
      <c r="E209" s="10"/>
      <c r="F209" s="10"/>
      <c r="G209" s="10"/>
      <c r="H209" s="1"/>
      <c r="I209" s="1"/>
      <c r="J209" s="1"/>
    </row>
    <row r="210" spans="1:10" x14ac:dyDescent="0.25">
      <c r="A210" s="20"/>
      <c r="B210" s="20"/>
      <c r="C210" s="10"/>
      <c r="D210" s="10"/>
      <c r="E210" s="10"/>
      <c r="F210" s="10"/>
      <c r="G210" s="10"/>
      <c r="H210" s="1"/>
      <c r="I210" s="1"/>
      <c r="J210" s="1"/>
    </row>
    <row r="211" spans="1:10" x14ac:dyDescent="0.25">
      <c r="A211" s="20"/>
      <c r="B211" s="20"/>
      <c r="C211" s="10"/>
      <c r="D211" s="10"/>
      <c r="E211" s="10"/>
      <c r="F211" s="10"/>
      <c r="G211" s="10"/>
      <c r="H211" s="1"/>
      <c r="I211" s="1"/>
      <c r="J211" s="1"/>
    </row>
    <row r="212" spans="1:10" x14ac:dyDescent="0.25">
      <c r="A212" s="20"/>
      <c r="B212" s="20"/>
      <c r="C212" s="10"/>
      <c r="D212" s="10"/>
      <c r="E212" s="10"/>
      <c r="F212" s="10"/>
      <c r="G212" s="10"/>
      <c r="H212" s="1"/>
      <c r="I212" s="1"/>
      <c r="J212" s="1"/>
    </row>
    <row r="213" spans="1:10" x14ac:dyDescent="0.25">
      <c r="A213" s="20"/>
      <c r="B213" s="20"/>
      <c r="C213" s="10"/>
      <c r="D213" s="10"/>
      <c r="E213" s="10"/>
      <c r="F213" s="10"/>
      <c r="G213" s="10"/>
      <c r="H213" s="1"/>
      <c r="I213" s="1"/>
      <c r="J213" s="1"/>
    </row>
    <row r="214" spans="1:10" x14ac:dyDescent="0.25">
      <c r="A214" s="20"/>
      <c r="B214" s="20"/>
      <c r="C214" s="10"/>
      <c r="D214" s="10"/>
      <c r="E214" s="10"/>
      <c r="F214" s="10"/>
      <c r="G214" s="10"/>
      <c r="H214" s="1"/>
      <c r="I214" s="1"/>
      <c r="J214" s="1"/>
    </row>
    <row r="215" spans="1:10" x14ac:dyDescent="0.25">
      <c r="A215" s="20"/>
      <c r="B215" s="20"/>
      <c r="C215" s="10"/>
      <c r="D215" s="10"/>
      <c r="E215" s="10"/>
      <c r="F215" s="10"/>
      <c r="G215" s="10"/>
      <c r="H215" s="1"/>
      <c r="I215" s="1"/>
      <c r="J215" s="1"/>
    </row>
    <row r="216" spans="1:10" x14ac:dyDescent="0.25">
      <c r="A216" s="20"/>
      <c r="B216" s="20"/>
      <c r="C216" s="10"/>
      <c r="D216" s="10"/>
      <c r="E216" s="10"/>
      <c r="F216" s="10"/>
      <c r="G216" s="10"/>
      <c r="H216" s="1"/>
      <c r="I216" s="1"/>
      <c r="J216" s="1"/>
    </row>
    <row r="217" spans="1:10" x14ac:dyDescent="0.25">
      <c r="A217" s="20"/>
      <c r="B217" s="20"/>
      <c r="C217" s="10"/>
      <c r="D217" s="10"/>
      <c r="E217" s="10"/>
      <c r="F217" s="10"/>
      <c r="G217" s="10"/>
      <c r="H217" s="1"/>
      <c r="I217" s="1"/>
      <c r="J217" s="1"/>
    </row>
    <row r="218" spans="1:10" x14ac:dyDescent="0.25">
      <c r="A218" s="20"/>
      <c r="B218" s="20"/>
      <c r="C218" s="10"/>
      <c r="D218" s="10"/>
      <c r="E218" s="10"/>
      <c r="F218" s="10"/>
      <c r="G218" s="10"/>
      <c r="H218" s="1"/>
      <c r="I218" s="1"/>
      <c r="J218" s="1"/>
    </row>
    <row r="219" spans="1:10" x14ac:dyDescent="0.25">
      <c r="A219" s="20"/>
      <c r="B219" s="20"/>
      <c r="C219" s="10"/>
      <c r="D219" s="10"/>
      <c r="E219" s="10"/>
      <c r="F219" s="10"/>
      <c r="G219" s="10"/>
      <c r="H219" s="1"/>
      <c r="I219" s="1"/>
      <c r="J219" s="1"/>
    </row>
    <row r="220" spans="1:10" x14ac:dyDescent="0.25">
      <c r="A220" s="20"/>
      <c r="B220" s="20"/>
      <c r="C220" s="10"/>
      <c r="D220" s="10"/>
      <c r="E220" s="10"/>
      <c r="F220" s="10"/>
      <c r="G220" s="10"/>
      <c r="H220" s="1"/>
      <c r="I220" s="1"/>
      <c r="J220" s="1"/>
    </row>
    <row r="221" spans="1:10" x14ac:dyDescent="0.25">
      <c r="A221" s="20"/>
      <c r="B221" s="20"/>
      <c r="C221" s="10"/>
      <c r="D221" s="10"/>
      <c r="E221" s="10"/>
      <c r="F221" s="10"/>
      <c r="G221" s="10"/>
      <c r="H221" s="1"/>
      <c r="I221" s="1"/>
      <c r="J221" s="1"/>
    </row>
    <row r="222" spans="1:10" x14ac:dyDescent="0.25">
      <c r="A222" s="20"/>
      <c r="B222" s="20"/>
      <c r="C222" s="10"/>
      <c r="D222" s="10"/>
      <c r="E222" s="10"/>
      <c r="F222" s="10"/>
      <c r="G222" s="10"/>
      <c r="H222" s="1"/>
      <c r="I222" s="1"/>
      <c r="J222" s="1"/>
    </row>
    <row r="223" spans="1:10" x14ac:dyDescent="0.25">
      <c r="A223" s="20"/>
      <c r="B223" s="20"/>
      <c r="C223" s="10"/>
      <c r="D223" s="10"/>
      <c r="E223" s="10"/>
      <c r="F223" s="10"/>
      <c r="G223" s="10"/>
      <c r="H223" s="1"/>
      <c r="I223" s="1"/>
      <c r="J223" s="1"/>
    </row>
    <row r="224" spans="1:10" x14ac:dyDescent="0.25">
      <c r="A224" s="20"/>
      <c r="B224" s="20"/>
      <c r="C224" s="10"/>
      <c r="D224" s="10"/>
      <c r="E224" s="10"/>
      <c r="F224" s="10"/>
      <c r="G224" s="10"/>
      <c r="H224" s="1"/>
      <c r="I224" s="1"/>
      <c r="J224" s="1"/>
    </row>
    <row r="225" spans="1:10" x14ac:dyDescent="0.25">
      <c r="A225" s="20"/>
      <c r="B225" s="20"/>
      <c r="C225" s="10"/>
      <c r="D225" s="10"/>
      <c r="E225" s="10"/>
      <c r="F225" s="10"/>
      <c r="G225" s="10"/>
      <c r="H225" s="1"/>
      <c r="I225" s="1"/>
      <c r="J225" s="1"/>
    </row>
    <row r="226" spans="1:10" x14ac:dyDescent="0.25">
      <c r="A226" s="20"/>
      <c r="B226" s="20"/>
      <c r="C226" s="10"/>
      <c r="D226" s="10"/>
      <c r="E226" s="10"/>
      <c r="F226" s="10"/>
      <c r="G226" s="10"/>
      <c r="H226" s="1"/>
      <c r="I226" s="1"/>
      <c r="J226" s="1"/>
    </row>
    <row r="227" spans="1:10" x14ac:dyDescent="0.25">
      <c r="A227" s="20"/>
      <c r="B227" s="20"/>
      <c r="C227" s="10"/>
      <c r="D227" s="10"/>
      <c r="E227" s="10"/>
      <c r="F227" s="10"/>
      <c r="G227" s="10"/>
      <c r="H227" s="1"/>
      <c r="I227" s="1"/>
      <c r="J227" s="1"/>
    </row>
    <row r="228" spans="1:10" x14ac:dyDescent="0.25">
      <c r="A228" s="20"/>
      <c r="B228" s="20"/>
      <c r="C228" s="10"/>
      <c r="D228" s="10"/>
      <c r="E228" s="10"/>
      <c r="F228" s="10"/>
      <c r="G228" s="10"/>
      <c r="H228" s="1"/>
      <c r="I228" s="1"/>
      <c r="J228" s="1"/>
    </row>
    <row r="229" spans="1:10" x14ac:dyDescent="0.25">
      <c r="A229" s="20"/>
      <c r="B229" s="20"/>
      <c r="C229" s="10"/>
      <c r="D229" s="10"/>
      <c r="E229" s="10"/>
      <c r="F229" s="10"/>
      <c r="G229" s="10"/>
      <c r="H229" s="1"/>
      <c r="I229" s="1"/>
      <c r="J229" s="1"/>
    </row>
    <row r="230" spans="1:10" x14ac:dyDescent="0.25">
      <c r="A230" s="20"/>
      <c r="B230" s="20"/>
      <c r="C230" s="10"/>
      <c r="D230" s="10"/>
      <c r="E230" s="10"/>
      <c r="F230" s="10"/>
      <c r="G230" s="10"/>
      <c r="H230" s="1"/>
      <c r="I230" s="1"/>
      <c r="J230" s="1"/>
    </row>
    <row r="231" spans="1:10" x14ac:dyDescent="0.25">
      <c r="A231" s="20"/>
      <c r="B231" s="20"/>
      <c r="C231" s="10"/>
      <c r="D231" s="10"/>
      <c r="E231" s="10"/>
      <c r="F231" s="10"/>
      <c r="G231" s="10"/>
      <c r="H231" s="1"/>
      <c r="I231" s="1"/>
      <c r="J231" s="1"/>
    </row>
    <row r="232" spans="1:10" x14ac:dyDescent="0.25">
      <c r="A232" s="20"/>
      <c r="B232" s="20"/>
      <c r="C232" s="10"/>
      <c r="D232" s="10"/>
      <c r="E232" s="10"/>
      <c r="F232" s="10"/>
      <c r="G232" s="10"/>
      <c r="H232" s="1"/>
      <c r="I232" s="1"/>
      <c r="J232" s="1"/>
    </row>
    <row r="233" spans="1:10" x14ac:dyDescent="0.25">
      <c r="A233" s="20"/>
      <c r="B233" s="20"/>
      <c r="C233" s="10"/>
      <c r="D233" s="10"/>
      <c r="E233" s="10"/>
      <c r="F233" s="10"/>
      <c r="G233" s="10"/>
      <c r="H233" s="1"/>
      <c r="I233" s="1"/>
      <c r="J233" s="1"/>
    </row>
    <row r="234" spans="1:10" x14ac:dyDescent="0.25">
      <c r="A234" s="20"/>
      <c r="B234" s="20"/>
      <c r="C234" s="10"/>
      <c r="D234" s="10"/>
      <c r="E234" s="10"/>
      <c r="F234" s="10"/>
      <c r="G234" s="10"/>
      <c r="H234" s="1"/>
      <c r="I234" s="1"/>
      <c r="J234" s="1"/>
    </row>
    <row r="235" spans="1:10" x14ac:dyDescent="0.25">
      <c r="A235" s="20"/>
      <c r="B235" s="20"/>
      <c r="C235" s="10"/>
      <c r="D235" s="10"/>
      <c r="E235" s="10"/>
      <c r="F235" s="10"/>
      <c r="G235" s="10"/>
      <c r="H235" s="1"/>
      <c r="I235" s="1"/>
      <c r="J235" s="1"/>
    </row>
    <row r="236" spans="1:10" x14ac:dyDescent="0.25">
      <c r="A236" s="20"/>
      <c r="B236" s="20"/>
      <c r="C236" s="10"/>
      <c r="D236" s="10"/>
      <c r="E236" s="10"/>
      <c r="F236" s="10"/>
      <c r="G236" s="10"/>
      <c r="H236" s="1"/>
      <c r="I236" s="1"/>
      <c r="J236" s="1"/>
    </row>
    <row r="237" spans="1:10" x14ac:dyDescent="0.25">
      <c r="A237" s="20"/>
      <c r="B237" s="20"/>
      <c r="C237" s="10"/>
      <c r="D237" s="10"/>
      <c r="E237" s="10"/>
      <c r="F237" s="10"/>
      <c r="G237" s="10"/>
      <c r="H237" s="1"/>
      <c r="I237" s="1"/>
      <c r="J237" s="1"/>
    </row>
    <row r="238" spans="1:10" x14ac:dyDescent="0.25">
      <c r="A238" s="20"/>
      <c r="B238" s="20"/>
      <c r="C238" s="10"/>
      <c r="D238" s="10"/>
      <c r="E238" s="10"/>
      <c r="F238" s="10"/>
      <c r="G238" s="10"/>
      <c r="H238" s="1"/>
      <c r="I238" s="1"/>
      <c r="J238" s="1"/>
    </row>
    <row r="239" spans="1:10" x14ac:dyDescent="0.25">
      <c r="A239" s="20"/>
      <c r="B239" s="20"/>
      <c r="C239" s="10"/>
      <c r="D239" s="10"/>
      <c r="E239" s="10"/>
      <c r="F239" s="10"/>
      <c r="G239" s="10"/>
      <c r="H239" s="1"/>
      <c r="I239" s="1"/>
      <c r="J239" s="1"/>
    </row>
    <row r="240" spans="1:10" x14ac:dyDescent="0.25">
      <c r="A240" s="20"/>
      <c r="B240" s="20"/>
      <c r="C240" s="10"/>
      <c r="D240" s="10"/>
      <c r="E240" s="10"/>
      <c r="F240" s="10"/>
      <c r="G240" s="10"/>
      <c r="H240" s="1"/>
      <c r="I240" s="1"/>
      <c r="J240" s="1"/>
    </row>
    <row r="241" spans="1:10" x14ac:dyDescent="0.25">
      <c r="A241" s="20"/>
      <c r="B241" s="20"/>
      <c r="C241" s="10"/>
      <c r="D241" s="10"/>
      <c r="E241" s="10"/>
      <c r="F241" s="10"/>
      <c r="G241" s="10"/>
      <c r="H241" s="1"/>
      <c r="I241" s="1"/>
      <c r="J241" s="1"/>
    </row>
    <row r="242" spans="1:10" x14ac:dyDescent="0.25">
      <c r="A242" s="20"/>
      <c r="B242" s="20"/>
      <c r="C242" s="10"/>
      <c r="D242" s="10"/>
      <c r="E242" s="10"/>
      <c r="F242" s="10"/>
      <c r="G242" s="10"/>
      <c r="H242" s="1"/>
      <c r="I242" s="1"/>
      <c r="J242" s="1"/>
    </row>
    <row r="243" spans="1:10" x14ac:dyDescent="0.25">
      <c r="A243" s="20"/>
      <c r="B243" s="20"/>
      <c r="C243" s="10"/>
      <c r="D243" s="10"/>
      <c r="E243" s="10"/>
      <c r="F243" s="10"/>
      <c r="G243" s="10"/>
      <c r="H243" s="1"/>
      <c r="I243" s="1"/>
      <c r="J243" s="1"/>
    </row>
    <row r="244" spans="1:10" x14ac:dyDescent="0.25">
      <c r="A244" s="20"/>
      <c r="B244" s="20"/>
      <c r="C244" s="10"/>
      <c r="D244" s="10"/>
      <c r="E244" s="10"/>
      <c r="F244" s="10"/>
      <c r="G244" s="10"/>
      <c r="H244" s="1"/>
      <c r="I244" s="1"/>
      <c r="J244" s="1"/>
    </row>
    <row r="245" spans="1:10" x14ac:dyDescent="0.25">
      <c r="A245" s="20"/>
      <c r="B245" s="20"/>
      <c r="C245" s="10"/>
      <c r="D245" s="10"/>
      <c r="E245" s="10"/>
      <c r="F245" s="10"/>
      <c r="G245" s="10"/>
      <c r="H245" s="1"/>
      <c r="I245" s="1"/>
      <c r="J245" s="1"/>
    </row>
    <row r="246" spans="1:10" x14ac:dyDescent="0.25">
      <c r="A246" s="20"/>
      <c r="B246" s="20"/>
      <c r="C246" s="10"/>
      <c r="D246" s="10"/>
      <c r="E246" s="10"/>
      <c r="F246" s="10"/>
      <c r="G246" s="10"/>
      <c r="H246" s="1"/>
      <c r="I246" s="1"/>
      <c r="J246" s="1"/>
    </row>
    <row r="247" spans="1:10" x14ac:dyDescent="0.25">
      <c r="A247" s="20"/>
      <c r="B247" s="20"/>
      <c r="C247" s="10"/>
      <c r="D247" s="10"/>
      <c r="E247" s="10"/>
      <c r="F247" s="10"/>
      <c r="G247" s="10"/>
      <c r="H247" s="1"/>
      <c r="I247" s="1"/>
      <c r="J247" s="1"/>
    </row>
    <row r="248" spans="1:10" x14ac:dyDescent="0.25">
      <c r="A248" s="20"/>
      <c r="B248" s="20"/>
      <c r="C248" s="10"/>
      <c r="D248" s="10"/>
      <c r="E248" s="10"/>
      <c r="F248" s="10"/>
      <c r="G248" s="10"/>
      <c r="H248" s="1"/>
      <c r="I248" s="1"/>
      <c r="J248" s="1"/>
    </row>
    <row r="249" spans="1:10" x14ac:dyDescent="0.25">
      <c r="A249" s="20"/>
      <c r="B249" s="20"/>
      <c r="C249" s="10"/>
      <c r="D249" s="10"/>
      <c r="E249" s="10"/>
      <c r="F249" s="10"/>
      <c r="G249" s="10"/>
      <c r="H249" s="1"/>
      <c r="I249" s="1"/>
      <c r="J249" s="1"/>
    </row>
    <row r="250" spans="1:10" x14ac:dyDescent="0.25">
      <c r="A250" s="20"/>
      <c r="B250" s="20"/>
      <c r="C250" s="10"/>
      <c r="D250" s="10"/>
      <c r="E250" s="10"/>
      <c r="F250" s="10"/>
      <c r="G250" s="10"/>
      <c r="H250" s="1"/>
      <c r="I250" s="1"/>
      <c r="J250" s="1"/>
    </row>
    <row r="251" spans="1:10" x14ac:dyDescent="0.25">
      <c r="A251" s="20"/>
      <c r="B251" s="20"/>
      <c r="C251" s="10"/>
      <c r="D251" s="10"/>
      <c r="E251" s="10"/>
      <c r="F251" s="10"/>
      <c r="G251" s="10"/>
      <c r="H251" s="1"/>
      <c r="I251" s="1"/>
      <c r="J251" s="1"/>
    </row>
    <row r="252" spans="1:10" x14ac:dyDescent="0.25">
      <c r="A252" s="20"/>
      <c r="B252" s="20"/>
      <c r="C252" s="10"/>
      <c r="D252" s="10"/>
      <c r="E252" s="10"/>
      <c r="F252" s="10"/>
      <c r="G252" s="10"/>
      <c r="H252" s="1"/>
      <c r="I252" s="1"/>
      <c r="J252" s="1"/>
    </row>
    <row r="253" spans="1:10" x14ac:dyDescent="0.25">
      <c r="A253" s="20"/>
      <c r="B253" s="20"/>
      <c r="C253" s="10"/>
      <c r="D253" s="10"/>
      <c r="E253" s="10"/>
      <c r="F253" s="10"/>
      <c r="G253" s="10"/>
      <c r="H253" s="1"/>
      <c r="I253" s="1"/>
      <c r="J253" s="1"/>
    </row>
    <row r="254" spans="1:10" x14ac:dyDescent="0.25">
      <c r="A254" s="20"/>
      <c r="B254" s="20"/>
      <c r="C254" s="10"/>
      <c r="D254" s="10"/>
      <c r="E254" s="10"/>
      <c r="F254" s="10"/>
      <c r="G254" s="10"/>
      <c r="H254" s="1"/>
      <c r="I254" s="1"/>
      <c r="J254" s="1"/>
    </row>
    <row r="255" spans="1:10" x14ac:dyDescent="0.25">
      <c r="A255" s="20"/>
      <c r="B255" s="20"/>
      <c r="C255" s="10"/>
      <c r="D255" s="10"/>
      <c r="E255" s="10"/>
      <c r="F255" s="10"/>
      <c r="G255" s="10"/>
      <c r="H255" s="1"/>
      <c r="I255" s="1"/>
      <c r="J255" s="1"/>
    </row>
    <row r="256" spans="1:10" x14ac:dyDescent="0.25">
      <c r="A256" s="20"/>
      <c r="B256" s="20"/>
      <c r="C256" s="10"/>
      <c r="D256" s="10"/>
      <c r="E256" s="10"/>
      <c r="F256" s="10"/>
      <c r="G256" s="10"/>
      <c r="H256" s="1"/>
      <c r="I256" s="1"/>
      <c r="J256" s="1"/>
    </row>
    <row r="257" spans="1:10" x14ac:dyDescent="0.25">
      <c r="A257" s="20"/>
      <c r="B257" s="20"/>
      <c r="C257" s="10"/>
      <c r="D257" s="10"/>
      <c r="E257" s="10"/>
      <c r="F257" s="10"/>
      <c r="G257" s="10"/>
      <c r="H257" s="1"/>
      <c r="I257" s="1"/>
      <c r="J257" s="1"/>
    </row>
    <row r="258" spans="1:10" x14ac:dyDescent="0.25">
      <c r="A258" s="20"/>
      <c r="B258" s="20"/>
      <c r="C258" s="10"/>
      <c r="D258" s="10"/>
      <c r="E258" s="10"/>
      <c r="F258" s="10"/>
      <c r="G258" s="10"/>
      <c r="H258" s="1"/>
      <c r="I258" s="1"/>
      <c r="J258" s="1"/>
    </row>
    <row r="259" spans="1:10" x14ac:dyDescent="0.25">
      <c r="A259" s="20"/>
      <c r="B259" s="20"/>
      <c r="C259" s="10"/>
      <c r="D259" s="10"/>
      <c r="E259" s="10"/>
      <c r="F259" s="10"/>
      <c r="G259" s="10"/>
      <c r="H259" s="1"/>
      <c r="I259" s="1"/>
      <c r="J259" s="1"/>
    </row>
    <row r="260" spans="1:10" x14ac:dyDescent="0.25">
      <c r="A260" s="20"/>
      <c r="B260" s="20"/>
      <c r="C260" s="10"/>
      <c r="D260" s="10"/>
      <c r="E260" s="10"/>
      <c r="F260" s="10"/>
      <c r="G260" s="10"/>
      <c r="H260" s="1"/>
      <c r="I260" s="1"/>
      <c r="J260" s="1"/>
    </row>
    <row r="261" spans="1:10" x14ac:dyDescent="0.25">
      <c r="A261" s="20"/>
      <c r="B261" s="20"/>
      <c r="C261" s="10"/>
      <c r="D261" s="10"/>
      <c r="E261" s="10"/>
      <c r="F261" s="10"/>
      <c r="G261" s="10"/>
      <c r="H261" s="1"/>
      <c r="I261" s="1"/>
      <c r="J261" s="1"/>
    </row>
    <row r="262" spans="1:10" x14ac:dyDescent="0.25">
      <c r="A262" s="20"/>
      <c r="B262" s="20"/>
      <c r="C262" s="10"/>
      <c r="D262" s="10"/>
      <c r="E262" s="10"/>
      <c r="F262" s="10"/>
      <c r="G262" s="10"/>
      <c r="H262" s="1"/>
      <c r="I262" s="1"/>
      <c r="J262" s="1"/>
    </row>
    <row r="263" spans="1:10" x14ac:dyDescent="0.25">
      <c r="A263" s="20"/>
      <c r="B263" s="20"/>
      <c r="C263" s="10"/>
      <c r="D263" s="10"/>
      <c r="E263" s="10"/>
      <c r="F263" s="10"/>
      <c r="G263" s="10"/>
      <c r="H263" s="1"/>
      <c r="I263" s="1"/>
      <c r="J263" s="1"/>
    </row>
    <row r="264" spans="1:10" x14ac:dyDescent="0.25">
      <c r="A264" s="20"/>
      <c r="B264" s="20"/>
      <c r="C264" s="10"/>
      <c r="D264" s="10"/>
      <c r="E264" s="10"/>
      <c r="F264" s="10"/>
      <c r="G264" s="10"/>
      <c r="H264" s="1"/>
      <c r="I264" s="1"/>
      <c r="J264" s="1"/>
    </row>
    <row r="265" spans="1:10" x14ac:dyDescent="0.25">
      <c r="A265" s="20"/>
      <c r="B265" s="20"/>
      <c r="C265" s="10"/>
      <c r="D265" s="10"/>
      <c r="E265" s="10"/>
      <c r="F265" s="10"/>
      <c r="G265" s="10"/>
      <c r="H265" s="1"/>
      <c r="I265" s="1"/>
      <c r="J265" s="1"/>
    </row>
    <row r="266" spans="1:10" x14ac:dyDescent="0.25">
      <c r="A266" s="20"/>
      <c r="B266" s="20"/>
      <c r="C266" s="10"/>
      <c r="D266" s="10"/>
      <c r="E266" s="10"/>
      <c r="F266" s="10"/>
      <c r="G266" s="10"/>
      <c r="H266" s="1"/>
      <c r="I266" s="1"/>
      <c r="J266" s="1"/>
    </row>
    <row r="267" spans="1:10" x14ac:dyDescent="0.25">
      <c r="A267" s="20"/>
      <c r="B267" s="20"/>
      <c r="C267" s="10"/>
      <c r="D267" s="10"/>
      <c r="E267" s="10"/>
      <c r="F267" s="10"/>
      <c r="G267" s="10"/>
      <c r="H267" s="1"/>
      <c r="I267" s="1"/>
      <c r="J267" s="1"/>
    </row>
    <row r="268" spans="1:10" x14ac:dyDescent="0.25">
      <c r="A268" s="20"/>
      <c r="B268" s="20"/>
      <c r="C268" s="10"/>
      <c r="D268" s="10"/>
      <c r="E268" s="10"/>
      <c r="F268" s="10"/>
      <c r="G268" s="10"/>
      <c r="H268" s="1"/>
      <c r="I268" s="1"/>
      <c r="J268" s="1"/>
    </row>
    <row r="269" spans="1:10" x14ac:dyDescent="0.25">
      <c r="A269" s="20"/>
      <c r="B269" s="20"/>
      <c r="C269" s="10"/>
      <c r="D269" s="10"/>
      <c r="E269" s="10"/>
      <c r="F269" s="10"/>
      <c r="G269" s="10"/>
      <c r="H269" s="1"/>
      <c r="I269" s="1"/>
      <c r="J269" s="1"/>
    </row>
    <row r="270" spans="1:10" x14ac:dyDescent="0.25">
      <c r="A270" s="20"/>
      <c r="B270" s="20"/>
      <c r="C270" s="10"/>
      <c r="D270" s="10"/>
      <c r="E270" s="10"/>
      <c r="F270" s="10"/>
      <c r="G270" s="10"/>
      <c r="H270" s="1"/>
      <c r="I270" s="1"/>
      <c r="J270" s="1"/>
    </row>
    <row r="271" spans="1:10" x14ac:dyDescent="0.25">
      <c r="A271" s="20"/>
      <c r="B271" s="20"/>
      <c r="C271" s="10"/>
      <c r="D271" s="10"/>
      <c r="E271" s="10"/>
      <c r="F271" s="10"/>
      <c r="G271" s="10"/>
      <c r="H271" s="1"/>
      <c r="I271" s="1"/>
      <c r="J271" s="1"/>
    </row>
    <row r="272" spans="1:10" x14ac:dyDescent="0.25">
      <c r="A272" s="20"/>
      <c r="B272" s="20"/>
      <c r="C272" s="10"/>
      <c r="D272" s="10"/>
      <c r="E272" s="10"/>
      <c r="F272" s="10"/>
      <c r="G272" s="10"/>
      <c r="H272" s="1"/>
      <c r="I272" s="1"/>
      <c r="J272" s="1"/>
    </row>
    <row r="273" spans="1:10" x14ac:dyDescent="0.25">
      <c r="A273" s="20"/>
      <c r="B273" s="20"/>
      <c r="C273" s="10"/>
      <c r="D273" s="10"/>
      <c r="E273" s="10"/>
      <c r="F273" s="10"/>
      <c r="G273" s="10"/>
      <c r="H273" s="1"/>
      <c r="I273" s="1"/>
      <c r="J273" s="1"/>
    </row>
    <row r="274" spans="1:10" x14ac:dyDescent="0.25">
      <c r="A274" s="20"/>
      <c r="B274" s="20"/>
      <c r="C274" s="10"/>
      <c r="D274" s="10"/>
      <c r="E274" s="10"/>
      <c r="F274" s="10"/>
      <c r="G274" s="10"/>
      <c r="H274" s="1"/>
      <c r="I274" s="1"/>
      <c r="J274" s="1"/>
    </row>
    <row r="275" spans="1:10" x14ac:dyDescent="0.25">
      <c r="A275" s="20"/>
      <c r="B275" s="20"/>
      <c r="C275" s="10"/>
      <c r="D275" s="10"/>
      <c r="E275" s="10"/>
      <c r="F275" s="10"/>
      <c r="G275" s="10"/>
      <c r="H275" s="1"/>
      <c r="I275" s="1"/>
      <c r="J275" s="1"/>
    </row>
    <row r="276" spans="1:10" x14ac:dyDescent="0.25">
      <c r="A276" s="20"/>
      <c r="B276" s="20"/>
      <c r="C276" s="10"/>
      <c r="D276" s="10"/>
      <c r="E276" s="10"/>
      <c r="F276" s="10"/>
      <c r="G276" s="10"/>
      <c r="H276" s="1"/>
      <c r="I276" s="1"/>
      <c r="J276" s="1"/>
    </row>
    <row r="277" spans="1:10" x14ac:dyDescent="0.25">
      <c r="A277" s="20"/>
      <c r="B277" s="20"/>
      <c r="C277" s="10"/>
      <c r="D277" s="10"/>
      <c r="E277" s="10"/>
      <c r="F277" s="10"/>
      <c r="G277" s="10"/>
      <c r="H277" s="1"/>
      <c r="I277" s="1"/>
      <c r="J277" s="1"/>
    </row>
    <row r="278" spans="1:10" x14ac:dyDescent="0.25">
      <c r="A278" s="20"/>
      <c r="B278" s="20"/>
      <c r="C278" s="10"/>
      <c r="D278" s="10"/>
      <c r="E278" s="10"/>
      <c r="F278" s="10"/>
      <c r="G278" s="10"/>
      <c r="H278" s="1"/>
      <c r="I278" s="1"/>
      <c r="J278" s="1"/>
    </row>
    <row r="279" spans="1:10" x14ac:dyDescent="0.25">
      <c r="A279" s="20"/>
      <c r="B279" s="20"/>
      <c r="C279" s="10"/>
      <c r="D279" s="10"/>
      <c r="E279" s="10"/>
      <c r="F279" s="10"/>
      <c r="G279" s="10"/>
      <c r="H279" s="1"/>
      <c r="I279" s="1"/>
      <c r="J279" s="1"/>
    </row>
    <row r="280" spans="1:10" x14ac:dyDescent="0.25">
      <c r="A280" s="20"/>
      <c r="B280" s="20"/>
      <c r="C280" s="10"/>
      <c r="D280" s="10"/>
      <c r="E280" s="10"/>
      <c r="F280" s="10"/>
      <c r="G280" s="10"/>
      <c r="H280" s="1"/>
      <c r="I280" s="1"/>
      <c r="J280" s="1"/>
    </row>
    <row r="281" spans="1:10" x14ac:dyDescent="0.25">
      <c r="A281" s="20"/>
      <c r="B281" s="20"/>
      <c r="C281" s="10"/>
      <c r="D281" s="10"/>
      <c r="E281" s="10"/>
      <c r="F281" s="10"/>
      <c r="G281" s="10"/>
      <c r="H281" s="1"/>
      <c r="I281" s="1"/>
      <c r="J281" s="1"/>
    </row>
    <row r="282" spans="1:10" x14ac:dyDescent="0.25">
      <c r="A282" s="20"/>
      <c r="B282" s="20"/>
      <c r="C282" s="10"/>
      <c r="D282" s="10"/>
      <c r="E282" s="10"/>
      <c r="F282" s="10"/>
      <c r="G282" s="10"/>
      <c r="H282" s="1"/>
      <c r="I282" s="1"/>
      <c r="J282" s="1"/>
    </row>
    <row r="283" spans="1:10" x14ac:dyDescent="0.25">
      <c r="A283" s="20"/>
      <c r="B283" s="20"/>
      <c r="C283" s="10"/>
      <c r="D283" s="10"/>
      <c r="E283" s="10"/>
      <c r="F283" s="10"/>
      <c r="G283" s="10"/>
      <c r="H283" s="1"/>
      <c r="I283" s="1"/>
      <c r="J283" s="1"/>
    </row>
    <row r="284" spans="1:10" x14ac:dyDescent="0.25">
      <c r="A284" s="20"/>
      <c r="B284" s="20"/>
      <c r="C284" s="10"/>
      <c r="D284" s="10"/>
      <c r="E284" s="10"/>
      <c r="F284" s="10"/>
      <c r="G284" s="10"/>
      <c r="H284" s="1"/>
      <c r="I284" s="1"/>
      <c r="J284" s="1"/>
    </row>
    <row r="285" spans="1:10" x14ac:dyDescent="0.25">
      <c r="A285" s="20"/>
      <c r="B285" s="20"/>
      <c r="C285" s="10"/>
      <c r="D285" s="10"/>
      <c r="E285" s="10"/>
      <c r="F285" s="10"/>
      <c r="G285" s="10"/>
      <c r="H285" s="1"/>
      <c r="I285" s="1"/>
      <c r="J285" s="1"/>
    </row>
    <row r="286" spans="1:10" x14ac:dyDescent="0.25">
      <c r="A286" s="20"/>
      <c r="B286" s="20"/>
      <c r="C286" s="10"/>
      <c r="D286" s="10"/>
      <c r="E286" s="10"/>
      <c r="F286" s="10"/>
      <c r="G286" s="10"/>
      <c r="H286" s="1"/>
      <c r="I286" s="1"/>
      <c r="J286" s="1"/>
    </row>
    <row r="287" spans="1:10" x14ac:dyDescent="0.25">
      <c r="A287" s="20"/>
      <c r="B287" s="20"/>
      <c r="C287" s="10"/>
      <c r="D287" s="10"/>
      <c r="E287" s="10"/>
      <c r="F287" s="10"/>
      <c r="G287" s="10"/>
      <c r="H287" s="1"/>
      <c r="I287" s="1"/>
      <c r="J287" s="1"/>
    </row>
    <row r="288" spans="1:10" x14ac:dyDescent="0.25">
      <c r="A288" s="20"/>
      <c r="B288" s="20"/>
      <c r="C288" s="10"/>
      <c r="D288" s="10"/>
      <c r="E288" s="10"/>
      <c r="F288" s="10"/>
      <c r="G288" s="10"/>
      <c r="H288" s="1"/>
      <c r="I288" s="1"/>
      <c r="J288" s="1"/>
    </row>
    <row r="289" spans="1:10" x14ac:dyDescent="0.25">
      <c r="A289" s="20"/>
      <c r="B289" s="20"/>
      <c r="C289" s="10"/>
      <c r="D289" s="10"/>
      <c r="E289" s="10"/>
      <c r="F289" s="10"/>
      <c r="G289" s="10"/>
      <c r="H289" s="1"/>
      <c r="I289" s="1"/>
      <c r="J289" s="1"/>
    </row>
    <row r="290" spans="1:10" x14ac:dyDescent="0.25">
      <c r="A290" s="20"/>
      <c r="B290" s="20"/>
      <c r="C290" s="10"/>
      <c r="D290" s="10"/>
      <c r="E290" s="10"/>
      <c r="F290" s="10"/>
      <c r="G290" s="10"/>
      <c r="H290" s="1"/>
      <c r="I290" s="1"/>
      <c r="J290" s="1"/>
    </row>
    <row r="291" spans="1:10" x14ac:dyDescent="0.25">
      <c r="A291" s="20"/>
      <c r="B291" s="20"/>
      <c r="C291" s="10"/>
      <c r="D291" s="10"/>
      <c r="E291" s="10"/>
      <c r="F291" s="10"/>
      <c r="G291" s="10"/>
      <c r="H291" s="1"/>
      <c r="I291" s="1"/>
      <c r="J291" s="1"/>
    </row>
    <row r="292" spans="1:10" x14ac:dyDescent="0.25">
      <c r="A292" s="20"/>
      <c r="B292" s="20"/>
      <c r="C292" s="10"/>
      <c r="D292" s="10"/>
      <c r="E292" s="10"/>
      <c r="F292" s="10"/>
      <c r="G292" s="10"/>
      <c r="H292" s="1"/>
      <c r="I292" s="1"/>
      <c r="J292" s="1"/>
    </row>
    <row r="293" spans="1:10" x14ac:dyDescent="0.25">
      <c r="A293" s="20"/>
      <c r="B293" s="20"/>
      <c r="C293" s="10"/>
      <c r="D293" s="10"/>
      <c r="E293" s="10"/>
      <c r="F293" s="10"/>
      <c r="G293" s="10"/>
      <c r="H293" s="1"/>
      <c r="I293" s="1"/>
      <c r="J293" s="1"/>
    </row>
    <row r="294" spans="1:10" x14ac:dyDescent="0.25">
      <c r="A294" s="20"/>
      <c r="B294" s="20"/>
      <c r="C294" s="10"/>
      <c r="D294" s="10"/>
      <c r="E294" s="10"/>
      <c r="F294" s="10"/>
      <c r="G294" s="10"/>
      <c r="H294" s="1"/>
      <c r="I294" s="1"/>
      <c r="J294" s="1"/>
    </row>
    <row r="295" spans="1:10" x14ac:dyDescent="0.25">
      <c r="A295" s="20"/>
      <c r="B295" s="20"/>
      <c r="C295" s="10"/>
      <c r="D295" s="10"/>
      <c r="E295" s="10"/>
      <c r="F295" s="10"/>
      <c r="G295" s="10"/>
      <c r="H295" s="1"/>
      <c r="I295" s="1"/>
      <c r="J295" s="1"/>
    </row>
    <row r="296" spans="1:10" x14ac:dyDescent="0.25">
      <c r="A296" s="20"/>
      <c r="B296" s="20"/>
      <c r="C296" s="10"/>
      <c r="D296" s="10"/>
      <c r="E296" s="10"/>
      <c r="F296" s="10"/>
      <c r="G296" s="10"/>
      <c r="H296" s="1"/>
      <c r="I296" s="1"/>
      <c r="J296" s="1"/>
    </row>
    <row r="297" spans="1:10" x14ac:dyDescent="0.25">
      <c r="A297" s="20"/>
      <c r="B297" s="20"/>
      <c r="C297" s="10"/>
      <c r="D297" s="10"/>
      <c r="E297" s="10"/>
      <c r="F297" s="10"/>
      <c r="G297" s="10"/>
      <c r="H297" s="1"/>
      <c r="I297" s="1"/>
      <c r="J297" s="1"/>
    </row>
    <row r="298" spans="1:10" x14ac:dyDescent="0.25">
      <c r="A298" s="20"/>
      <c r="B298" s="20"/>
      <c r="C298" s="10"/>
      <c r="D298" s="10"/>
      <c r="E298" s="10"/>
      <c r="F298" s="10"/>
      <c r="G298" s="10"/>
      <c r="H298" s="1"/>
      <c r="I298" s="1"/>
      <c r="J298" s="1"/>
    </row>
    <row r="299" spans="1:10" x14ac:dyDescent="0.25">
      <c r="A299" s="20"/>
      <c r="B299" s="20"/>
      <c r="C299" s="10"/>
      <c r="D299" s="10"/>
      <c r="E299" s="10"/>
      <c r="F299" s="10"/>
      <c r="G299" s="10"/>
      <c r="H299" s="1"/>
      <c r="I299" s="1"/>
      <c r="J299" s="1"/>
    </row>
    <row r="300" spans="1:10" x14ac:dyDescent="0.25">
      <c r="A300" s="20"/>
      <c r="B300" s="20"/>
      <c r="C300" s="10"/>
      <c r="D300" s="10"/>
      <c r="E300" s="10"/>
      <c r="F300" s="10"/>
      <c r="G300" s="10"/>
      <c r="H300" s="1"/>
      <c r="I300" s="1"/>
      <c r="J300" s="1"/>
    </row>
    <row r="301" spans="1:10" x14ac:dyDescent="0.25">
      <c r="A301" s="20"/>
      <c r="B301" s="20"/>
      <c r="C301" s="10"/>
      <c r="D301" s="10"/>
      <c r="E301" s="10"/>
      <c r="F301" s="10"/>
      <c r="G301" s="10"/>
      <c r="H301" s="1"/>
      <c r="I301" s="1"/>
      <c r="J301" s="1"/>
    </row>
    <row r="302" spans="1:10" x14ac:dyDescent="0.25">
      <c r="A302" s="20"/>
      <c r="B302" s="20"/>
      <c r="C302" s="10"/>
      <c r="D302" s="10"/>
      <c r="E302" s="10"/>
      <c r="F302" s="10"/>
      <c r="G302" s="10"/>
      <c r="H302" s="1"/>
      <c r="I302" s="1"/>
      <c r="J302" s="1"/>
    </row>
    <row r="303" spans="1:10" x14ac:dyDescent="0.25">
      <c r="A303" s="20"/>
      <c r="B303" s="20"/>
      <c r="C303" s="10"/>
      <c r="D303" s="10"/>
      <c r="E303" s="10"/>
      <c r="F303" s="10"/>
      <c r="G303" s="10"/>
      <c r="H303" s="1"/>
      <c r="I303" s="1"/>
      <c r="J303" s="1"/>
    </row>
    <row r="304" spans="1:10" x14ac:dyDescent="0.25">
      <c r="A304" s="20"/>
      <c r="B304" s="20"/>
      <c r="C304" s="10"/>
      <c r="D304" s="10"/>
      <c r="E304" s="10"/>
      <c r="F304" s="10"/>
      <c r="G304" s="10"/>
      <c r="H304" s="1"/>
      <c r="I304" s="1"/>
      <c r="J304" s="1"/>
    </row>
    <row r="305" spans="1:10" x14ac:dyDescent="0.25">
      <c r="A305" s="20"/>
      <c r="B305" s="20"/>
      <c r="C305" s="10"/>
      <c r="D305" s="10"/>
      <c r="E305" s="10"/>
      <c r="F305" s="10"/>
      <c r="G305" s="10"/>
      <c r="H305" s="1"/>
      <c r="I305" s="1"/>
      <c r="J305" s="1"/>
    </row>
    <row r="306" spans="1:10" x14ac:dyDescent="0.25">
      <c r="A306" s="20"/>
      <c r="B306" s="20"/>
      <c r="C306" s="10"/>
      <c r="D306" s="10"/>
      <c r="E306" s="10"/>
      <c r="F306" s="10"/>
      <c r="G306" s="10"/>
      <c r="H306" s="1"/>
      <c r="I306" s="1"/>
      <c r="J306" s="1"/>
    </row>
    <row r="307" spans="1:10" x14ac:dyDescent="0.25">
      <c r="A307" s="20"/>
      <c r="B307" s="20"/>
      <c r="C307" s="10"/>
      <c r="D307" s="10"/>
      <c r="E307" s="10"/>
      <c r="F307" s="10"/>
      <c r="G307" s="10"/>
      <c r="H307" s="1"/>
      <c r="I307" s="1"/>
      <c r="J307" s="1"/>
    </row>
    <row r="308" spans="1:10" x14ac:dyDescent="0.25">
      <c r="A308" s="20"/>
      <c r="B308" s="20"/>
      <c r="C308" s="10"/>
      <c r="D308" s="10"/>
      <c r="E308" s="10"/>
      <c r="F308" s="10"/>
      <c r="G308" s="10"/>
      <c r="H308" s="1"/>
      <c r="I308" s="1"/>
      <c r="J308" s="1"/>
    </row>
    <row r="309" spans="1:10" x14ac:dyDescent="0.25">
      <c r="A309" s="20"/>
      <c r="B309" s="20"/>
      <c r="C309" s="10"/>
      <c r="D309" s="10"/>
      <c r="E309" s="10"/>
      <c r="F309" s="10"/>
      <c r="G309" s="10"/>
      <c r="H309" s="1"/>
      <c r="I309" s="1"/>
      <c r="J309" s="1"/>
    </row>
    <row r="310" spans="1:10" x14ac:dyDescent="0.25">
      <c r="A310" s="20"/>
      <c r="B310" s="20"/>
      <c r="C310" s="10"/>
      <c r="D310" s="10"/>
      <c r="E310" s="10"/>
      <c r="F310" s="10"/>
      <c r="G310" s="10"/>
      <c r="H310" s="1"/>
      <c r="I310" s="1"/>
      <c r="J310" s="1"/>
    </row>
    <row r="311" spans="1:10" x14ac:dyDescent="0.25">
      <c r="A311" s="20"/>
      <c r="B311" s="20"/>
      <c r="C311" s="10"/>
      <c r="D311" s="10"/>
      <c r="E311" s="10"/>
      <c r="F311" s="10"/>
      <c r="G311" s="10"/>
      <c r="H311" s="1"/>
      <c r="I311" s="1"/>
      <c r="J311" s="1"/>
    </row>
    <row r="312" spans="1:10" x14ac:dyDescent="0.25">
      <c r="A312" s="20"/>
      <c r="B312" s="20"/>
      <c r="C312" s="10"/>
      <c r="D312" s="10"/>
      <c r="E312" s="10"/>
      <c r="F312" s="10"/>
      <c r="G312" s="10"/>
      <c r="H312" s="1"/>
      <c r="I312" s="1"/>
      <c r="J312" s="1"/>
    </row>
    <row r="313" spans="1:10" x14ac:dyDescent="0.25">
      <c r="A313" s="20"/>
      <c r="B313" s="20"/>
      <c r="C313" s="10"/>
      <c r="D313" s="10"/>
      <c r="E313" s="10"/>
      <c r="F313" s="10"/>
      <c r="G313" s="10"/>
      <c r="H313" s="1"/>
      <c r="I313" s="1"/>
      <c r="J313" s="1"/>
    </row>
    <row r="314" spans="1:10" x14ac:dyDescent="0.25">
      <c r="A314" s="20"/>
      <c r="B314" s="20"/>
      <c r="C314" s="10"/>
      <c r="D314" s="10"/>
      <c r="E314" s="10"/>
      <c r="F314" s="10"/>
      <c r="G314" s="10"/>
      <c r="H314" s="1"/>
      <c r="I314" s="1"/>
      <c r="J314" s="1"/>
    </row>
    <row r="315" spans="1:10" x14ac:dyDescent="0.25">
      <c r="A315" s="20"/>
      <c r="B315" s="20"/>
      <c r="C315" s="10"/>
      <c r="D315" s="10"/>
      <c r="E315" s="10"/>
      <c r="F315" s="10"/>
      <c r="G315" s="10"/>
      <c r="H315" s="1"/>
      <c r="I315" s="1"/>
      <c r="J315" s="1"/>
    </row>
    <row r="316" spans="1:10" x14ac:dyDescent="0.25">
      <c r="A316" s="20"/>
      <c r="B316" s="20"/>
      <c r="C316" s="10"/>
      <c r="D316" s="10"/>
      <c r="E316" s="10"/>
      <c r="F316" s="10"/>
      <c r="G316" s="10"/>
      <c r="H316" s="1"/>
      <c r="I316" s="1"/>
      <c r="J316" s="1"/>
    </row>
    <row r="317" spans="1:10" x14ac:dyDescent="0.25">
      <c r="A317" s="20"/>
      <c r="B317" s="20"/>
      <c r="C317" s="10"/>
      <c r="D317" s="10"/>
      <c r="E317" s="10"/>
      <c r="F317" s="10"/>
      <c r="G317" s="10"/>
      <c r="H317" s="1"/>
      <c r="I317" s="1"/>
      <c r="J317" s="1"/>
    </row>
    <row r="318" spans="1:10" x14ac:dyDescent="0.25">
      <c r="A318" s="20"/>
      <c r="B318" s="20"/>
      <c r="C318" s="10"/>
      <c r="D318" s="10"/>
      <c r="E318" s="10"/>
      <c r="F318" s="10"/>
      <c r="G318" s="10"/>
      <c r="H318" s="1"/>
      <c r="I318" s="1"/>
      <c r="J318" s="1"/>
    </row>
    <row r="319" spans="1:10" x14ac:dyDescent="0.25">
      <c r="A319" s="20"/>
      <c r="B319" s="20"/>
      <c r="C319" s="10"/>
      <c r="D319" s="10"/>
      <c r="E319" s="10"/>
      <c r="F319" s="10"/>
      <c r="G319" s="10"/>
      <c r="H319" s="1"/>
      <c r="I319" s="1"/>
      <c r="J319" s="1"/>
    </row>
    <row r="320" spans="1:10" x14ac:dyDescent="0.25">
      <c r="A320" s="20"/>
      <c r="B320" s="20"/>
      <c r="C320" s="10"/>
      <c r="D320" s="10"/>
      <c r="E320" s="10"/>
      <c r="F320" s="10"/>
      <c r="G320" s="10"/>
      <c r="H320" s="1"/>
      <c r="I320" s="1"/>
      <c r="J320" s="1"/>
    </row>
    <row r="321" spans="1:10" x14ac:dyDescent="0.25">
      <c r="A321" s="20"/>
      <c r="B321" s="20"/>
      <c r="C321" s="10"/>
      <c r="D321" s="10"/>
      <c r="E321" s="10"/>
      <c r="F321" s="10"/>
      <c r="G321" s="10"/>
      <c r="H321" s="1"/>
      <c r="I321" s="1"/>
      <c r="J321" s="1"/>
    </row>
    <row r="322" spans="1:10" x14ac:dyDescent="0.25">
      <c r="A322" s="20"/>
      <c r="B322" s="20"/>
      <c r="C322" s="10"/>
      <c r="D322" s="10"/>
      <c r="E322" s="10"/>
      <c r="F322" s="10"/>
      <c r="G322" s="10"/>
      <c r="H322" s="1"/>
      <c r="I322" s="1"/>
      <c r="J322" s="1"/>
    </row>
    <row r="323" spans="1:10" x14ac:dyDescent="0.25">
      <c r="A323" s="20"/>
      <c r="B323" s="20"/>
      <c r="C323" s="10"/>
      <c r="D323" s="10"/>
      <c r="E323" s="10"/>
      <c r="F323" s="10"/>
      <c r="G323" s="10"/>
      <c r="H323" s="1"/>
      <c r="I323" s="1"/>
      <c r="J323" s="1"/>
    </row>
    <row r="324" spans="1:10" x14ac:dyDescent="0.25">
      <c r="A324" s="20"/>
      <c r="B324" s="20"/>
      <c r="C324" s="10"/>
      <c r="D324" s="10"/>
      <c r="E324" s="10"/>
      <c r="F324" s="10"/>
      <c r="G324" s="10"/>
      <c r="H324" s="1"/>
      <c r="I324" s="1"/>
      <c r="J324" s="1"/>
    </row>
    <row r="325" spans="1:10" x14ac:dyDescent="0.25">
      <c r="A325" s="20"/>
      <c r="B325" s="20"/>
      <c r="C325" s="10"/>
      <c r="D325" s="10"/>
      <c r="E325" s="10"/>
      <c r="F325" s="10"/>
      <c r="G325" s="10"/>
      <c r="H325" s="1"/>
      <c r="I325" s="1"/>
      <c r="J325" s="1"/>
    </row>
    <row r="326" spans="1:10" x14ac:dyDescent="0.25">
      <c r="A326" s="20"/>
      <c r="B326" s="20"/>
      <c r="C326" s="10"/>
      <c r="D326" s="10"/>
      <c r="E326" s="10"/>
      <c r="F326" s="10"/>
      <c r="G326" s="10"/>
      <c r="H326" s="1"/>
      <c r="I326" s="1"/>
      <c r="J326" s="1"/>
    </row>
    <row r="327" spans="1:10" x14ac:dyDescent="0.25">
      <c r="A327" s="20"/>
      <c r="B327" s="20"/>
      <c r="C327" s="10"/>
      <c r="D327" s="10"/>
      <c r="E327" s="10"/>
      <c r="F327" s="10"/>
      <c r="G327" s="10"/>
      <c r="H327" s="1"/>
      <c r="I327" s="1"/>
      <c r="J327" s="1"/>
    </row>
    <row r="328" spans="1:10" x14ac:dyDescent="0.25">
      <c r="A328" s="20"/>
      <c r="B328" s="20"/>
      <c r="C328" s="10"/>
      <c r="D328" s="10"/>
      <c r="E328" s="10"/>
      <c r="F328" s="10"/>
      <c r="G328" s="10"/>
      <c r="H328" s="1"/>
      <c r="I328" s="1"/>
      <c r="J328" s="1"/>
    </row>
    <row r="329" spans="1:10" x14ac:dyDescent="0.25">
      <c r="A329" s="20"/>
      <c r="B329" s="20"/>
      <c r="C329" s="10"/>
      <c r="D329" s="10"/>
      <c r="E329" s="10"/>
      <c r="F329" s="10"/>
      <c r="G329" s="10"/>
      <c r="H329" s="1"/>
      <c r="I329" s="1"/>
      <c r="J329" s="1"/>
    </row>
    <row r="330" spans="1:10" x14ac:dyDescent="0.25">
      <c r="A330" s="20"/>
      <c r="B330" s="20"/>
      <c r="C330" s="10"/>
      <c r="D330" s="10"/>
      <c r="E330" s="10"/>
      <c r="F330" s="10"/>
      <c r="G330" s="10"/>
      <c r="H330" s="1"/>
      <c r="I330" s="1"/>
      <c r="J330" s="1"/>
    </row>
    <row r="331" spans="1:10" x14ac:dyDescent="0.25">
      <c r="A331" s="20"/>
      <c r="B331" s="20"/>
      <c r="C331" s="10"/>
      <c r="D331" s="10"/>
      <c r="E331" s="10"/>
      <c r="F331" s="10"/>
      <c r="G331" s="10"/>
      <c r="H331" s="1"/>
      <c r="I331" s="1"/>
      <c r="J331" s="1"/>
    </row>
    <row r="332" spans="1:10" x14ac:dyDescent="0.25">
      <c r="A332" s="20"/>
      <c r="B332" s="20"/>
      <c r="C332" s="10"/>
      <c r="D332" s="10"/>
      <c r="E332" s="10"/>
      <c r="F332" s="10"/>
      <c r="G332" s="10"/>
      <c r="H332" s="1"/>
      <c r="I332" s="1"/>
      <c r="J332" s="1"/>
    </row>
    <row r="333" spans="1:10" x14ac:dyDescent="0.25">
      <c r="A333" s="20"/>
      <c r="B333" s="20"/>
      <c r="C333" s="10"/>
      <c r="D333" s="10"/>
      <c r="E333" s="10"/>
      <c r="F333" s="10"/>
      <c r="G333" s="10"/>
      <c r="H333" s="1"/>
      <c r="I333" s="1"/>
      <c r="J333" s="1"/>
    </row>
    <row r="334" spans="1:10" x14ac:dyDescent="0.25">
      <c r="A334" s="20"/>
      <c r="B334" s="20"/>
      <c r="C334" s="10"/>
      <c r="D334" s="10"/>
      <c r="E334" s="10"/>
      <c r="F334" s="10"/>
      <c r="G334" s="10"/>
      <c r="H334" s="1"/>
      <c r="I334" s="1"/>
      <c r="J334" s="1"/>
    </row>
    <row r="335" spans="1:10" x14ac:dyDescent="0.25">
      <c r="A335" s="20"/>
      <c r="B335" s="20"/>
      <c r="C335" s="10"/>
      <c r="D335" s="10"/>
      <c r="E335" s="10"/>
      <c r="F335" s="10"/>
      <c r="G335" s="10"/>
      <c r="H335" s="1"/>
      <c r="I335" s="1"/>
      <c r="J335" s="1"/>
    </row>
    <row r="336" spans="1:10" x14ac:dyDescent="0.25">
      <c r="A336" s="20"/>
      <c r="B336" s="20"/>
      <c r="C336" s="10"/>
      <c r="D336" s="10"/>
      <c r="E336" s="10"/>
      <c r="F336" s="10"/>
      <c r="G336" s="10"/>
      <c r="H336" s="1"/>
      <c r="I336" s="1"/>
      <c r="J336" s="1"/>
    </row>
    <row r="337" spans="1:10" x14ac:dyDescent="0.25">
      <c r="A337" s="20"/>
      <c r="B337" s="20"/>
      <c r="C337" s="10"/>
      <c r="D337" s="10"/>
      <c r="E337" s="10"/>
      <c r="F337" s="10"/>
      <c r="G337" s="10"/>
      <c r="H337" s="1"/>
      <c r="I337" s="1"/>
      <c r="J337" s="1"/>
    </row>
    <row r="338" spans="1:10" x14ac:dyDescent="0.25">
      <c r="A338" s="20"/>
      <c r="B338" s="20"/>
      <c r="C338" s="10"/>
      <c r="D338" s="10"/>
      <c r="E338" s="10"/>
      <c r="F338" s="10"/>
      <c r="G338" s="10"/>
      <c r="H338" s="1"/>
      <c r="I338" s="1"/>
      <c r="J338" s="1"/>
    </row>
    <row r="339" spans="1:10" x14ac:dyDescent="0.25">
      <c r="A339" s="20"/>
      <c r="B339" s="20"/>
      <c r="C339" s="8"/>
      <c r="D339" s="8"/>
      <c r="E339" s="8"/>
      <c r="F339" s="8"/>
      <c r="G339" s="8"/>
      <c r="H339" s="1"/>
      <c r="I339" s="1"/>
      <c r="J339" s="1"/>
    </row>
    <row r="340" spans="1:10" x14ac:dyDescent="0.25">
      <c r="A340" s="20"/>
      <c r="B340" s="20"/>
      <c r="C340" s="8"/>
      <c r="D340" s="8"/>
      <c r="E340" s="8"/>
      <c r="F340" s="8"/>
      <c r="G340" s="8"/>
      <c r="H340" s="1"/>
      <c r="I340" s="1"/>
      <c r="J340" s="1"/>
    </row>
    <row r="341" spans="1:10" x14ac:dyDescent="0.25">
      <c r="A341" s="20"/>
      <c r="B341" s="20"/>
      <c r="C341" s="8"/>
      <c r="D341" s="8"/>
      <c r="E341" s="8"/>
      <c r="F341" s="8"/>
      <c r="G341" s="8"/>
      <c r="H341" s="1"/>
      <c r="I341" s="1"/>
      <c r="J341" s="1"/>
    </row>
    <row r="342" spans="1:10" x14ac:dyDescent="0.25">
      <c r="A342" s="20"/>
      <c r="B342" s="20"/>
      <c r="C342" s="8"/>
      <c r="D342" s="8"/>
      <c r="E342" s="8"/>
      <c r="F342" s="8"/>
      <c r="G342" s="8"/>
      <c r="H342" s="1"/>
      <c r="I342" s="1"/>
      <c r="J342" s="1"/>
    </row>
    <row r="343" spans="1:10" x14ac:dyDescent="0.25">
      <c r="A343" s="20"/>
      <c r="B343" s="20"/>
      <c r="C343" s="8"/>
      <c r="D343" s="8"/>
      <c r="E343" s="8"/>
      <c r="F343" s="8"/>
      <c r="G343" s="8"/>
      <c r="H343" s="1"/>
      <c r="I343" s="1"/>
      <c r="J343" s="1"/>
    </row>
    <row r="344" spans="1:10" x14ac:dyDescent="0.25">
      <c r="A344" s="20"/>
      <c r="B344" s="20"/>
      <c r="C344" s="8"/>
      <c r="D344" s="8"/>
      <c r="E344" s="8"/>
      <c r="F344" s="8"/>
      <c r="G344" s="8"/>
      <c r="H344" s="1"/>
      <c r="I344" s="1"/>
      <c r="J344" s="1"/>
    </row>
    <row r="345" spans="1:10" x14ac:dyDescent="0.25">
      <c r="A345" s="20"/>
      <c r="B345" s="20"/>
      <c r="C345" s="8"/>
      <c r="D345" s="8"/>
      <c r="E345" s="8"/>
      <c r="F345" s="8"/>
      <c r="G345" s="8"/>
      <c r="H345" s="1"/>
      <c r="I345" s="1"/>
      <c r="J345" s="1"/>
    </row>
    <row r="346" spans="1:10" x14ac:dyDescent="0.25">
      <c r="A346" s="20"/>
      <c r="B346" s="20"/>
      <c r="C346" s="8"/>
      <c r="D346" s="8"/>
      <c r="E346" s="8"/>
      <c r="F346" s="8"/>
      <c r="G346" s="8"/>
      <c r="H346" s="1"/>
      <c r="I346" s="1"/>
      <c r="J346" s="1"/>
    </row>
    <row r="347" spans="1:10" x14ac:dyDescent="0.25">
      <c r="A347" s="20"/>
      <c r="B347" s="20"/>
      <c r="C347" s="8"/>
      <c r="D347" s="8"/>
      <c r="E347" s="8"/>
      <c r="F347" s="8"/>
      <c r="G347" s="8"/>
      <c r="H347" s="1"/>
      <c r="I347" s="1"/>
      <c r="J347" s="1"/>
    </row>
    <row r="348" spans="1:10" x14ac:dyDescent="0.25">
      <c r="A348" s="20"/>
      <c r="B348" s="20"/>
      <c r="C348" s="8"/>
      <c r="D348" s="8"/>
      <c r="E348" s="8"/>
      <c r="F348" s="8"/>
      <c r="G348" s="8"/>
      <c r="H348" s="1"/>
      <c r="I348" s="1"/>
      <c r="J348" s="1"/>
    </row>
    <row r="349" spans="1:10" x14ac:dyDescent="0.25">
      <c r="A349" s="20"/>
      <c r="B349" s="20"/>
      <c r="C349" s="8"/>
      <c r="D349" s="8"/>
      <c r="E349" s="8"/>
      <c r="F349" s="8"/>
      <c r="G349" s="8"/>
      <c r="H349" s="1"/>
      <c r="I349" s="1"/>
      <c r="J349" s="1"/>
    </row>
    <row r="350" spans="1:10" x14ac:dyDescent="0.25">
      <c r="A350" s="20"/>
      <c r="B350" s="20"/>
      <c r="C350" s="8"/>
      <c r="D350" s="8"/>
      <c r="E350" s="8"/>
      <c r="F350" s="8"/>
      <c r="G350" s="8"/>
      <c r="H350" s="1"/>
      <c r="I350" s="1"/>
      <c r="J350" s="1"/>
    </row>
    <row r="351" spans="1:10" x14ac:dyDescent="0.25">
      <c r="A351" s="20"/>
      <c r="B351" s="20"/>
      <c r="C351" s="8"/>
      <c r="D351" s="8"/>
      <c r="E351" s="8"/>
      <c r="F351" s="8"/>
      <c r="G351" s="8"/>
      <c r="H351" s="1"/>
      <c r="I351" s="1"/>
      <c r="J351" s="1"/>
    </row>
    <row r="352" spans="1:10" x14ac:dyDescent="0.25">
      <c r="A352" s="20"/>
      <c r="B352" s="20"/>
      <c r="C352" s="8"/>
      <c r="D352" s="8"/>
      <c r="E352" s="8"/>
      <c r="F352" s="8"/>
      <c r="G352" s="8"/>
      <c r="H352" s="1"/>
      <c r="I352" s="1"/>
      <c r="J352" s="1"/>
    </row>
    <row r="353" spans="1:10" x14ac:dyDescent="0.25">
      <c r="A353" s="20"/>
      <c r="B353" s="20"/>
      <c r="C353" s="8"/>
      <c r="D353" s="8"/>
      <c r="E353" s="8"/>
      <c r="F353" s="8"/>
      <c r="G353" s="8"/>
      <c r="H353" s="1"/>
      <c r="I353" s="1"/>
      <c r="J353" s="1"/>
    </row>
    <row r="354" spans="1:10" x14ac:dyDescent="0.25">
      <c r="A354" s="20"/>
      <c r="B354" s="20"/>
      <c r="C354" s="8"/>
      <c r="D354" s="8"/>
      <c r="E354" s="8"/>
      <c r="F354" s="8"/>
      <c r="G354" s="8"/>
      <c r="H354" s="1"/>
      <c r="I354" s="1"/>
      <c r="J354" s="1"/>
    </row>
    <row r="355" spans="1:10" x14ac:dyDescent="0.25">
      <c r="A355" s="20"/>
      <c r="B355" s="20"/>
      <c r="C355" s="8"/>
      <c r="D355" s="8"/>
      <c r="E355" s="8"/>
      <c r="F355" s="8"/>
      <c r="G355" s="8"/>
      <c r="H355" s="1"/>
      <c r="I355" s="1"/>
      <c r="J355" s="1"/>
    </row>
    <row r="356" spans="1:10" x14ac:dyDescent="0.25">
      <c r="A356" s="20"/>
      <c r="B356" s="20"/>
      <c r="C356" s="8"/>
      <c r="D356" s="8"/>
      <c r="E356" s="8"/>
      <c r="F356" s="8"/>
      <c r="G356" s="8"/>
      <c r="H356" s="1"/>
      <c r="I356" s="1"/>
      <c r="J356" s="1"/>
    </row>
    <row r="357" spans="1:10" x14ac:dyDescent="0.25">
      <c r="A357" s="20"/>
      <c r="B357" s="20"/>
      <c r="C357" s="8"/>
      <c r="D357" s="8"/>
      <c r="E357" s="8"/>
      <c r="F357" s="8"/>
      <c r="G357" s="8"/>
      <c r="H357" s="1"/>
      <c r="I357" s="1"/>
      <c r="J357" s="1"/>
    </row>
    <row r="358" spans="1:10" x14ac:dyDescent="0.25">
      <c r="A358" s="20"/>
      <c r="B358" s="20"/>
      <c r="C358" s="8"/>
      <c r="D358" s="8"/>
      <c r="E358" s="8"/>
      <c r="F358" s="8"/>
      <c r="G358" s="8"/>
      <c r="H358" s="1"/>
      <c r="I358" s="1"/>
      <c r="J358" s="1"/>
    </row>
    <row r="359" spans="1:10" x14ac:dyDescent="0.25">
      <c r="A359" s="20"/>
      <c r="B359" s="20"/>
      <c r="C359" s="8"/>
      <c r="D359" s="8"/>
      <c r="E359" s="8"/>
      <c r="F359" s="8"/>
      <c r="G359" s="8"/>
      <c r="H359" s="1"/>
      <c r="I359" s="1"/>
      <c r="J359" s="1"/>
    </row>
    <row r="360" spans="1:10" x14ac:dyDescent="0.25">
      <c r="A360" s="20"/>
      <c r="B360" s="20"/>
      <c r="C360" s="8"/>
      <c r="D360" s="8"/>
      <c r="E360" s="8"/>
      <c r="F360" s="8"/>
      <c r="G360" s="8"/>
      <c r="H360" s="1"/>
      <c r="I360" s="1"/>
      <c r="J360" s="1"/>
    </row>
    <row r="361" spans="1:10" x14ac:dyDescent="0.25">
      <c r="A361" s="20"/>
      <c r="B361" s="20"/>
      <c r="C361" s="8"/>
      <c r="D361" s="8"/>
      <c r="E361" s="8"/>
      <c r="F361" s="8"/>
      <c r="G361" s="8"/>
      <c r="H361" s="1"/>
      <c r="I361" s="1"/>
      <c r="J361" s="1"/>
    </row>
    <row r="362" spans="1:10" x14ac:dyDescent="0.25">
      <c r="A362" s="20"/>
      <c r="B362" s="20"/>
      <c r="C362" s="8"/>
      <c r="D362" s="8"/>
      <c r="E362" s="8"/>
      <c r="F362" s="8"/>
      <c r="G362" s="8"/>
      <c r="H362" s="1"/>
      <c r="I362" s="1"/>
      <c r="J362" s="1"/>
    </row>
    <row r="363" spans="1:10" x14ac:dyDescent="0.25">
      <c r="A363" s="20"/>
      <c r="B363" s="20"/>
      <c r="C363" s="8"/>
      <c r="D363" s="8"/>
      <c r="E363" s="8"/>
      <c r="F363" s="8"/>
      <c r="G363" s="8"/>
      <c r="H363" s="1"/>
      <c r="I363" s="1"/>
      <c r="J363" s="1"/>
    </row>
    <row r="364" spans="1:10" x14ac:dyDescent="0.25">
      <c r="A364" s="20"/>
      <c r="B364" s="20"/>
      <c r="C364" s="8"/>
      <c r="D364" s="8"/>
      <c r="E364" s="8"/>
      <c r="F364" s="8"/>
      <c r="G364" s="8"/>
      <c r="H364" s="1"/>
      <c r="I364" s="1"/>
      <c r="J364" s="1"/>
    </row>
    <row r="365" spans="1:10" x14ac:dyDescent="0.25">
      <c r="A365" s="20"/>
      <c r="B365" s="20"/>
      <c r="C365" s="8"/>
      <c r="D365" s="8"/>
      <c r="E365" s="8"/>
      <c r="F365" s="8"/>
      <c r="G365" s="8"/>
      <c r="H365" s="1"/>
      <c r="I365" s="1"/>
      <c r="J365" s="1"/>
    </row>
    <row r="366" spans="1:10" x14ac:dyDescent="0.25">
      <c r="A366" s="20"/>
      <c r="B366" s="20"/>
      <c r="C366" s="8"/>
      <c r="D366" s="8"/>
      <c r="E366" s="8"/>
      <c r="F366" s="8"/>
      <c r="G366" s="8"/>
      <c r="H366" s="1"/>
      <c r="I366" s="1"/>
      <c r="J366" s="1"/>
    </row>
    <row r="367" spans="1:10" x14ac:dyDescent="0.25">
      <c r="A367" s="20"/>
      <c r="B367" s="20"/>
      <c r="C367" s="8"/>
      <c r="D367" s="8"/>
      <c r="E367" s="8"/>
      <c r="F367" s="8"/>
      <c r="G367" s="8"/>
      <c r="H367" s="1"/>
      <c r="I367" s="1"/>
      <c r="J367" s="1"/>
    </row>
    <row r="368" spans="1:10" x14ac:dyDescent="0.25">
      <c r="A368" s="20"/>
      <c r="B368" s="20"/>
      <c r="C368" s="8"/>
      <c r="D368" s="8"/>
      <c r="E368" s="8"/>
      <c r="F368" s="8"/>
      <c r="G368" s="8"/>
      <c r="H368" s="1"/>
      <c r="I368" s="1"/>
      <c r="J368" s="1"/>
    </row>
    <row r="369" spans="1:10" x14ac:dyDescent="0.25">
      <c r="A369" s="20"/>
      <c r="B369" s="20"/>
      <c r="C369" s="8"/>
      <c r="D369" s="8"/>
      <c r="E369" s="8"/>
      <c r="F369" s="8"/>
      <c r="G369" s="8"/>
      <c r="H369" s="1"/>
      <c r="I369" s="1"/>
      <c r="J369" s="1"/>
    </row>
    <row r="370" spans="1:10" x14ac:dyDescent="0.25">
      <c r="A370" s="20"/>
      <c r="B370" s="20"/>
      <c r="C370" s="8"/>
      <c r="D370" s="8"/>
      <c r="E370" s="8"/>
      <c r="F370" s="8"/>
      <c r="G370" s="8"/>
      <c r="H370" s="1"/>
      <c r="I370" s="1"/>
      <c r="J370" s="1"/>
    </row>
    <row r="371" spans="1:10" x14ac:dyDescent="0.25">
      <c r="A371" s="20"/>
      <c r="B371" s="20"/>
      <c r="C371" s="8"/>
      <c r="D371" s="8"/>
      <c r="E371" s="8"/>
      <c r="F371" s="8"/>
      <c r="G371" s="8"/>
      <c r="H371" s="1"/>
      <c r="I371" s="1"/>
      <c r="J371" s="1"/>
    </row>
    <row r="372" spans="1:10" x14ac:dyDescent="0.25">
      <c r="A372" s="20"/>
      <c r="B372" s="20"/>
      <c r="C372" s="8"/>
      <c r="D372" s="8"/>
      <c r="E372" s="8"/>
      <c r="F372" s="8"/>
      <c r="G372" s="8"/>
      <c r="H372" s="1"/>
      <c r="I372" s="1"/>
      <c r="J372" s="1"/>
    </row>
    <row r="373" spans="1:10" x14ac:dyDescent="0.25">
      <c r="A373" s="20"/>
      <c r="B373" s="20"/>
      <c r="C373" s="8"/>
      <c r="D373" s="8"/>
      <c r="E373" s="8"/>
      <c r="F373" s="8"/>
      <c r="G373" s="8"/>
      <c r="H373" s="1"/>
      <c r="I373" s="1"/>
      <c r="J373" s="1"/>
    </row>
    <row r="374" spans="1:10" x14ac:dyDescent="0.25">
      <c r="A374" s="20"/>
      <c r="B374" s="20"/>
      <c r="C374" s="8"/>
      <c r="D374" s="8"/>
      <c r="E374" s="8"/>
      <c r="F374" s="8"/>
      <c r="G374" s="8"/>
      <c r="H374" s="1"/>
      <c r="I374" s="1"/>
      <c r="J374" s="1"/>
    </row>
    <row r="375" spans="1:10" x14ac:dyDescent="0.25">
      <c r="A375" s="20"/>
      <c r="B375" s="20"/>
      <c r="C375" s="8"/>
      <c r="D375" s="8"/>
      <c r="E375" s="8"/>
      <c r="F375" s="8"/>
      <c r="G375" s="8"/>
      <c r="H375" s="1"/>
      <c r="I375" s="1"/>
      <c r="J375" s="1"/>
    </row>
    <row r="376" spans="1:10" x14ac:dyDescent="0.25">
      <c r="A376" s="20"/>
      <c r="B376" s="20"/>
      <c r="C376" s="8"/>
      <c r="D376" s="8"/>
      <c r="E376" s="8"/>
      <c r="F376" s="8"/>
      <c r="G376" s="8"/>
      <c r="H376" s="1"/>
      <c r="I376" s="1"/>
      <c r="J376" s="1"/>
    </row>
    <row r="377" spans="1:10" x14ac:dyDescent="0.25">
      <c r="A377" s="20"/>
      <c r="B377" s="20"/>
      <c r="C377" s="8"/>
      <c r="D377" s="8"/>
      <c r="E377" s="8"/>
      <c r="F377" s="8"/>
      <c r="G377" s="8"/>
      <c r="H377" s="1"/>
      <c r="I377" s="1"/>
      <c r="J377" s="1"/>
    </row>
    <row r="378" spans="1:10" x14ac:dyDescent="0.25">
      <c r="A378" s="20"/>
      <c r="B378" s="20"/>
      <c r="C378" s="8"/>
      <c r="D378" s="8"/>
      <c r="E378" s="8"/>
      <c r="F378" s="8"/>
      <c r="G378" s="8"/>
      <c r="H378" s="1"/>
      <c r="I378" s="1"/>
      <c r="J378" s="1"/>
    </row>
    <row r="379" spans="1:10" x14ac:dyDescent="0.25">
      <c r="A379" s="20"/>
      <c r="B379" s="20"/>
      <c r="C379" s="8"/>
      <c r="D379" s="8"/>
      <c r="E379" s="8"/>
      <c r="F379" s="8"/>
      <c r="G379" s="8"/>
      <c r="H379" s="1"/>
      <c r="I379" s="1"/>
      <c r="J379" s="1"/>
    </row>
    <row r="380" spans="1:10" x14ac:dyDescent="0.25">
      <c r="A380" s="20"/>
      <c r="B380" s="20"/>
      <c r="C380" s="8"/>
      <c r="D380" s="8"/>
      <c r="E380" s="8"/>
      <c r="F380" s="8"/>
      <c r="G380" s="8"/>
      <c r="H380" s="1"/>
      <c r="I380" s="1"/>
      <c r="J380" s="1"/>
    </row>
    <row r="381" spans="1:10" x14ac:dyDescent="0.25">
      <c r="A381" s="20"/>
      <c r="B381" s="20"/>
      <c r="C381" s="8"/>
      <c r="D381" s="8"/>
      <c r="E381" s="8"/>
      <c r="F381" s="8"/>
      <c r="G381" s="8"/>
      <c r="H381" s="1"/>
      <c r="I381" s="1"/>
      <c r="J381" s="1"/>
    </row>
    <row r="382" spans="1:10" x14ac:dyDescent="0.25">
      <c r="A382" s="20"/>
      <c r="B382" s="20"/>
      <c r="C382" s="8"/>
      <c r="D382" s="8"/>
      <c r="E382" s="8"/>
      <c r="F382" s="8"/>
      <c r="G382" s="8"/>
      <c r="H382" s="1"/>
      <c r="I382" s="1"/>
      <c r="J382" s="1"/>
    </row>
    <row r="383" spans="1:10" x14ac:dyDescent="0.25">
      <c r="A383" s="20"/>
      <c r="B383" s="20"/>
      <c r="C383" s="8"/>
      <c r="D383" s="8"/>
      <c r="E383" s="8"/>
      <c r="F383" s="8"/>
      <c r="G383" s="8"/>
      <c r="H383" s="1"/>
      <c r="I383" s="1"/>
      <c r="J383" s="1"/>
    </row>
    <row r="384" spans="1:10" x14ac:dyDescent="0.25">
      <c r="A384" s="20"/>
      <c r="B384" s="20"/>
      <c r="C384" s="8"/>
      <c r="D384" s="8"/>
      <c r="E384" s="8"/>
      <c r="F384" s="8"/>
      <c r="G384" s="8"/>
      <c r="H384" s="1"/>
      <c r="I384" s="1"/>
      <c r="J384" s="1"/>
    </row>
    <row r="385" spans="1:10" x14ac:dyDescent="0.25">
      <c r="A385" s="20"/>
      <c r="B385" s="20"/>
      <c r="C385" s="8"/>
      <c r="D385" s="8"/>
      <c r="E385" s="8"/>
      <c r="F385" s="8"/>
      <c r="G385" s="8"/>
      <c r="H385" s="1"/>
      <c r="I385" s="1"/>
      <c r="J385" s="1"/>
    </row>
    <row r="386" spans="1:10" x14ac:dyDescent="0.25">
      <c r="A386" s="20"/>
      <c r="B386" s="20"/>
      <c r="C386" s="8"/>
      <c r="D386" s="8"/>
      <c r="E386" s="8"/>
      <c r="F386" s="8"/>
      <c r="G386" s="8"/>
      <c r="H386" s="1"/>
      <c r="I386" s="1"/>
      <c r="J386" s="1"/>
    </row>
    <row r="387" spans="1:10" x14ac:dyDescent="0.25">
      <c r="A387" s="20"/>
      <c r="B387" s="20"/>
      <c r="C387" s="8"/>
      <c r="D387" s="8"/>
      <c r="E387" s="8"/>
      <c r="F387" s="8"/>
      <c r="G387" s="8"/>
      <c r="H387" s="1"/>
      <c r="I387" s="1"/>
      <c r="J387" s="1"/>
    </row>
    <row r="388" spans="1:10" x14ac:dyDescent="0.25">
      <c r="A388" s="20"/>
      <c r="B388" s="20"/>
      <c r="C388" s="8"/>
      <c r="D388" s="8"/>
      <c r="E388" s="8"/>
      <c r="F388" s="8"/>
      <c r="G388" s="8"/>
      <c r="H388" s="1"/>
      <c r="I388" s="1"/>
      <c r="J388" s="1"/>
    </row>
    <row r="389" spans="1:10" x14ac:dyDescent="0.25">
      <c r="A389" s="20"/>
      <c r="B389" s="20"/>
      <c r="C389" s="8"/>
      <c r="D389" s="8"/>
      <c r="E389" s="8"/>
      <c r="F389" s="8"/>
      <c r="G389" s="8"/>
      <c r="H389" s="1"/>
      <c r="I389" s="1"/>
      <c r="J389" s="1"/>
    </row>
    <row r="390" spans="1:10" x14ac:dyDescent="0.25">
      <c r="A390" s="20"/>
      <c r="B390" s="20"/>
      <c r="C390" s="8"/>
      <c r="D390" s="8"/>
      <c r="E390" s="8"/>
      <c r="F390" s="8"/>
      <c r="G390" s="8"/>
      <c r="H390" s="1"/>
      <c r="I390" s="1"/>
      <c r="J390" s="1"/>
    </row>
    <row r="391" spans="1:10" x14ac:dyDescent="0.25">
      <c r="A391" s="20"/>
      <c r="B391" s="20"/>
      <c r="C391" s="8"/>
      <c r="D391" s="8"/>
      <c r="E391" s="8"/>
      <c r="F391" s="8"/>
      <c r="G391" s="8"/>
      <c r="H391" s="1"/>
      <c r="I391" s="1"/>
      <c r="J391" s="1"/>
    </row>
    <row r="392" spans="1:10" x14ac:dyDescent="0.25">
      <c r="A392" s="20"/>
      <c r="B392" s="20"/>
      <c r="C392" s="8"/>
      <c r="D392" s="8"/>
      <c r="E392" s="8"/>
      <c r="F392" s="8"/>
      <c r="G392" s="8"/>
      <c r="H392" s="1"/>
      <c r="I392" s="1"/>
      <c r="J392" s="1"/>
    </row>
    <row r="393" spans="1:10" x14ac:dyDescent="0.25">
      <c r="A393" s="20"/>
      <c r="B393" s="20"/>
      <c r="C393" s="8"/>
      <c r="D393" s="8"/>
      <c r="E393" s="8"/>
      <c r="F393" s="8"/>
      <c r="G393" s="8"/>
      <c r="H393" s="1"/>
      <c r="I393" s="1"/>
      <c r="J393" s="1"/>
    </row>
    <row r="394" spans="1:10" x14ac:dyDescent="0.25">
      <c r="A394" s="20"/>
      <c r="B394" s="20"/>
      <c r="C394" s="8"/>
      <c r="D394" s="8"/>
      <c r="E394" s="8"/>
      <c r="F394" s="8"/>
      <c r="G394" s="8"/>
      <c r="H394" s="1"/>
      <c r="I394" s="1"/>
      <c r="J394" s="1"/>
    </row>
    <row r="395" spans="1:10" x14ac:dyDescent="0.25">
      <c r="A395" s="20"/>
      <c r="B395" s="20"/>
      <c r="C395" s="8"/>
      <c r="D395" s="8"/>
      <c r="E395" s="8"/>
      <c r="F395" s="8"/>
      <c r="G395" s="8"/>
      <c r="H395" s="1"/>
      <c r="I395" s="1"/>
      <c r="J395" s="1"/>
    </row>
    <row r="396" spans="1:10" x14ac:dyDescent="0.25">
      <c r="A396" s="20"/>
      <c r="B396" s="20"/>
      <c r="C396" s="8"/>
      <c r="D396" s="8"/>
      <c r="E396" s="8"/>
      <c r="F396" s="8"/>
      <c r="G396" s="8"/>
      <c r="H396" s="1"/>
      <c r="I396" s="1"/>
      <c r="J396" s="1"/>
    </row>
    <row r="397" spans="1:10" x14ac:dyDescent="0.25">
      <c r="A397" s="20"/>
      <c r="B397" s="20"/>
      <c r="C397" s="8"/>
      <c r="D397" s="8"/>
      <c r="E397" s="8"/>
      <c r="F397" s="8"/>
      <c r="G397" s="8"/>
      <c r="H397" s="1"/>
      <c r="I397" s="1"/>
      <c r="J397" s="1"/>
    </row>
    <row r="398" spans="1:10" x14ac:dyDescent="0.25">
      <c r="A398" s="20"/>
      <c r="B398" s="20"/>
      <c r="C398" s="8"/>
      <c r="D398" s="8"/>
      <c r="E398" s="8"/>
      <c r="F398" s="8"/>
      <c r="G398" s="8"/>
      <c r="H398" s="1"/>
      <c r="I398" s="1"/>
      <c r="J398" s="1"/>
    </row>
    <row r="399" spans="1:10" x14ac:dyDescent="0.25">
      <c r="A399" s="20"/>
      <c r="B399" s="20"/>
      <c r="C399" s="8"/>
      <c r="D399" s="8"/>
      <c r="E399" s="8"/>
      <c r="F399" s="8"/>
      <c r="G399" s="8"/>
      <c r="H399" s="1"/>
      <c r="I399" s="1"/>
      <c r="J399" s="1"/>
    </row>
    <row r="400" spans="1:10" x14ac:dyDescent="0.25">
      <c r="A400" s="20"/>
      <c r="B400" s="20"/>
      <c r="C400" s="8"/>
      <c r="D400" s="8"/>
      <c r="E400" s="8"/>
      <c r="F400" s="8"/>
      <c r="G400" s="8"/>
      <c r="H400" s="1"/>
      <c r="I400" s="1"/>
      <c r="J400" s="1"/>
    </row>
    <row r="401" spans="1:10" x14ac:dyDescent="0.25">
      <c r="A401" s="20"/>
      <c r="B401" s="20"/>
      <c r="C401" s="8"/>
      <c r="D401" s="8"/>
      <c r="E401" s="8"/>
      <c r="F401" s="8"/>
      <c r="G401" s="8"/>
      <c r="H401" s="1"/>
      <c r="I401" s="1"/>
      <c r="J401" s="1"/>
    </row>
    <row r="402" spans="1:10" x14ac:dyDescent="0.25">
      <c r="A402" s="20"/>
      <c r="B402" s="20"/>
      <c r="C402" s="8"/>
      <c r="D402" s="8"/>
      <c r="E402" s="8"/>
      <c r="F402" s="8"/>
      <c r="G402" s="8"/>
      <c r="H402" s="1"/>
      <c r="I402" s="1"/>
      <c r="J402" s="1"/>
    </row>
    <row r="403" spans="1:10" x14ac:dyDescent="0.25">
      <c r="A403" s="20"/>
      <c r="B403" s="20"/>
      <c r="C403" s="8"/>
      <c r="D403" s="8"/>
      <c r="E403" s="8"/>
      <c r="F403" s="8"/>
      <c r="G403" s="8"/>
      <c r="H403" s="1"/>
      <c r="I403" s="1"/>
      <c r="J403" s="1"/>
    </row>
    <row r="404" spans="1:10" x14ac:dyDescent="0.25">
      <c r="A404" s="20"/>
      <c r="B404" s="20"/>
      <c r="C404" s="8"/>
      <c r="D404" s="8"/>
      <c r="E404" s="8"/>
      <c r="F404" s="8"/>
      <c r="G404" s="8"/>
      <c r="H404" s="1"/>
      <c r="I404" s="1"/>
      <c r="J404" s="1"/>
    </row>
    <row r="405" spans="1:10" x14ac:dyDescent="0.25">
      <c r="A405" s="20"/>
      <c r="B405" s="20"/>
      <c r="C405" s="8"/>
      <c r="D405" s="8"/>
      <c r="E405" s="8"/>
      <c r="F405" s="8"/>
      <c r="G405" s="8"/>
      <c r="H405" s="1"/>
      <c r="I405" s="1"/>
      <c r="J405" s="1"/>
    </row>
    <row r="406" spans="1:10" x14ac:dyDescent="0.25">
      <c r="A406" s="20"/>
      <c r="B406" s="20"/>
      <c r="C406" s="8"/>
      <c r="D406" s="8"/>
      <c r="E406" s="8"/>
      <c r="F406" s="8"/>
      <c r="G406" s="8"/>
      <c r="H406" s="1"/>
      <c r="I406" s="1"/>
      <c r="J406" s="1"/>
    </row>
    <row r="407" spans="1:10" x14ac:dyDescent="0.25">
      <c r="A407" s="20"/>
      <c r="B407" s="20"/>
      <c r="C407" s="8"/>
      <c r="D407" s="8"/>
      <c r="E407" s="8"/>
      <c r="F407" s="8"/>
      <c r="G407" s="8"/>
      <c r="H407" s="1"/>
      <c r="I407" s="1"/>
      <c r="J407" s="1"/>
    </row>
    <row r="408" spans="1:10" x14ac:dyDescent="0.25">
      <c r="A408" s="20"/>
      <c r="B408" s="20"/>
      <c r="C408" s="8"/>
      <c r="D408" s="8"/>
      <c r="E408" s="8"/>
      <c r="F408" s="8"/>
      <c r="G408" s="8"/>
      <c r="H408" s="1"/>
      <c r="I408" s="1"/>
      <c r="J408" s="1"/>
    </row>
    <row r="409" spans="1:10" x14ac:dyDescent="0.25">
      <c r="A409" s="20"/>
      <c r="B409" s="20"/>
      <c r="C409" s="8"/>
      <c r="D409" s="8"/>
      <c r="E409" s="8"/>
      <c r="F409" s="8"/>
      <c r="G409" s="8"/>
      <c r="H409" s="1"/>
      <c r="I409" s="1"/>
      <c r="J409" s="1"/>
    </row>
    <row r="410" spans="1:10" x14ac:dyDescent="0.25">
      <c r="A410" s="20"/>
      <c r="B410" s="20"/>
      <c r="C410" s="8"/>
      <c r="D410" s="8"/>
      <c r="E410" s="8"/>
      <c r="F410" s="8"/>
      <c r="G410" s="8"/>
      <c r="H410" s="1"/>
      <c r="I410" s="1"/>
      <c r="J410" s="1"/>
    </row>
    <row r="411" spans="1:10" x14ac:dyDescent="0.25">
      <c r="A411" s="20"/>
      <c r="B411" s="20"/>
      <c r="C411" s="8"/>
      <c r="D411" s="8"/>
      <c r="E411" s="8"/>
      <c r="F411" s="8"/>
      <c r="G411" s="8"/>
      <c r="H411" s="1"/>
      <c r="I411" s="1"/>
      <c r="J411" s="1"/>
    </row>
    <row r="412" spans="1:10" x14ac:dyDescent="0.25">
      <c r="A412" s="20"/>
      <c r="B412" s="20"/>
      <c r="C412" s="8"/>
      <c r="D412" s="8"/>
      <c r="E412" s="8"/>
      <c r="F412" s="8"/>
      <c r="G412" s="8"/>
      <c r="H412" s="1"/>
      <c r="I412" s="1"/>
      <c r="J412" s="1"/>
    </row>
    <row r="413" spans="1:10" x14ac:dyDescent="0.25">
      <c r="A413" s="20"/>
      <c r="B413" s="20"/>
      <c r="C413" s="8"/>
      <c r="D413" s="8"/>
      <c r="E413" s="8"/>
      <c r="F413" s="8"/>
      <c r="G413" s="8"/>
      <c r="H413" s="1"/>
      <c r="I413" s="1"/>
      <c r="J413" s="1"/>
    </row>
    <row r="414" spans="1:10" x14ac:dyDescent="0.25">
      <c r="A414" s="20"/>
      <c r="B414" s="20"/>
      <c r="C414" s="8"/>
      <c r="D414" s="8"/>
      <c r="E414" s="8"/>
      <c r="F414" s="8"/>
      <c r="G414" s="8"/>
      <c r="H414" s="1"/>
      <c r="I414" s="1"/>
      <c r="J414" s="1"/>
    </row>
    <row r="415" spans="1:10" x14ac:dyDescent="0.25">
      <c r="A415" s="20"/>
      <c r="B415" s="20"/>
      <c r="C415" s="8"/>
      <c r="D415" s="8"/>
      <c r="E415" s="8"/>
      <c r="F415" s="8"/>
      <c r="G415" s="8"/>
      <c r="H415" s="1"/>
      <c r="I415" s="1"/>
      <c r="J415" s="1"/>
    </row>
    <row r="416" spans="1:10" x14ac:dyDescent="0.25">
      <c r="A416" s="20"/>
      <c r="B416" s="20"/>
      <c r="C416" s="8"/>
      <c r="D416" s="8"/>
      <c r="E416" s="8"/>
      <c r="F416" s="8"/>
      <c r="G416" s="8"/>
      <c r="H416" s="1"/>
      <c r="I416" s="1"/>
      <c r="J416" s="1"/>
    </row>
    <row r="417" spans="1:10" x14ac:dyDescent="0.25">
      <c r="A417" s="20"/>
      <c r="B417" s="20"/>
      <c r="C417" s="8"/>
      <c r="D417" s="8"/>
      <c r="E417" s="8"/>
      <c r="F417" s="8"/>
      <c r="G417" s="8"/>
      <c r="H417" s="1"/>
      <c r="I417" s="1"/>
      <c r="J417" s="1"/>
    </row>
    <row r="418" spans="1:10" x14ac:dyDescent="0.25">
      <c r="A418" s="20"/>
      <c r="B418" s="20"/>
      <c r="C418" s="8"/>
      <c r="D418" s="8"/>
      <c r="E418" s="8"/>
      <c r="F418" s="8"/>
      <c r="G418" s="8"/>
      <c r="H418" s="1"/>
      <c r="I418" s="1"/>
      <c r="J418" s="1"/>
    </row>
    <row r="419" spans="1:10" x14ac:dyDescent="0.25">
      <c r="A419" s="20"/>
      <c r="B419" s="20"/>
      <c r="C419" s="8"/>
      <c r="D419" s="8"/>
      <c r="E419" s="8"/>
      <c r="F419" s="8"/>
      <c r="G419" s="8"/>
      <c r="H419" s="1"/>
      <c r="I419" s="1"/>
      <c r="J419" s="1"/>
    </row>
    <row r="420" spans="1:10" x14ac:dyDescent="0.25">
      <c r="A420" s="20"/>
      <c r="B420" s="20"/>
      <c r="C420" s="8"/>
      <c r="D420" s="8"/>
      <c r="E420" s="8"/>
      <c r="F420" s="8"/>
      <c r="G420" s="8"/>
      <c r="H420" s="1"/>
      <c r="I420" s="1"/>
      <c r="J420" s="1"/>
    </row>
    <row r="421" spans="1:10" x14ac:dyDescent="0.25">
      <c r="A421" s="20"/>
      <c r="B421" s="20"/>
      <c r="C421" s="8"/>
      <c r="D421" s="8"/>
      <c r="E421" s="8"/>
      <c r="F421" s="8"/>
      <c r="G421" s="8"/>
      <c r="H421" s="1"/>
      <c r="I421" s="1"/>
      <c r="J421" s="1"/>
    </row>
    <row r="422" spans="1:10" x14ac:dyDescent="0.25">
      <c r="A422" s="20"/>
      <c r="B422" s="20"/>
      <c r="C422" s="8"/>
      <c r="D422" s="8"/>
      <c r="E422" s="8"/>
      <c r="F422" s="8"/>
      <c r="G422" s="8"/>
      <c r="H422" s="1"/>
      <c r="I422" s="1"/>
      <c r="J422" s="1"/>
    </row>
    <row r="423" spans="1:10" x14ac:dyDescent="0.25">
      <c r="A423" s="20"/>
      <c r="B423" s="20"/>
      <c r="C423" s="8"/>
      <c r="D423" s="8"/>
      <c r="E423" s="8"/>
      <c r="F423" s="8"/>
      <c r="G423" s="8"/>
      <c r="H423" s="1"/>
      <c r="I423" s="1"/>
      <c r="J423" s="1"/>
    </row>
    <row r="424" spans="1:10" x14ac:dyDescent="0.25">
      <c r="A424" s="20"/>
      <c r="B424" s="20"/>
      <c r="C424" s="8"/>
      <c r="D424" s="8"/>
      <c r="E424" s="8"/>
      <c r="F424" s="8"/>
      <c r="G424" s="8"/>
      <c r="H424" s="1"/>
      <c r="I424" s="1"/>
      <c r="J424" s="1"/>
    </row>
    <row r="425" spans="1:10" x14ac:dyDescent="0.25">
      <c r="A425" s="20"/>
      <c r="B425" s="20"/>
      <c r="C425" s="8"/>
      <c r="D425" s="8"/>
      <c r="E425" s="8"/>
      <c r="F425" s="8"/>
      <c r="G425" s="8"/>
      <c r="H425" s="1"/>
      <c r="I425" s="1"/>
      <c r="J425" s="1"/>
    </row>
    <row r="426" spans="1:10" x14ac:dyDescent="0.25">
      <c r="A426" s="20"/>
      <c r="B426" s="20"/>
      <c r="C426" s="8"/>
      <c r="D426" s="8"/>
      <c r="E426" s="8"/>
      <c r="F426" s="8"/>
      <c r="G426" s="8"/>
      <c r="H426" s="1"/>
      <c r="I426" s="1"/>
      <c r="J426" s="1"/>
    </row>
    <row r="427" spans="1:10" x14ac:dyDescent="0.25">
      <c r="A427" s="20"/>
      <c r="B427" s="20"/>
      <c r="C427" s="8"/>
      <c r="D427" s="8"/>
      <c r="E427" s="8"/>
      <c r="F427" s="8"/>
      <c r="G427" s="8"/>
      <c r="H427" s="1"/>
      <c r="I427" s="1"/>
      <c r="J427" s="1"/>
    </row>
    <row r="428" spans="1:10" x14ac:dyDescent="0.25">
      <c r="A428" s="20"/>
      <c r="B428" s="20"/>
      <c r="C428" s="8"/>
      <c r="D428" s="8"/>
      <c r="E428" s="8"/>
      <c r="F428" s="8"/>
      <c r="G428" s="8"/>
      <c r="H428" s="1"/>
      <c r="I428" s="1"/>
      <c r="J428" s="1"/>
    </row>
    <row r="429" spans="1:10" x14ac:dyDescent="0.25">
      <c r="A429" s="20"/>
      <c r="B429" s="20"/>
      <c r="C429" s="8"/>
      <c r="D429" s="8"/>
      <c r="E429" s="8"/>
      <c r="F429" s="8"/>
      <c r="G429" s="8"/>
      <c r="H429" s="1"/>
      <c r="I429" s="1"/>
      <c r="J429" s="1"/>
    </row>
    <row r="430" spans="1:10" x14ac:dyDescent="0.25">
      <c r="A430" s="20"/>
      <c r="B430" s="20"/>
      <c r="C430" s="8"/>
      <c r="D430" s="8"/>
      <c r="E430" s="8"/>
      <c r="F430" s="8"/>
      <c r="G430" s="8"/>
      <c r="H430" s="1"/>
      <c r="I430" s="1"/>
      <c r="J430" s="1"/>
    </row>
    <row r="431" spans="1:10" x14ac:dyDescent="0.25">
      <c r="A431" s="20"/>
      <c r="B431" s="20"/>
      <c r="C431" s="8"/>
      <c r="D431" s="8"/>
      <c r="E431" s="8"/>
      <c r="F431" s="8"/>
      <c r="G431" s="8"/>
      <c r="H431" s="1"/>
      <c r="I431" s="1"/>
      <c r="J431" s="1"/>
    </row>
    <row r="432" spans="1:10" x14ac:dyDescent="0.25">
      <c r="A432" s="20"/>
      <c r="B432" s="20"/>
      <c r="C432" s="8"/>
      <c r="D432" s="8"/>
      <c r="E432" s="8"/>
      <c r="F432" s="8"/>
      <c r="G432" s="8"/>
      <c r="H432" s="1"/>
      <c r="I432" s="1"/>
      <c r="J432" s="1"/>
    </row>
    <row r="433" spans="1:10" x14ac:dyDescent="0.25">
      <c r="A433" s="20"/>
      <c r="B433" s="20"/>
      <c r="C433" s="8"/>
      <c r="D433" s="8"/>
      <c r="E433" s="8"/>
      <c r="F433" s="8"/>
      <c r="G433" s="8"/>
      <c r="H433" s="1"/>
      <c r="I433" s="1"/>
      <c r="J433" s="1"/>
    </row>
    <row r="434" spans="1:10" x14ac:dyDescent="0.25">
      <c r="A434" s="20"/>
      <c r="B434" s="20"/>
      <c r="C434" s="8"/>
      <c r="D434" s="8"/>
      <c r="E434" s="8"/>
      <c r="F434" s="8"/>
      <c r="G434" s="8"/>
      <c r="H434" s="1"/>
      <c r="I434" s="1"/>
      <c r="J434" s="1"/>
    </row>
    <row r="435" spans="1:10" x14ac:dyDescent="0.25">
      <c r="A435" s="20"/>
      <c r="B435" s="20"/>
      <c r="C435" s="8"/>
      <c r="D435" s="8"/>
      <c r="E435" s="8"/>
      <c r="F435" s="8"/>
      <c r="G435" s="8"/>
      <c r="H435" s="1"/>
      <c r="I435" s="1"/>
      <c r="J435" s="1"/>
    </row>
    <row r="436" spans="1:10" x14ac:dyDescent="0.25">
      <c r="A436" s="20"/>
      <c r="B436" s="20"/>
      <c r="C436" s="8"/>
      <c r="D436" s="8"/>
      <c r="E436" s="8"/>
      <c r="F436" s="8"/>
      <c r="G436" s="8"/>
      <c r="H436" s="1"/>
      <c r="I436" s="1"/>
      <c r="J436" s="1"/>
    </row>
    <row r="437" spans="1:10" x14ac:dyDescent="0.25">
      <c r="A437" s="20"/>
      <c r="B437" s="20"/>
      <c r="C437" s="8"/>
      <c r="D437" s="8"/>
      <c r="E437" s="8"/>
      <c r="F437" s="8"/>
      <c r="G437" s="8"/>
      <c r="H437" s="1"/>
      <c r="I437" s="1"/>
      <c r="J437" s="1"/>
    </row>
    <row r="438" spans="1:10" x14ac:dyDescent="0.25">
      <c r="A438" s="20"/>
      <c r="B438" s="20"/>
      <c r="C438" s="8"/>
      <c r="D438" s="8"/>
      <c r="E438" s="8"/>
      <c r="F438" s="8"/>
      <c r="G438" s="8"/>
      <c r="H438" s="1"/>
      <c r="I438" s="1"/>
      <c r="J438" s="1"/>
    </row>
    <row r="439" spans="1:10" x14ac:dyDescent="0.25">
      <c r="A439" s="20"/>
      <c r="B439" s="20"/>
      <c r="C439" s="8"/>
      <c r="D439" s="8"/>
      <c r="E439" s="8"/>
      <c r="F439" s="8"/>
      <c r="G439" s="8"/>
      <c r="H439" s="1"/>
      <c r="I439" s="1"/>
      <c r="J439" s="1"/>
    </row>
    <row r="440" spans="1:10" x14ac:dyDescent="0.25">
      <c r="A440" s="20"/>
      <c r="B440" s="20"/>
      <c r="C440" s="8"/>
      <c r="D440" s="8"/>
      <c r="E440" s="8"/>
      <c r="F440" s="8"/>
      <c r="G440" s="8"/>
      <c r="H440" s="1"/>
      <c r="I440" s="1"/>
      <c r="J440" s="1"/>
    </row>
    <row r="441" spans="1:10" x14ac:dyDescent="0.25">
      <c r="A441" s="20"/>
      <c r="B441" s="20"/>
      <c r="C441" s="8"/>
      <c r="D441" s="8"/>
      <c r="E441" s="8"/>
      <c r="F441" s="8"/>
      <c r="G441" s="8"/>
      <c r="H441" s="1"/>
      <c r="I441" s="1"/>
      <c r="J441" s="1"/>
    </row>
    <row r="442" spans="1:10" x14ac:dyDescent="0.25">
      <c r="A442" s="20"/>
      <c r="B442" s="20"/>
      <c r="C442" s="8"/>
      <c r="D442" s="8"/>
      <c r="E442" s="8"/>
      <c r="F442" s="8"/>
      <c r="G442" s="8"/>
      <c r="H442" s="1"/>
      <c r="I442" s="1"/>
      <c r="J442" s="1"/>
    </row>
    <row r="443" spans="1:10" x14ac:dyDescent="0.25">
      <c r="A443" s="20"/>
      <c r="B443" s="20"/>
      <c r="C443" s="8"/>
      <c r="D443" s="8"/>
      <c r="E443" s="8"/>
      <c r="F443" s="8"/>
      <c r="G443" s="8"/>
      <c r="H443" s="1"/>
      <c r="I443" s="1"/>
      <c r="J443" s="1"/>
    </row>
    <row r="444" spans="1:10" x14ac:dyDescent="0.25">
      <c r="A444" s="20"/>
      <c r="B444" s="20"/>
      <c r="C444" s="8"/>
      <c r="D444" s="8"/>
      <c r="E444" s="8"/>
      <c r="F444" s="8"/>
      <c r="G444" s="8"/>
      <c r="H444" s="1"/>
      <c r="I444" s="1"/>
      <c r="J444" s="1"/>
    </row>
    <row r="445" spans="1:10" x14ac:dyDescent="0.25">
      <c r="A445" s="20"/>
      <c r="B445" s="20"/>
      <c r="C445" s="8"/>
      <c r="D445" s="8"/>
      <c r="E445" s="8"/>
      <c r="F445" s="8"/>
      <c r="G445" s="8"/>
      <c r="H445" s="1"/>
      <c r="I445" s="1"/>
      <c r="J445" s="1"/>
    </row>
    <row r="446" spans="1:10" x14ac:dyDescent="0.25">
      <c r="A446" s="20"/>
      <c r="B446" s="20"/>
      <c r="C446" s="8"/>
      <c r="D446" s="8"/>
      <c r="E446" s="8"/>
      <c r="F446" s="8"/>
      <c r="G446" s="8"/>
      <c r="H446" s="1"/>
      <c r="I446" s="1"/>
      <c r="J446" s="1"/>
    </row>
    <row r="447" spans="1:10" x14ac:dyDescent="0.25">
      <c r="A447" s="20"/>
      <c r="B447" s="20"/>
      <c r="C447" s="8"/>
      <c r="D447" s="8"/>
      <c r="E447" s="8"/>
      <c r="F447" s="8"/>
      <c r="G447" s="8"/>
      <c r="H447" s="1"/>
      <c r="I447" s="1"/>
      <c r="J447" s="1"/>
    </row>
    <row r="448" spans="1:10" x14ac:dyDescent="0.25">
      <c r="A448" s="20"/>
      <c r="B448" s="20"/>
      <c r="C448" s="8"/>
      <c r="D448" s="8"/>
      <c r="E448" s="8"/>
      <c r="F448" s="8"/>
      <c r="G448" s="8"/>
      <c r="H448" s="1"/>
      <c r="I448" s="1"/>
      <c r="J448" s="1"/>
    </row>
    <row r="449" spans="1:10" x14ac:dyDescent="0.25">
      <c r="A449" s="20"/>
      <c r="B449" s="20"/>
      <c r="C449" s="8"/>
      <c r="D449" s="8"/>
      <c r="E449" s="8"/>
      <c r="F449" s="8"/>
      <c r="G449" s="8"/>
      <c r="H449" s="1"/>
      <c r="I449" s="1"/>
      <c r="J449" s="1"/>
    </row>
    <row r="450" spans="1:10" x14ac:dyDescent="0.25">
      <c r="A450" s="20"/>
      <c r="B450" s="20"/>
      <c r="C450" s="8"/>
      <c r="D450" s="8"/>
      <c r="E450" s="8"/>
      <c r="F450" s="8"/>
      <c r="G450" s="8"/>
      <c r="H450" s="1"/>
      <c r="I450" s="1"/>
      <c r="J450" s="1"/>
    </row>
    <row r="451" spans="1:10" x14ac:dyDescent="0.25">
      <c r="A451" s="20"/>
      <c r="B451" s="20"/>
      <c r="C451" s="8"/>
      <c r="D451" s="8"/>
      <c r="E451" s="8"/>
      <c r="F451" s="8"/>
      <c r="G451" s="8"/>
      <c r="H451" s="1"/>
      <c r="I451" s="1"/>
      <c r="J451" s="1"/>
    </row>
    <row r="452" spans="1:10" x14ac:dyDescent="0.25">
      <c r="A452" s="20"/>
      <c r="B452" s="20"/>
      <c r="C452" s="8"/>
      <c r="D452" s="8"/>
      <c r="E452" s="8"/>
      <c r="F452" s="8"/>
      <c r="G452" s="8"/>
      <c r="H452" s="1"/>
      <c r="I452" s="1"/>
      <c r="J452" s="1"/>
    </row>
    <row r="453" spans="1:10" x14ac:dyDescent="0.25">
      <c r="A453" s="20"/>
      <c r="B453" s="20"/>
      <c r="C453" s="8"/>
      <c r="D453" s="8"/>
      <c r="E453" s="8"/>
      <c r="F453" s="8"/>
      <c r="G453" s="8"/>
      <c r="H453" s="1"/>
      <c r="I453" s="1"/>
      <c r="J453" s="1"/>
    </row>
    <row r="454" spans="1:10" x14ac:dyDescent="0.25">
      <c r="A454" s="20"/>
      <c r="B454" s="20"/>
      <c r="C454" s="8"/>
      <c r="D454" s="8"/>
      <c r="E454" s="8"/>
      <c r="F454" s="8"/>
      <c r="G454" s="8"/>
      <c r="H454" s="1"/>
      <c r="I454" s="1"/>
      <c r="J454" s="1"/>
    </row>
    <row r="455" spans="1:10" x14ac:dyDescent="0.25">
      <c r="A455" s="20"/>
      <c r="B455" s="20"/>
      <c r="C455" s="8"/>
      <c r="D455" s="8"/>
      <c r="E455" s="8"/>
      <c r="F455" s="8"/>
      <c r="G455" s="8"/>
      <c r="H455" s="1"/>
      <c r="I455" s="1"/>
      <c r="J455" s="1"/>
    </row>
    <row r="456" spans="1:10" x14ac:dyDescent="0.25">
      <c r="A456" s="20"/>
      <c r="B456" s="20"/>
      <c r="C456" s="8"/>
      <c r="D456" s="8"/>
      <c r="E456" s="8"/>
      <c r="F456" s="8"/>
      <c r="G456" s="8"/>
      <c r="H456" s="1"/>
      <c r="I456" s="1"/>
      <c r="J456" s="1"/>
    </row>
    <row r="457" spans="1:10" x14ac:dyDescent="0.25">
      <c r="A457" s="20"/>
      <c r="B457" s="20"/>
      <c r="C457" s="8"/>
      <c r="D457" s="8"/>
      <c r="E457" s="8"/>
      <c r="F457" s="8"/>
      <c r="G457" s="8"/>
      <c r="H457" s="1"/>
      <c r="I457" s="1"/>
      <c r="J457" s="1"/>
    </row>
    <row r="458" spans="1:10" x14ac:dyDescent="0.25">
      <c r="A458" s="20"/>
      <c r="B458" s="20"/>
      <c r="C458" s="8"/>
      <c r="D458" s="8"/>
      <c r="E458" s="8"/>
      <c r="F458" s="8"/>
      <c r="G458" s="8"/>
      <c r="H458" s="1"/>
      <c r="I458" s="1"/>
      <c r="J458" s="1"/>
    </row>
    <row r="459" spans="1:10" x14ac:dyDescent="0.25">
      <c r="A459" s="20"/>
      <c r="B459" s="20"/>
      <c r="C459" s="8"/>
      <c r="D459" s="8"/>
      <c r="E459" s="8"/>
      <c r="F459" s="8"/>
      <c r="G459" s="8"/>
      <c r="H459" s="1"/>
      <c r="I459" s="1"/>
      <c r="J459" s="1"/>
    </row>
    <row r="460" spans="1:10" x14ac:dyDescent="0.25">
      <c r="A460" s="20"/>
      <c r="B460" s="20"/>
      <c r="C460" s="8"/>
      <c r="D460" s="8"/>
      <c r="E460" s="8"/>
      <c r="F460" s="8"/>
      <c r="G460" s="8"/>
      <c r="H460" s="1"/>
      <c r="I460" s="1"/>
      <c r="J460" s="1"/>
    </row>
    <row r="461" spans="1:10" x14ac:dyDescent="0.25">
      <c r="A461" s="20"/>
      <c r="B461" s="20"/>
      <c r="C461" s="8"/>
      <c r="D461" s="8"/>
      <c r="E461" s="8"/>
      <c r="F461" s="8"/>
      <c r="G461" s="8"/>
      <c r="H461" s="1"/>
      <c r="I461" s="1"/>
      <c r="J461" s="1"/>
    </row>
    <row r="462" spans="1:10" x14ac:dyDescent="0.25">
      <c r="A462" s="20"/>
      <c r="B462" s="20"/>
      <c r="C462" s="8"/>
      <c r="D462" s="8"/>
      <c r="E462" s="8"/>
      <c r="F462" s="8"/>
      <c r="G462" s="8"/>
      <c r="H462" s="1"/>
      <c r="I462" s="1"/>
      <c r="J462" s="1"/>
    </row>
    <row r="463" spans="1:10" x14ac:dyDescent="0.25">
      <c r="A463" s="20"/>
      <c r="B463" s="20"/>
      <c r="C463" s="8"/>
      <c r="D463" s="8"/>
      <c r="E463" s="8"/>
      <c r="F463" s="8"/>
      <c r="G463" s="8"/>
      <c r="H463" s="1"/>
      <c r="I463" s="1"/>
      <c r="J463" s="1"/>
    </row>
    <row r="464" spans="1:10" x14ac:dyDescent="0.25">
      <c r="A464" s="20"/>
      <c r="B464" s="20"/>
      <c r="C464" s="8"/>
      <c r="D464" s="8"/>
      <c r="E464" s="8"/>
      <c r="F464" s="8"/>
      <c r="G464" s="8"/>
      <c r="H464" s="1"/>
      <c r="I464" s="1"/>
      <c r="J464" s="1"/>
    </row>
    <row r="465" spans="1:10" x14ac:dyDescent="0.25">
      <c r="A465" s="20"/>
      <c r="B465" s="20"/>
      <c r="C465" s="8"/>
      <c r="D465" s="8"/>
      <c r="E465" s="8"/>
      <c r="F465" s="8"/>
      <c r="G465" s="8"/>
      <c r="H465" s="1"/>
      <c r="I465" s="1"/>
      <c r="J465" s="1"/>
    </row>
    <row r="466" spans="1:10" x14ac:dyDescent="0.25">
      <c r="A466" s="20"/>
      <c r="B466" s="20"/>
      <c r="C466" s="8"/>
      <c r="D466" s="8"/>
      <c r="E466" s="8"/>
      <c r="F466" s="8"/>
      <c r="G466" s="8"/>
      <c r="H466" s="1"/>
      <c r="I466" s="1"/>
      <c r="J466" s="1"/>
    </row>
    <row r="467" spans="1:10" x14ac:dyDescent="0.25">
      <c r="A467" s="20"/>
      <c r="B467" s="20"/>
      <c r="C467" s="8"/>
      <c r="D467" s="8"/>
      <c r="E467" s="8"/>
      <c r="F467" s="8"/>
      <c r="G467" s="8"/>
      <c r="H467" s="1"/>
      <c r="I467" s="1"/>
      <c r="J467" s="1"/>
    </row>
    <row r="468" spans="1:10" x14ac:dyDescent="0.25">
      <c r="A468" s="20"/>
      <c r="B468" s="20"/>
      <c r="C468" s="8"/>
      <c r="D468" s="8"/>
      <c r="E468" s="8"/>
      <c r="F468" s="8"/>
      <c r="G468" s="8"/>
      <c r="H468" s="1"/>
      <c r="I468" s="1"/>
      <c r="J468" s="1"/>
    </row>
    <row r="469" spans="1:10" x14ac:dyDescent="0.25">
      <c r="A469" s="20"/>
      <c r="B469" s="20"/>
      <c r="C469" s="8"/>
      <c r="D469" s="8"/>
      <c r="E469" s="8"/>
      <c r="F469" s="8"/>
      <c r="G469" s="8"/>
      <c r="H469" s="1"/>
      <c r="I469" s="1"/>
      <c r="J469" s="1"/>
    </row>
    <row r="470" spans="1:10" x14ac:dyDescent="0.25">
      <c r="A470" s="20"/>
      <c r="B470" s="20"/>
      <c r="C470" s="8"/>
      <c r="D470" s="8"/>
      <c r="E470" s="8"/>
      <c r="F470" s="8"/>
      <c r="G470" s="8"/>
      <c r="H470" s="1"/>
      <c r="I470" s="1"/>
      <c r="J470" s="1"/>
    </row>
    <row r="471" spans="1:10" x14ac:dyDescent="0.25">
      <c r="A471" s="20"/>
      <c r="B471" s="20"/>
      <c r="C471" s="8"/>
      <c r="D471" s="8"/>
      <c r="E471" s="8"/>
      <c r="F471" s="8"/>
      <c r="G471" s="8"/>
      <c r="H471" s="1"/>
      <c r="I471" s="1"/>
      <c r="J471" s="1"/>
    </row>
    <row r="472" spans="1:10" x14ac:dyDescent="0.25">
      <c r="A472" s="20"/>
      <c r="B472" s="20"/>
      <c r="C472" s="8"/>
      <c r="D472" s="8"/>
      <c r="E472" s="8"/>
      <c r="F472" s="8"/>
      <c r="G472" s="8"/>
      <c r="H472" s="1"/>
      <c r="I472" s="1"/>
      <c r="J472" s="1"/>
    </row>
    <row r="473" spans="1:10" x14ac:dyDescent="0.25">
      <c r="A473" s="20"/>
      <c r="B473" s="20"/>
      <c r="C473" s="8"/>
      <c r="D473" s="8"/>
      <c r="E473" s="8"/>
      <c r="F473" s="8"/>
      <c r="G473" s="8"/>
      <c r="H473" s="1"/>
      <c r="I473" s="1"/>
      <c r="J473" s="1"/>
    </row>
    <row r="474" spans="1:10" x14ac:dyDescent="0.25">
      <c r="A474" s="20"/>
      <c r="B474" s="20"/>
      <c r="C474" s="8"/>
      <c r="D474" s="8"/>
      <c r="E474" s="8"/>
      <c r="F474" s="8"/>
      <c r="G474" s="8"/>
      <c r="H474" s="1"/>
      <c r="I474" s="1"/>
      <c r="J474" s="1"/>
    </row>
    <row r="475" spans="1:10" x14ac:dyDescent="0.25">
      <c r="A475" s="20"/>
      <c r="B475" s="20"/>
      <c r="C475" s="8"/>
      <c r="D475" s="8"/>
      <c r="E475" s="8"/>
      <c r="F475" s="8"/>
      <c r="G475" s="8"/>
      <c r="H475" s="1"/>
      <c r="I475" s="1"/>
      <c r="J475" s="1"/>
    </row>
    <row r="476" spans="1:10" x14ac:dyDescent="0.25">
      <c r="A476" s="20"/>
      <c r="B476" s="20"/>
      <c r="C476" s="8"/>
      <c r="D476" s="8"/>
      <c r="E476" s="8"/>
      <c r="F476" s="8"/>
      <c r="G476" s="8"/>
      <c r="H476" s="1"/>
      <c r="I476" s="1"/>
      <c r="J476" s="1"/>
    </row>
    <row r="477" spans="1:10" x14ac:dyDescent="0.25">
      <c r="A477" s="20"/>
      <c r="B477" s="20"/>
      <c r="C477" s="8"/>
      <c r="D477" s="8"/>
      <c r="E477" s="8"/>
      <c r="F477" s="8"/>
      <c r="G477" s="8"/>
      <c r="H477" s="1"/>
      <c r="I477" s="1"/>
      <c r="J477" s="1"/>
    </row>
    <row r="478" spans="1:10" x14ac:dyDescent="0.25">
      <c r="A478" s="20"/>
      <c r="B478" s="20"/>
      <c r="C478" s="8"/>
      <c r="D478" s="8"/>
      <c r="E478" s="8"/>
      <c r="F478" s="8"/>
      <c r="G478" s="8"/>
      <c r="H478" s="1"/>
      <c r="I478" s="1"/>
      <c r="J478" s="1"/>
    </row>
    <row r="479" spans="1:10" x14ac:dyDescent="0.25">
      <c r="A479" s="20"/>
      <c r="B479" s="20"/>
      <c r="C479" s="8"/>
      <c r="D479" s="8"/>
      <c r="E479" s="8"/>
      <c r="F479" s="8"/>
      <c r="G479" s="8"/>
      <c r="H479" s="1"/>
      <c r="I479" s="1"/>
      <c r="J479" s="1"/>
    </row>
    <row r="480" spans="1:10" x14ac:dyDescent="0.25">
      <c r="A480" s="20"/>
      <c r="B480" s="20"/>
      <c r="C480" s="8"/>
      <c r="D480" s="8"/>
      <c r="E480" s="8"/>
      <c r="F480" s="8"/>
      <c r="G480" s="8"/>
      <c r="H480" s="1"/>
      <c r="I480" s="1"/>
      <c r="J480" s="1"/>
    </row>
    <row r="481" spans="1:10" x14ac:dyDescent="0.25">
      <c r="A481" s="20"/>
      <c r="B481" s="20"/>
      <c r="C481" s="8"/>
      <c r="D481" s="8"/>
      <c r="E481" s="8"/>
      <c r="F481" s="8"/>
      <c r="G481" s="8"/>
      <c r="H481" s="1"/>
      <c r="I481" s="1"/>
      <c r="J481" s="1"/>
    </row>
    <row r="482" spans="1:10" x14ac:dyDescent="0.25">
      <c r="A482" s="20"/>
      <c r="B482" s="20"/>
      <c r="C482" s="8"/>
      <c r="D482" s="8"/>
      <c r="E482" s="8"/>
      <c r="F482" s="8"/>
      <c r="G482" s="8"/>
      <c r="H482" s="1"/>
      <c r="I482" s="1"/>
      <c r="J482" s="1"/>
    </row>
    <row r="483" spans="1:10" x14ac:dyDescent="0.25">
      <c r="A483" s="20"/>
      <c r="B483" s="20"/>
      <c r="C483" s="8"/>
      <c r="D483" s="8"/>
      <c r="E483" s="8"/>
      <c r="F483" s="8"/>
      <c r="G483" s="8"/>
      <c r="H483" s="1"/>
      <c r="I483" s="1"/>
      <c r="J483" s="1"/>
    </row>
    <row r="484" spans="1:10" x14ac:dyDescent="0.25">
      <c r="A484" s="20"/>
      <c r="B484" s="20"/>
      <c r="C484" s="8"/>
      <c r="D484" s="8"/>
      <c r="E484" s="8"/>
      <c r="F484" s="8"/>
      <c r="G484" s="8"/>
      <c r="H484" s="1"/>
      <c r="I484" s="1"/>
      <c r="J484" s="1"/>
    </row>
    <row r="485" spans="1:10" x14ac:dyDescent="0.25">
      <c r="A485" s="20"/>
      <c r="B485" s="20"/>
      <c r="C485" s="8"/>
      <c r="D485" s="8"/>
      <c r="E485" s="8"/>
      <c r="F485" s="8"/>
      <c r="G485" s="8"/>
      <c r="H485" s="1"/>
      <c r="I485" s="1"/>
      <c r="J485" s="1"/>
    </row>
    <row r="486" spans="1:10" x14ac:dyDescent="0.25">
      <c r="A486" s="20"/>
      <c r="B486" s="20"/>
      <c r="C486" s="8"/>
      <c r="D486" s="8"/>
      <c r="E486" s="8"/>
      <c r="F486" s="8"/>
      <c r="G486" s="8"/>
      <c r="H486" s="1"/>
      <c r="I486" s="1"/>
      <c r="J486" s="1"/>
    </row>
    <row r="487" spans="1:10" x14ac:dyDescent="0.25">
      <c r="A487" s="20"/>
      <c r="B487" s="20"/>
      <c r="C487" s="8"/>
      <c r="D487" s="8"/>
      <c r="E487" s="8"/>
      <c r="F487" s="8"/>
      <c r="G487" s="8"/>
      <c r="H487" s="1"/>
      <c r="I487" s="1"/>
      <c r="J487" s="1"/>
    </row>
    <row r="488" spans="1:10" x14ac:dyDescent="0.25">
      <c r="A488" s="20"/>
      <c r="B488" s="20"/>
      <c r="C488" s="8"/>
      <c r="D488" s="8"/>
      <c r="E488" s="8"/>
      <c r="F488" s="8"/>
      <c r="G488" s="8"/>
      <c r="H488" s="1"/>
      <c r="I488" s="1"/>
      <c r="J488" s="1"/>
    </row>
    <row r="489" spans="1:10" x14ac:dyDescent="0.25">
      <c r="A489" s="20"/>
      <c r="B489" s="20"/>
      <c r="C489" s="8"/>
      <c r="D489" s="8"/>
      <c r="E489" s="8"/>
      <c r="F489" s="8"/>
      <c r="G489" s="8"/>
      <c r="H489" s="1"/>
      <c r="I489" s="1"/>
      <c r="J489" s="1"/>
    </row>
    <row r="490" spans="1:10" x14ac:dyDescent="0.25">
      <c r="A490" s="20"/>
      <c r="B490" s="20"/>
      <c r="C490" s="8"/>
      <c r="D490" s="8"/>
      <c r="E490" s="8"/>
      <c r="F490" s="8"/>
      <c r="G490" s="8"/>
      <c r="H490" s="1"/>
      <c r="I490" s="1"/>
      <c r="J490" s="1"/>
    </row>
    <row r="491" spans="1:10" x14ac:dyDescent="0.25">
      <c r="A491" s="20"/>
      <c r="B491" s="20"/>
      <c r="C491" s="8"/>
      <c r="D491" s="8"/>
      <c r="E491" s="8"/>
      <c r="F491" s="8"/>
      <c r="G491" s="8"/>
      <c r="H491" s="1"/>
      <c r="I491" s="1"/>
      <c r="J491" s="1"/>
    </row>
    <row r="492" spans="1:10" x14ac:dyDescent="0.25">
      <c r="A492" s="20"/>
      <c r="B492" s="20"/>
      <c r="C492" s="8"/>
      <c r="D492" s="8"/>
      <c r="E492" s="8"/>
      <c r="F492" s="8"/>
      <c r="G492" s="8"/>
      <c r="H492" s="1"/>
      <c r="I492" s="1"/>
      <c r="J492" s="1"/>
    </row>
    <row r="493" spans="1:10" x14ac:dyDescent="0.25">
      <c r="A493" s="20"/>
      <c r="B493" s="20"/>
      <c r="C493" s="8"/>
      <c r="D493" s="8"/>
      <c r="E493" s="8"/>
      <c r="F493" s="8"/>
      <c r="G493" s="8"/>
      <c r="H493" s="1"/>
      <c r="I493" s="1"/>
      <c r="J493" s="1"/>
    </row>
    <row r="494" spans="1:10" x14ac:dyDescent="0.25">
      <c r="A494" s="20"/>
      <c r="B494" s="20"/>
      <c r="C494" s="8"/>
      <c r="D494" s="8"/>
      <c r="E494" s="8"/>
      <c r="F494" s="8"/>
      <c r="G494" s="8"/>
      <c r="H494" s="1"/>
      <c r="I494" s="1"/>
      <c r="J494" s="1"/>
    </row>
    <row r="495" spans="1:10" x14ac:dyDescent="0.25">
      <c r="A495" s="20"/>
      <c r="B495" s="20"/>
      <c r="C495" s="8"/>
      <c r="D495" s="8"/>
      <c r="E495" s="8"/>
      <c r="F495" s="8"/>
      <c r="G495" s="8"/>
      <c r="H495" s="1"/>
      <c r="I495" s="1"/>
      <c r="J495" s="1"/>
    </row>
    <row r="496" spans="1:10" x14ac:dyDescent="0.25">
      <c r="A496" s="20"/>
      <c r="B496" s="20"/>
      <c r="C496" s="8"/>
      <c r="D496" s="8"/>
      <c r="E496" s="8"/>
      <c r="F496" s="8"/>
      <c r="G496" s="8"/>
      <c r="H496" s="1"/>
      <c r="I496" s="1"/>
      <c r="J496" s="1"/>
    </row>
    <row r="497" spans="1:10" x14ac:dyDescent="0.25">
      <c r="A497" s="20"/>
      <c r="B497" s="20"/>
      <c r="C497" s="8"/>
      <c r="D497" s="8"/>
      <c r="E497" s="8"/>
      <c r="F497" s="8"/>
      <c r="G497" s="8"/>
      <c r="H497" s="1"/>
      <c r="I497" s="1"/>
      <c r="J497" s="1"/>
    </row>
    <row r="498" spans="1:10" x14ac:dyDescent="0.25">
      <c r="A498" s="20"/>
      <c r="B498" s="20"/>
      <c r="C498" s="8"/>
      <c r="D498" s="8"/>
      <c r="E498" s="8"/>
      <c r="F498" s="8"/>
      <c r="G498" s="8"/>
      <c r="H498" s="1"/>
      <c r="I498" s="1"/>
      <c r="J498" s="1"/>
    </row>
    <row r="499" spans="1:10" x14ac:dyDescent="0.25">
      <c r="A499" s="20"/>
      <c r="B499" s="20"/>
      <c r="C499" s="8"/>
      <c r="D499" s="8"/>
      <c r="E499" s="8"/>
      <c r="F499" s="8"/>
      <c r="G499" s="8"/>
      <c r="H499" s="1"/>
      <c r="I499" s="1"/>
      <c r="J499" s="1"/>
    </row>
    <row r="500" spans="1:10" x14ac:dyDescent="0.25">
      <c r="A500" s="20"/>
      <c r="B500" s="20"/>
      <c r="C500" s="8"/>
      <c r="D500" s="8"/>
      <c r="E500" s="8"/>
      <c r="F500" s="8"/>
      <c r="G500" s="8"/>
      <c r="H500" s="1"/>
      <c r="I500" s="1"/>
      <c r="J500" s="1"/>
    </row>
    <row r="501" spans="1:10" x14ac:dyDescent="0.25">
      <c r="A501" s="20"/>
      <c r="B501" s="20"/>
      <c r="C501" s="8"/>
      <c r="D501" s="8"/>
      <c r="E501" s="8"/>
      <c r="F501" s="8"/>
      <c r="G501" s="8"/>
      <c r="H501" s="1"/>
      <c r="I501" s="1"/>
      <c r="J501" s="1"/>
    </row>
    <row r="502" spans="1:10" x14ac:dyDescent="0.25">
      <c r="A502" s="20"/>
      <c r="B502" s="20"/>
      <c r="C502" s="8"/>
      <c r="D502" s="8"/>
      <c r="E502" s="8"/>
      <c r="F502" s="8"/>
      <c r="G502" s="8"/>
      <c r="H502" s="1"/>
      <c r="I502" s="1"/>
      <c r="J502" s="1"/>
    </row>
    <row r="503" spans="1:10" x14ac:dyDescent="0.25">
      <c r="A503" s="20"/>
      <c r="B503" s="20"/>
      <c r="C503" s="8"/>
      <c r="D503" s="8"/>
      <c r="E503" s="8"/>
      <c r="F503" s="8"/>
      <c r="G503" s="8"/>
      <c r="H503" s="1"/>
      <c r="I503" s="1"/>
      <c r="J503" s="1"/>
    </row>
    <row r="504" spans="1:10" x14ac:dyDescent="0.25">
      <c r="A504" s="20"/>
      <c r="B504" s="20"/>
      <c r="C504" s="8"/>
      <c r="D504" s="8"/>
      <c r="E504" s="8"/>
      <c r="F504" s="8"/>
      <c r="G504" s="8"/>
      <c r="H504" s="1"/>
      <c r="I504" s="1"/>
      <c r="J504" s="1"/>
    </row>
    <row r="505" spans="1:10" x14ac:dyDescent="0.25">
      <c r="A505" s="20"/>
      <c r="B505" s="20"/>
      <c r="C505" s="8"/>
      <c r="D505" s="8"/>
      <c r="E505" s="8"/>
      <c r="F505" s="8"/>
      <c r="G505" s="8"/>
      <c r="H505" s="1"/>
      <c r="I505" s="1"/>
      <c r="J505" s="1"/>
    </row>
    <row r="506" spans="1:10" x14ac:dyDescent="0.25">
      <c r="A506" s="20"/>
      <c r="B506" s="20"/>
      <c r="C506" s="8"/>
      <c r="D506" s="8"/>
      <c r="E506" s="8"/>
      <c r="F506" s="8"/>
      <c r="G506" s="8"/>
      <c r="H506" s="1"/>
      <c r="I506" s="1"/>
      <c r="J506" s="1"/>
    </row>
    <row r="507" spans="1:10" x14ac:dyDescent="0.25">
      <c r="A507" s="20"/>
      <c r="B507" s="20"/>
      <c r="C507" s="8"/>
      <c r="D507" s="8"/>
      <c r="E507" s="8"/>
      <c r="F507" s="8"/>
      <c r="G507" s="8"/>
      <c r="H507" s="1"/>
      <c r="I507" s="1"/>
      <c r="J507" s="1"/>
    </row>
    <row r="508" spans="1:10" x14ac:dyDescent="0.25">
      <c r="A508" s="20"/>
      <c r="B508" s="20"/>
      <c r="C508" s="8"/>
      <c r="D508" s="8"/>
      <c r="E508" s="8"/>
      <c r="F508" s="8"/>
      <c r="G508" s="8"/>
      <c r="H508" s="1"/>
      <c r="I508" s="1"/>
      <c r="J508" s="1"/>
    </row>
    <row r="509" spans="1:10" x14ac:dyDescent="0.25">
      <c r="A509" s="20"/>
      <c r="B509" s="20"/>
      <c r="C509" s="8"/>
      <c r="D509" s="8"/>
      <c r="E509" s="8"/>
      <c r="F509" s="8"/>
      <c r="G509" s="8"/>
      <c r="H509" s="1"/>
      <c r="I509" s="1"/>
      <c r="J509" s="1"/>
    </row>
    <row r="510" spans="1:10" x14ac:dyDescent="0.25">
      <c r="A510" s="20"/>
      <c r="B510" s="20"/>
      <c r="C510" s="8"/>
      <c r="D510" s="8"/>
      <c r="E510" s="8"/>
      <c r="F510" s="8"/>
      <c r="G510" s="8"/>
      <c r="H510" s="1"/>
      <c r="I510" s="1"/>
      <c r="J510" s="1"/>
    </row>
    <row r="511" spans="1:10" x14ac:dyDescent="0.25">
      <c r="A511" s="20"/>
      <c r="B511" s="20"/>
      <c r="C511" s="8"/>
      <c r="D511" s="8"/>
      <c r="E511" s="8"/>
      <c r="F511" s="8"/>
      <c r="G511" s="8"/>
      <c r="H511" s="1"/>
      <c r="I511" s="1"/>
      <c r="J511" s="1"/>
    </row>
    <row r="512" spans="1:10" x14ac:dyDescent="0.25">
      <c r="A512" s="20"/>
      <c r="B512" s="20"/>
      <c r="C512" s="8"/>
      <c r="D512" s="8"/>
      <c r="E512" s="8"/>
      <c r="F512" s="8"/>
      <c r="G512" s="8"/>
      <c r="H512" s="1"/>
      <c r="I512" s="1"/>
      <c r="J512" s="1"/>
    </row>
    <row r="513" spans="1:10" x14ac:dyDescent="0.25">
      <c r="A513" s="20"/>
      <c r="B513" s="20"/>
      <c r="C513" s="8"/>
      <c r="D513" s="8"/>
      <c r="E513" s="8"/>
      <c r="F513" s="8"/>
      <c r="G513" s="8"/>
      <c r="H513" s="1"/>
      <c r="I513" s="1"/>
      <c r="J513" s="1"/>
    </row>
    <row r="514" spans="1:10" x14ac:dyDescent="0.25">
      <c r="A514" s="20"/>
      <c r="B514" s="20"/>
      <c r="C514" s="8"/>
      <c r="D514" s="8"/>
      <c r="E514" s="8"/>
      <c r="F514" s="8"/>
      <c r="G514" s="8"/>
      <c r="H514" s="1"/>
      <c r="I514" s="1"/>
      <c r="J514" s="1"/>
    </row>
    <row r="515" spans="1:10" x14ac:dyDescent="0.25">
      <c r="A515" s="20"/>
      <c r="B515" s="20"/>
      <c r="C515" s="8"/>
      <c r="D515" s="8"/>
      <c r="E515" s="8"/>
      <c r="F515" s="8"/>
      <c r="G515" s="8"/>
      <c r="H515" s="1"/>
      <c r="I515" s="1"/>
      <c r="J515" s="1"/>
    </row>
    <row r="516" spans="1:10" x14ac:dyDescent="0.25">
      <c r="A516" s="20"/>
      <c r="B516" s="20"/>
      <c r="C516" s="8"/>
      <c r="D516" s="8"/>
      <c r="E516" s="8"/>
      <c r="F516" s="8"/>
      <c r="G516" s="8"/>
      <c r="H516" s="1"/>
      <c r="I516" s="1"/>
      <c r="J516" s="1"/>
    </row>
    <row r="517" spans="1:10" x14ac:dyDescent="0.25">
      <c r="A517" s="20"/>
      <c r="B517" s="20"/>
      <c r="C517" s="8"/>
      <c r="D517" s="8"/>
      <c r="E517" s="8"/>
      <c r="F517" s="8"/>
      <c r="G517" s="8"/>
      <c r="H517" s="1"/>
      <c r="I517" s="1"/>
      <c r="J517" s="1"/>
    </row>
    <row r="518" spans="1:10" x14ac:dyDescent="0.25">
      <c r="A518" s="20"/>
      <c r="B518" s="20"/>
      <c r="C518" s="8"/>
      <c r="D518" s="8"/>
      <c r="E518" s="8"/>
      <c r="F518" s="8"/>
      <c r="G518" s="8"/>
      <c r="H518" s="1"/>
      <c r="I518" s="1"/>
      <c r="J518" s="1"/>
    </row>
    <row r="519" spans="1:10" x14ac:dyDescent="0.25">
      <c r="A519" s="20"/>
      <c r="B519" s="20"/>
      <c r="C519" s="8"/>
      <c r="D519" s="8"/>
      <c r="E519" s="8"/>
      <c r="F519" s="8"/>
      <c r="G519" s="8"/>
      <c r="H519" s="1"/>
      <c r="I519" s="1"/>
      <c r="J519" s="1"/>
    </row>
    <row r="520" spans="1:10" x14ac:dyDescent="0.25">
      <c r="A520" s="20"/>
      <c r="B520" s="20"/>
      <c r="C520" s="8"/>
      <c r="D520" s="8"/>
      <c r="E520" s="8"/>
      <c r="F520" s="8"/>
      <c r="G520" s="8"/>
      <c r="H520" s="1"/>
      <c r="I520" s="1"/>
      <c r="J520" s="1"/>
    </row>
    <row r="521" spans="1:10" x14ac:dyDescent="0.25">
      <c r="A521" s="20"/>
      <c r="B521" s="20"/>
      <c r="C521" s="8"/>
      <c r="D521" s="8"/>
      <c r="E521" s="8"/>
      <c r="F521" s="8"/>
      <c r="G521" s="8"/>
      <c r="H521" s="1"/>
      <c r="I521" s="1"/>
      <c r="J521" s="1"/>
    </row>
    <row r="522" spans="1:10" x14ac:dyDescent="0.25">
      <c r="A522" s="20"/>
      <c r="B522" s="20"/>
      <c r="C522" s="8"/>
      <c r="D522" s="8"/>
      <c r="E522" s="8"/>
      <c r="F522" s="8"/>
      <c r="G522" s="8"/>
      <c r="H522" s="1"/>
      <c r="I522" s="1"/>
      <c r="J522" s="1"/>
    </row>
    <row r="523" spans="1:10" x14ac:dyDescent="0.25">
      <c r="A523" s="20"/>
      <c r="B523" s="20"/>
      <c r="C523" s="8"/>
      <c r="D523" s="8"/>
      <c r="E523" s="8"/>
      <c r="F523" s="8"/>
      <c r="G523" s="8"/>
      <c r="H523" s="1"/>
      <c r="I523" s="1"/>
      <c r="J523" s="1"/>
    </row>
    <row r="524" spans="1:10" x14ac:dyDescent="0.25">
      <c r="A524" s="20"/>
      <c r="B524" s="20"/>
      <c r="C524" s="8"/>
      <c r="D524" s="8"/>
      <c r="E524" s="8"/>
      <c r="F524" s="8"/>
      <c r="G524" s="8"/>
      <c r="H524" s="1"/>
      <c r="I524" s="1"/>
      <c r="J524" s="1"/>
    </row>
    <row r="525" spans="1:10" x14ac:dyDescent="0.25">
      <c r="A525" s="20"/>
      <c r="B525" s="20"/>
      <c r="C525" s="8"/>
      <c r="D525" s="8"/>
      <c r="E525" s="8"/>
      <c r="F525" s="8"/>
      <c r="G525" s="8"/>
      <c r="H525" s="1"/>
      <c r="I525" s="1"/>
      <c r="J525" s="1"/>
    </row>
    <row r="526" spans="1:10" x14ac:dyDescent="0.25">
      <c r="A526" s="20"/>
      <c r="B526" s="20"/>
      <c r="C526" s="8"/>
      <c r="D526" s="8"/>
      <c r="E526" s="8"/>
      <c r="F526" s="8"/>
      <c r="G526" s="8"/>
      <c r="H526" s="1"/>
      <c r="I526" s="1"/>
      <c r="J526" s="1"/>
    </row>
    <row r="527" spans="1:10" x14ac:dyDescent="0.25">
      <c r="A527" s="20"/>
      <c r="B527" s="20"/>
      <c r="C527" s="8"/>
      <c r="D527" s="8"/>
      <c r="E527" s="8"/>
      <c r="F527" s="8"/>
      <c r="G527" s="8"/>
      <c r="H527" s="1"/>
      <c r="I527" s="1"/>
      <c r="J527" s="1"/>
    </row>
    <row r="528" spans="1:10" x14ac:dyDescent="0.25">
      <c r="A528" s="20"/>
      <c r="B528" s="20"/>
      <c r="C528" s="8"/>
      <c r="D528" s="8"/>
      <c r="E528" s="8"/>
      <c r="F528" s="8"/>
      <c r="G528" s="8"/>
      <c r="H528" s="1"/>
      <c r="I528" s="1"/>
      <c r="J528" s="1"/>
    </row>
    <row r="529" spans="1:10" x14ac:dyDescent="0.25">
      <c r="A529" s="20"/>
      <c r="B529" s="20"/>
      <c r="C529" s="8"/>
      <c r="D529" s="8"/>
      <c r="E529" s="8"/>
      <c r="F529" s="8"/>
      <c r="G529" s="8"/>
      <c r="H529" s="1"/>
      <c r="I529" s="1"/>
      <c r="J529" s="1"/>
    </row>
    <row r="530" spans="1:10" x14ac:dyDescent="0.25">
      <c r="A530" s="20"/>
      <c r="B530" s="20"/>
      <c r="C530" s="8"/>
      <c r="D530" s="8"/>
      <c r="E530" s="8"/>
      <c r="F530" s="8"/>
      <c r="G530" s="8"/>
      <c r="H530" s="1"/>
      <c r="I530" s="1"/>
      <c r="J530" s="1"/>
    </row>
    <row r="531" spans="1:10" x14ac:dyDescent="0.25">
      <c r="A531" s="20"/>
      <c r="B531" s="20"/>
      <c r="C531" s="8"/>
      <c r="D531" s="8"/>
      <c r="E531" s="8"/>
      <c r="F531" s="8"/>
      <c r="G531" s="8"/>
      <c r="H531" s="1"/>
      <c r="I531" s="1"/>
      <c r="J531" s="1"/>
    </row>
    <row r="532" spans="1:10" x14ac:dyDescent="0.25">
      <c r="A532" s="20"/>
      <c r="B532" s="20"/>
      <c r="C532" s="8"/>
      <c r="D532" s="8"/>
      <c r="E532" s="8"/>
      <c r="F532" s="8"/>
      <c r="G532" s="8"/>
      <c r="H532" s="1"/>
      <c r="I532" s="1"/>
      <c r="J532" s="1"/>
    </row>
    <row r="533" spans="1:10" x14ac:dyDescent="0.25">
      <c r="A533" s="20"/>
      <c r="B533" s="20"/>
      <c r="C533" s="8"/>
      <c r="D533" s="8"/>
      <c r="E533" s="8"/>
      <c r="F533" s="8"/>
      <c r="G533" s="8"/>
      <c r="H533" s="1"/>
      <c r="I533" s="1"/>
      <c r="J533" s="1"/>
    </row>
    <row r="534" spans="1:10" x14ac:dyDescent="0.25">
      <c r="A534" s="20"/>
      <c r="B534" s="20"/>
      <c r="C534" s="8"/>
      <c r="D534" s="8"/>
      <c r="E534" s="8"/>
      <c r="F534" s="8"/>
      <c r="G534" s="8"/>
      <c r="H534" s="1"/>
      <c r="I534" s="1"/>
      <c r="J534" s="1"/>
    </row>
    <row r="535" spans="1:10" x14ac:dyDescent="0.25">
      <c r="A535" s="20"/>
      <c r="B535" s="20"/>
      <c r="C535" s="8"/>
      <c r="D535" s="8"/>
      <c r="E535" s="8"/>
      <c r="F535" s="8"/>
      <c r="G535" s="8"/>
      <c r="H535" s="1"/>
      <c r="I535" s="1"/>
      <c r="J535" s="1"/>
    </row>
    <row r="536" spans="1:10" x14ac:dyDescent="0.25">
      <c r="A536" s="20"/>
      <c r="B536" s="20"/>
      <c r="C536" s="8"/>
      <c r="D536" s="8"/>
      <c r="E536" s="8"/>
      <c r="F536" s="8"/>
      <c r="G536" s="8"/>
      <c r="H536" s="1"/>
      <c r="I536" s="1"/>
      <c r="J536" s="1"/>
    </row>
    <row r="537" spans="1:10" x14ac:dyDescent="0.25">
      <c r="A537" s="20"/>
      <c r="B537" s="20"/>
      <c r="C537" s="8"/>
      <c r="D537" s="8"/>
      <c r="E537" s="8"/>
      <c r="F537" s="8"/>
      <c r="G537" s="8"/>
      <c r="H537" s="1"/>
      <c r="I537" s="1"/>
      <c r="J537" s="1"/>
    </row>
    <row r="538" spans="1:10" x14ac:dyDescent="0.25">
      <c r="A538" s="20"/>
      <c r="B538" s="20"/>
      <c r="C538" s="8"/>
      <c r="D538" s="8"/>
      <c r="E538" s="8"/>
      <c r="F538" s="8"/>
      <c r="G538" s="8"/>
      <c r="H538" s="1"/>
      <c r="I538" s="1"/>
      <c r="J538" s="1"/>
    </row>
    <row r="539" spans="1:10" x14ac:dyDescent="0.25">
      <c r="A539" s="20"/>
      <c r="B539" s="20"/>
      <c r="C539" s="8"/>
      <c r="D539" s="8"/>
      <c r="E539" s="8"/>
      <c r="F539" s="8"/>
      <c r="G539" s="8"/>
      <c r="H539" s="1"/>
      <c r="I539" s="1"/>
      <c r="J539" s="1"/>
    </row>
    <row r="540" spans="1:10" x14ac:dyDescent="0.25">
      <c r="A540" s="20"/>
      <c r="B540" s="20"/>
      <c r="C540" s="8"/>
      <c r="D540" s="8"/>
      <c r="E540" s="8"/>
      <c r="F540" s="8"/>
      <c r="G540" s="8"/>
      <c r="H540" s="1"/>
      <c r="I540" s="1"/>
      <c r="J540" s="1"/>
    </row>
    <row r="541" spans="1:10" x14ac:dyDescent="0.25">
      <c r="A541" s="20"/>
      <c r="B541" s="20"/>
      <c r="C541" s="8"/>
      <c r="D541" s="8"/>
      <c r="E541" s="8"/>
      <c r="F541" s="8"/>
      <c r="G541" s="8"/>
      <c r="H541" s="1"/>
      <c r="I541" s="1"/>
      <c r="J541" s="1"/>
    </row>
    <row r="542" spans="1:10" x14ac:dyDescent="0.25">
      <c r="A542" s="20"/>
      <c r="B542" s="20"/>
      <c r="C542" s="8"/>
      <c r="D542" s="8"/>
      <c r="E542" s="8"/>
      <c r="F542" s="8"/>
      <c r="G542" s="8"/>
      <c r="H542" s="1"/>
      <c r="I542" s="1"/>
      <c r="J542" s="1"/>
    </row>
    <row r="543" spans="1:10" x14ac:dyDescent="0.25">
      <c r="A543" s="20"/>
      <c r="B543" s="20"/>
      <c r="C543" s="8"/>
      <c r="D543" s="8"/>
      <c r="E543" s="8"/>
      <c r="F543" s="8"/>
      <c r="G543" s="8"/>
      <c r="H543" s="1"/>
      <c r="I543" s="1"/>
      <c r="J543" s="1"/>
    </row>
    <row r="544" spans="1:10" x14ac:dyDescent="0.25">
      <c r="A544" s="20"/>
      <c r="B544" s="20"/>
      <c r="C544" s="8"/>
      <c r="D544" s="8"/>
      <c r="E544" s="8"/>
      <c r="F544" s="8"/>
      <c r="G544" s="8"/>
      <c r="H544" s="1"/>
      <c r="I544" s="1"/>
      <c r="J544" s="1"/>
    </row>
    <row r="545" spans="1:10" x14ac:dyDescent="0.25">
      <c r="A545" s="20"/>
      <c r="B545" s="20"/>
      <c r="C545" s="8"/>
      <c r="D545" s="8"/>
      <c r="E545" s="8"/>
      <c r="F545" s="8"/>
      <c r="G545" s="8"/>
      <c r="H545" s="1"/>
      <c r="I545" s="1"/>
      <c r="J545" s="1"/>
    </row>
    <row r="546" spans="1:10" x14ac:dyDescent="0.25">
      <c r="A546" s="20"/>
      <c r="B546" s="20"/>
      <c r="C546" s="8"/>
      <c r="D546" s="8"/>
      <c r="E546" s="8"/>
      <c r="F546" s="8"/>
      <c r="G546" s="8"/>
      <c r="H546" s="1"/>
      <c r="I546" s="1"/>
      <c r="J546" s="1"/>
    </row>
    <row r="547" spans="1:10" x14ac:dyDescent="0.25">
      <c r="A547" s="20"/>
      <c r="B547" s="20"/>
      <c r="C547" s="8"/>
      <c r="D547" s="8"/>
      <c r="E547" s="8"/>
      <c r="F547" s="8"/>
      <c r="G547" s="8"/>
      <c r="H547" s="1"/>
      <c r="I547" s="1"/>
      <c r="J547" s="1"/>
    </row>
    <row r="548" spans="1:10" x14ac:dyDescent="0.25">
      <c r="A548" s="20"/>
      <c r="B548" s="20"/>
      <c r="C548" s="8"/>
      <c r="D548" s="8"/>
      <c r="E548" s="8"/>
      <c r="F548" s="8"/>
      <c r="G548" s="8"/>
      <c r="H548" s="1"/>
      <c r="I548" s="1"/>
      <c r="J548" s="1"/>
    </row>
    <row r="549" spans="1:10" x14ac:dyDescent="0.25">
      <c r="A549" s="20"/>
      <c r="B549" s="20"/>
      <c r="C549" s="8"/>
      <c r="D549" s="8"/>
      <c r="E549" s="8"/>
      <c r="F549" s="8"/>
      <c r="G549" s="8"/>
      <c r="H549" s="1"/>
      <c r="I549" s="1"/>
      <c r="J549" s="1"/>
    </row>
    <row r="550" spans="1:10" x14ac:dyDescent="0.25">
      <c r="A550" s="20"/>
      <c r="B550" s="20"/>
      <c r="C550" s="8"/>
      <c r="D550" s="8"/>
      <c r="E550" s="8"/>
      <c r="F550" s="8"/>
      <c r="G550" s="8"/>
      <c r="H550" s="1"/>
      <c r="I550" s="1"/>
      <c r="J550" s="1"/>
    </row>
    <row r="551" spans="1:10" x14ac:dyDescent="0.25">
      <c r="A551" s="20"/>
      <c r="B551" s="20"/>
      <c r="C551" s="8"/>
      <c r="D551" s="8"/>
      <c r="E551" s="8"/>
      <c r="F551" s="8"/>
      <c r="G551" s="8"/>
      <c r="H551" s="1"/>
      <c r="I551" s="1"/>
      <c r="J551" s="1"/>
    </row>
    <row r="552" spans="1:10" x14ac:dyDescent="0.25">
      <c r="A552" s="20"/>
      <c r="B552" s="20"/>
      <c r="C552" s="8"/>
      <c r="D552" s="8"/>
      <c r="E552" s="8"/>
      <c r="F552" s="8"/>
      <c r="G552" s="8"/>
      <c r="H552" s="1"/>
      <c r="I552" s="1"/>
      <c r="J552" s="1"/>
    </row>
    <row r="553" spans="1:10" x14ac:dyDescent="0.25">
      <c r="A553" s="20"/>
      <c r="B553" s="20"/>
      <c r="C553" s="8"/>
      <c r="D553" s="8"/>
      <c r="E553" s="8"/>
      <c r="F553" s="8"/>
      <c r="G553" s="8"/>
      <c r="H553" s="1"/>
      <c r="I553" s="1"/>
      <c r="J553" s="1"/>
    </row>
    <row r="554" spans="1:10" x14ac:dyDescent="0.25">
      <c r="A554" s="20"/>
      <c r="B554" s="20"/>
      <c r="C554" s="8"/>
      <c r="D554" s="8"/>
      <c r="E554" s="8"/>
      <c r="F554" s="8"/>
      <c r="G554" s="8"/>
      <c r="H554" s="1"/>
      <c r="I554" s="1"/>
      <c r="J554" s="1"/>
    </row>
    <row r="555" spans="1:10" x14ac:dyDescent="0.25">
      <c r="A555" s="20"/>
      <c r="B555" s="20"/>
      <c r="C555" s="8"/>
      <c r="D555" s="8"/>
      <c r="E555" s="8"/>
      <c r="F555" s="8"/>
      <c r="G555" s="8"/>
      <c r="H555" s="1"/>
      <c r="I555" s="1"/>
      <c r="J555" s="1"/>
    </row>
    <row r="556" spans="1:10" x14ac:dyDescent="0.25">
      <c r="A556" s="20"/>
      <c r="B556" s="20"/>
      <c r="C556" s="8"/>
      <c r="D556" s="8"/>
      <c r="E556" s="8"/>
      <c r="F556" s="8"/>
      <c r="G556" s="8"/>
      <c r="H556" s="1"/>
      <c r="I556" s="1"/>
      <c r="J556" s="1"/>
    </row>
  </sheetData>
  <mergeCells count="43">
    <mergeCell ref="E70:E72"/>
    <mergeCell ref="C73:C76"/>
    <mergeCell ref="D73:D76"/>
    <mergeCell ref="A86:I86"/>
    <mergeCell ref="E12:E16"/>
    <mergeCell ref="E19:E29"/>
    <mergeCell ref="E32:E34"/>
    <mergeCell ref="E35:E39"/>
    <mergeCell ref="E44:E47"/>
    <mergeCell ref="E55:E56"/>
    <mergeCell ref="E64:E67"/>
    <mergeCell ref="A57:A68"/>
    <mergeCell ref="B57:B68"/>
    <mergeCell ref="C58:C67"/>
    <mergeCell ref="D58:D67"/>
    <mergeCell ref="A69:A76"/>
    <mergeCell ref="B69:B76"/>
    <mergeCell ref="C69:C72"/>
    <mergeCell ref="D69:D72"/>
    <mergeCell ref="A2:A8"/>
    <mergeCell ref="C2:C8"/>
    <mergeCell ref="D2:D8"/>
    <mergeCell ref="C35:C39"/>
    <mergeCell ref="D35:D39"/>
    <mergeCell ref="A35:A56"/>
    <mergeCell ref="B35:B56"/>
    <mergeCell ref="C40:C41"/>
    <mergeCell ref="D40:D41"/>
    <mergeCell ref="C43:C47"/>
    <mergeCell ref="D43:D47"/>
    <mergeCell ref="C49:C56"/>
    <mergeCell ref="D49:D56"/>
    <mergeCell ref="E2:E7"/>
    <mergeCell ref="A9:A34"/>
    <mergeCell ref="B9:B34"/>
    <mergeCell ref="C9:C10"/>
    <mergeCell ref="D9:D10"/>
    <mergeCell ref="C11:C18"/>
    <mergeCell ref="D11:D18"/>
    <mergeCell ref="C19:C30"/>
    <mergeCell ref="D19:D30"/>
    <mergeCell ref="C31:C34"/>
    <mergeCell ref="D31:D34"/>
  </mergeCells>
  <pageMargins left="0.7" right="0.7" top="0.75" bottom="0.75" header="0.3" footer="0.3"/>
  <pageSetup scale="3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T50"/>
  <sheetViews>
    <sheetView showGridLines="0" view="pageBreakPreview" topLeftCell="A26" zoomScale="60" zoomScaleNormal="80" workbookViewId="0">
      <selection activeCell="B34" sqref="B34:D34"/>
    </sheetView>
  </sheetViews>
  <sheetFormatPr baseColWidth="10" defaultRowHeight="15" x14ac:dyDescent="0.25"/>
  <cols>
    <col min="1" max="1" width="13.42578125" style="1" customWidth="1"/>
    <col min="2" max="3" width="16.7109375" style="1" customWidth="1"/>
    <col min="4" max="4" width="14.85546875" style="1" customWidth="1"/>
    <col min="5" max="5" width="11.42578125" style="1"/>
    <col min="6" max="6" width="11.7109375" style="1" bestFit="1" customWidth="1"/>
    <col min="7" max="7" width="11.42578125" style="1"/>
    <col min="8" max="8" width="13.5703125" style="1" customWidth="1"/>
    <col min="9" max="9" width="11.42578125" style="1"/>
    <col min="10" max="10" width="11.7109375" style="1" bestFit="1" customWidth="1"/>
    <col min="11" max="14" width="11.42578125" style="1"/>
    <col min="15" max="15" width="11.7109375" style="1" bestFit="1" customWidth="1"/>
    <col min="16" max="18" width="11.42578125" style="1"/>
    <col min="19" max="19" width="12.85546875" style="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8.75" customHeight="1" x14ac:dyDescent="0.25">
      <c r="A10" s="36" t="s">
        <v>565</v>
      </c>
      <c r="B10" s="73" t="str">
        <f>Hoja1!E12</f>
        <v>Acciones del Ayuntamiento</v>
      </c>
      <c r="C10" s="73" t="s">
        <v>542</v>
      </c>
      <c r="D10" s="246" t="s">
        <v>543</v>
      </c>
      <c r="E10" s="247"/>
      <c r="F10" s="248">
        <f>SUM(Hoja1!G12:G16)</f>
        <v>28138232</v>
      </c>
      <c r="G10" s="249"/>
      <c r="H10" s="38">
        <f>SUM(Hoja1!G12:G16)</f>
        <v>28138232</v>
      </c>
      <c r="I10" s="39">
        <v>0</v>
      </c>
      <c r="J10" s="248">
        <v>0</v>
      </c>
      <c r="K10" s="249"/>
      <c r="L10" s="248">
        <f>H10-J10</f>
        <v>28138232</v>
      </c>
      <c r="M10" s="249"/>
      <c r="N10" s="246" t="s">
        <v>161</v>
      </c>
      <c r="O10" s="247"/>
      <c r="P10" s="246" t="s">
        <v>700</v>
      </c>
      <c r="Q10" s="250"/>
      <c r="R10" s="246" t="s">
        <v>701</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6</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676</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173</v>
      </c>
      <c r="C18" s="293"/>
      <c r="D18" s="41" t="s">
        <v>174</v>
      </c>
      <c r="E18" s="294" t="s">
        <v>175</v>
      </c>
      <c r="F18" s="295"/>
      <c r="G18" s="296"/>
      <c r="H18" s="257" t="s">
        <v>176</v>
      </c>
      <c r="I18" s="257"/>
      <c r="J18" s="42">
        <f>SUM(Hoja1!G12:G16)</f>
        <v>28138232</v>
      </c>
      <c r="K18" s="257" t="s">
        <v>177</v>
      </c>
      <c r="L18" s="257"/>
      <c r="M18" s="257"/>
      <c r="N18" s="257"/>
      <c r="O18" s="42">
        <f>SUM(Hoja1!H12:H16)</f>
        <v>26998162</v>
      </c>
      <c r="P18" s="40"/>
      <c r="R18" s="40"/>
      <c r="S18" s="40"/>
      <c r="T18" s="40"/>
    </row>
    <row r="19" spans="1:20" x14ac:dyDescent="0.25">
      <c r="A19" s="41" t="s">
        <v>178</v>
      </c>
      <c r="B19" s="293" t="s">
        <v>570</v>
      </c>
      <c r="C19" s="293"/>
      <c r="D19" s="41" t="s">
        <v>180</v>
      </c>
      <c r="E19" s="294" t="s">
        <v>181</v>
      </c>
      <c r="F19" s="295"/>
      <c r="G19" s="296"/>
      <c r="H19" s="257" t="s">
        <v>182</v>
      </c>
      <c r="I19" s="257"/>
      <c r="J19" s="42">
        <v>0</v>
      </c>
      <c r="K19" s="257" t="s">
        <v>183</v>
      </c>
      <c r="L19" s="257"/>
      <c r="M19" s="257"/>
      <c r="N19" s="257"/>
      <c r="O19" s="42">
        <f>SUM(Hoja1!I12:I16)</f>
        <v>553182</v>
      </c>
      <c r="P19" s="40"/>
      <c r="R19" s="40"/>
      <c r="S19" s="40"/>
      <c r="T19" s="40"/>
    </row>
    <row r="20" spans="1:20" x14ac:dyDescent="0.25">
      <c r="A20" s="41" t="s">
        <v>184</v>
      </c>
      <c r="B20" s="293" t="s">
        <v>702</v>
      </c>
      <c r="C20" s="293"/>
      <c r="D20" s="41" t="s">
        <v>186</v>
      </c>
      <c r="E20" s="294" t="s">
        <v>187</v>
      </c>
      <c r="F20" s="295"/>
      <c r="G20" s="296"/>
      <c r="H20" s="259" t="s">
        <v>188</v>
      </c>
      <c r="I20" s="259"/>
      <c r="J20" s="42">
        <v>0</v>
      </c>
      <c r="K20" s="257" t="s">
        <v>189</v>
      </c>
      <c r="L20" s="257"/>
      <c r="M20" s="257"/>
      <c r="N20" s="257"/>
      <c r="O20" s="42">
        <f>SUM(Hoja1!J12:J16)</f>
        <v>586888</v>
      </c>
      <c r="P20" s="40"/>
      <c r="R20" s="40"/>
      <c r="S20" s="40"/>
      <c r="T20" s="40"/>
    </row>
    <row r="21" spans="1:20" x14ac:dyDescent="0.25">
      <c r="A21" s="297" t="s">
        <v>190</v>
      </c>
      <c r="B21" s="297"/>
      <c r="C21" s="297"/>
      <c r="D21" s="297"/>
      <c r="E21" s="297"/>
      <c r="F21" s="297"/>
      <c r="H21" s="257" t="s">
        <v>191</v>
      </c>
      <c r="I21" s="257"/>
      <c r="J21" s="42">
        <v>0</v>
      </c>
      <c r="K21" s="257" t="s">
        <v>192</v>
      </c>
      <c r="L21" s="257"/>
      <c r="M21" s="257"/>
      <c r="N21" s="257"/>
      <c r="O21" s="42">
        <v>0</v>
      </c>
      <c r="P21" s="40"/>
      <c r="S21" s="40"/>
      <c r="T21" s="40"/>
    </row>
    <row r="22" spans="1:20" x14ac:dyDescent="0.25">
      <c r="A22" s="257" t="s">
        <v>193</v>
      </c>
      <c r="B22" s="257"/>
      <c r="C22" s="42">
        <f>SUM(C23:C29)</f>
        <v>28138232</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28138232</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SUM(Hoja1!G12:G16)</f>
        <v>28138232</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28138232</v>
      </c>
      <c r="P27" s="40"/>
      <c r="S27" s="40"/>
      <c r="T27" s="40"/>
    </row>
    <row r="28" spans="1:20" x14ac:dyDescent="0.25">
      <c r="A28" s="261" t="s">
        <v>209</v>
      </c>
      <c r="B28" s="261"/>
      <c r="C28" s="42">
        <v>0</v>
      </c>
      <c r="D28" s="257" t="s">
        <v>210</v>
      </c>
      <c r="E28" s="257"/>
      <c r="F28" s="42">
        <f>C22+F22</f>
        <v>28138232</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SUM(Hoja1!T12:T16)</f>
        <v>2130494.4166666665</v>
      </c>
      <c r="C33" s="42">
        <f>SUM(Hoja1!U12:U16)</f>
        <v>2173984.4166666665</v>
      </c>
      <c r="D33" s="42">
        <f>SUM(Hoja1!V12:V16)</f>
        <v>2159569.4166666665</v>
      </c>
      <c r="E33" s="42">
        <f>SUM(B33:D33)</f>
        <v>6464048.25</v>
      </c>
      <c r="F33" s="42">
        <f>SUM(Hoja1!W12:W16)</f>
        <v>2152239.4166666665</v>
      </c>
      <c r="G33" s="42">
        <f>SUM(Hoja1!X12:X16)</f>
        <v>2152239.4166666665</v>
      </c>
      <c r="H33" s="42">
        <f>SUM(Hoja1!Y12:Y16)</f>
        <v>2159569.4166666665</v>
      </c>
      <c r="I33" s="42">
        <f>SUM(F33:H33)</f>
        <v>6464048.25</v>
      </c>
      <c r="J33" s="42">
        <f>I33+E33</f>
        <v>12928096.5</v>
      </c>
      <c r="K33" s="42">
        <f>SUM(Hoja1!Z12:Z16)</f>
        <v>2152239.4166666665</v>
      </c>
      <c r="L33" s="42">
        <f>SUM(Hoja1!AA12:AA16)</f>
        <v>2152239.4166666665</v>
      </c>
      <c r="M33" s="42">
        <f>SUM(Hoja1!AB12:AB16)</f>
        <v>2159569.4166666665</v>
      </c>
      <c r="N33" s="42">
        <f>SUM(K33:M33)</f>
        <v>6464048.25</v>
      </c>
      <c r="O33" s="42">
        <f>SUM(Hoja1!AC12:AC16)</f>
        <v>2152239.4166666665</v>
      </c>
      <c r="P33" s="42">
        <f>SUM(Hoja1!AD12:AD16)</f>
        <v>3293258.916666666</v>
      </c>
      <c r="Q33" s="42">
        <f>SUM(Hoja1!AE12:AE16)</f>
        <v>3300588.916666666</v>
      </c>
      <c r="R33" s="42">
        <f>SUM(O33:Q33)</f>
        <v>8746087.2499999981</v>
      </c>
      <c r="S33" s="42">
        <f>R33+N33+J33</f>
        <v>28138232</v>
      </c>
    </row>
    <row r="34" spans="1:19" x14ac:dyDescent="0.25">
      <c r="A34" s="49" t="s">
        <v>219</v>
      </c>
      <c r="B34" s="42">
        <v>1833853.11</v>
      </c>
      <c r="C34" s="42">
        <v>1986937.1600000001</v>
      </c>
      <c r="D34" s="42">
        <v>5239688.87</v>
      </c>
      <c r="E34" s="42">
        <f>SUM(B34:D34)</f>
        <v>9060479.1400000006</v>
      </c>
      <c r="F34" s="42"/>
      <c r="G34" s="42"/>
      <c r="H34" s="42"/>
      <c r="I34" s="42">
        <f>SUM(F34:H34)</f>
        <v>0</v>
      </c>
      <c r="J34" s="42">
        <f>I34+E34</f>
        <v>9060479.1400000006</v>
      </c>
      <c r="K34" s="42"/>
      <c r="L34" s="42"/>
      <c r="M34" s="42"/>
      <c r="N34" s="42">
        <f>SUM(K34:M34)</f>
        <v>0</v>
      </c>
      <c r="O34" s="42"/>
      <c r="P34" s="42"/>
      <c r="Q34" s="42"/>
      <c r="R34" s="42">
        <f>SUM(O34:Q34)</f>
        <v>0</v>
      </c>
      <c r="S34" s="42">
        <f>R34+N34+J34</f>
        <v>9060479.1400000006</v>
      </c>
    </row>
    <row r="35" spans="1:19" x14ac:dyDescent="0.25">
      <c r="A35" s="49" t="s">
        <v>220</v>
      </c>
      <c r="B35" s="50">
        <f>(B34-B33)/B33</f>
        <v>-0.13923589958559296</v>
      </c>
      <c r="C35" s="50">
        <f t="shared" ref="C35:S35" si="0">(C34-C33)/C33</f>
        <v>-8.6038913265745823E-2</v>
      </c>
      <c r="D35" s="50">
        <f t="shared" si="0"/>
        <v>1.4262655460677676</v>
      </c>
      <c r="E35" s="50">
        <f t="shared" si="0"/>
        <v>0.40167257260185218</v>
      </c>
      <c r="F35" s="50">
        <f t="shared" si="0"/>
        <v>-1</v>
      </c>
      <c r="G35" s="50">
        <f t="shared" si="0"/>
        <v>-1</v>
      </c>
      <c r="H35" s="50">
        <f t="shared" si="0"/>
        <v>-1</v>
      </c>
      <c r="I35" s="50">
        <f t="shared" si="0"/>
        <v>-1</v>
      </c>
      <c r="J35" s="50">
        <f t="shared" si="0"/>
        <v>-0.29916371369907391</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-0.67800112174780558</v>
      </c>
    </row>
    <row r="37" spans="1:19" x14ac:dyDescent="0.25">
      <c r="A37" s="270" t="s">
        <v>221</v>
      </c>
      <c r="B37" s="270"/>
      <c r="C37" s="270"/>
      <c r="D37" s="270"/>
      <c r="E37" s="270"/>
      <c r="F37" s="270"/>
      <c r="G37" s="270"/>
      <c r="H37" s="270"/>
      <c r="I37" s="270"/>
      <c r="J37" s="270"/>
      <c r="K37" s="270"/>
      <c r="L37" s="270"/>
      <c r="M37" s="270"/>
      <c r="N37" s="270"/>
      <c r="O37" s="270"/>
      <c r="P37" s="270"/>
      <c r="Q37" s="270"/>
      <c r="R37" s="270"/>
      <c r="S37" s="270"/>
    </row>
    <row r="38" spans="1:19"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19"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19"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19" ht="123.75" x14ac:dyDescent="0.25">
      <c r="A41" s="53" t="s">
        <v>240</v>
      </c>
      <c r="B41" s="73" t="s">
        <v>703</v>
      </c>
      <c r="C41" s="73" t="s">
        <v>544</v>
      </c>
      <c r="D41" s="73" t="s">
        <v>545</v>
      </c>
      <c r="E41" s="73" t="s">
        <v>317</v>
      </c>
      <c r="F41" s="73" t="s">
        <v>245</v>
      </c>
      <c r="G41" s="73" t="s">
        <v>218</v>
      </c>
      <c r="H41" s="73" t="s">
        <v>546</v>
      </c>
      <c r="I41" s="73" t="s">
        <v>704</v>
      </c>
      <c r="J41" s="54"/>
      <c r="K41" s="96">
        <v>1</v>
      </c>
      <c r="L41" s="54"/>
      <c r="M41" s="54"/>
      <c r="N41" s="54"/>
      <c r="O41" s="54"/>
      <c r="P41" s="54"/>
      <c r="Q41" s="54"/>
      <c r="R41" s="96">
        <v>1</v>
      </c>
      <c r="S41" s="54"/>
    </row>
    <row r="42" spans="1:19" x14ac:dyDescent="0.25">
      <c r="A42" s="275"/>
      <c r="B42" s="275"/>
      <c r="C42" s="275"/>
      <c r="D42" s="275"/>
      <c r="E42" s="275"/>
      <c r="F42" s="275"/>
      <c r="G42" s="275"/>
      <c r="H42" s="275"/>
      <c r="I42" s="275"/>
      <c r="J42" s="275"/>
      <c r="K42" s="275"/>
      <c r="L42" s="275"/>
      <c r="M42" s="275"/>
      <c r="N42" s="275"/>
      <c r="O42" s="275"/>
      <c r="P42" s="275"/>
      <c r="Q42" s="275"/>
      <c r="R42" s="275"/>
      <c r="S42" s="275"/>
    </row>
    <row r="43" spans="1:19" ht="90" x14ac:dyDescent="0.25">
      <c r="A43" s="273" t="s">
        <v>246</v>
      </c>
      <c r="B43" s="73" t="s">
        <v>547</v>
      </c>
      <c r="C43" s="73" t="s">
        <v>549</v>
      </c>
      <c r="D43" s="73" t="s">
        <v>550</v>
      </c>
      <c r="E43" s="73" t="s">
        <v>317</v>
      </c>
      <c r="F43" s="73" t="s">
        <v>245</v>
      </c>
      <c r="G43" s="73" t="s">
        <v>218</v>
      </c>
      <c r="H43" s="73" t="s">
        <v>546</v>
      </c>
      <c r="I43" s="73" t="s">
        <v>551</v>
      </c>
      <c r="J43" s="54"/>
      <c r="K43" s="96">
        <v>1</v>
      </c>
      <c r="L43" s="54"/>
      <c r="M43" s="54"/>
      <c r="N43" s="54"/>
      <c r="O43" s="54"/>
      <c r="P43" s="54"/>
      <c r="Q43" s="54"/>
      <c r="R43" s="96">
        <v>1</v>
      </c>
      <c r="S43" s="54"/>
    </row>
    <row r="44" spans="1:19" ht="90" x14ac:dyDescent="0.25">
      <c r="A44" s="276"/>
      <c r="B44" s="73" t="s">
        <v>705</v>
      </c>
      <c r="C44" s="73" t="s">
        <v>548</v>
      </c>
      <c r="D44" s="73" t="s">
        <v>552</v>
      </c>
      <c r="E44" s="73" t="s">
        <v>553</v>
      </c>
      <c r="F44" s="73" t="s">
        <v>245</v>
      </c>
      <c r="G44" s="73" t="s">
        <v>248</v>
      </c>
      <c r="H44" s="73" t="s">
        <v>546</v>
      </c>
      <c r="I44" s="73" t="s">
        <v>559</v>
      </c>
      <c r="J44" s="54"/>
      <c r="K44" s="55">
        <v>1</v>
      </c>
      <c r="L44" s="55">
        <v>1</v>
      </c>
      <c r="M44" s="54"/>
      <c r="N44" s="55">
        <v>1</v>
      </c>
      <c r="O44" s="54"/>
      <c r="P44" s="55">
        <v>1</v>
      </c>
      <c r="Q44" s="54"/>
      <c r="R44" s="55">
        <v>1</v>
      </c>
      <c r="S44" s="54"/>
    </row>
    <row r="45" spans="1:19" x14ac:dyDescent="0.25">
      <c r="A45" s="275"/>
      <c r="B45" s="275"/>
      <c r="C45" s="275"/>
      <c r="D45" s="275"/>
      <c r="E45" s="275"/>
      <c r="F45" s="275"/>
      <c r="G45" s="275"/>
      <c r="H45" s="275"/>
      <c r="I45" s="275"/>
      <c r="J45" s="275"/>
      <c r="K45" s="275"/>
      <c r="L45" s="275"/>
      <c r="M45" s="275"/>
      <c r="N45" s="275"/>
      <c r="O45" s="275"/>
      <c r="P45" s="275"/>
      <c r="Q45" s="275"/>
      <c r="R45" s="275"/>
      <c r="S45" s="275"/>
    </row>
    <row r="46" spans="1:19" ht="124.5" customHeight="1" x14ac:dyDescent="0.25">
      <c r="A46" s="273" t="s">
        <v>285</v>
      </c>
      <c r="B46" s="73" t="s">
        <v>554</v>
      </c>
      <c r="C46" s="73" t="s">
        <v>555</v>
      </c>
      <c r="D46" s="73" t="s">
        <v>556</v>
      </c>
      <c r="E46" s="73" t="s">
        <v>244</v>
      </c>
      <c r="F46" s="73" t="s">
        <v>252</v>
      </c>
      <c r="G46" s="73" t="s">
        <v>248</v>
      </c>
      <c r="H46" s="73" t="s">
        <v>253</v>
      </c>
      <c r="I46" s="73" t="s">
        <v>557</v>
      </c>
      <c r="J46" s="73"/>
      <c r="K46" s="55">
        <v>1</v>
      </c>
      <c r="L46" s="55">
        <v>1</v>
      </c>
      <c r="M46" s="54"/>
      <c r="N46" s="55">
        <v>1</v>
      </c>
      <c r="O46" s="54"/>
      <c r="P46" s="55">
        <v>1</v>
      </c>
      <c r="Q46" s="54"/>
      <c r="R46" s="55">
        <v>1</v>
      </c>
      <c r="S46" s="73"/>
    </row>
    <row r="47" spans="1:19" ht="124.5" customHeight="1" x14ac:dyDescent="0.25">
      <c r="A47" s="276"/>
      <c r="B47" s="73" t="s">
        <v>706</v>
      </c>
      <c r="C47" s="73" t="s">
        <v>707</v>
      </c>
      <c r="D47" s="73" t="s">
        <v>558</v>
      </c>
      <c r="E47" s="73" t="s">
        <v>244</v>
      </c>
      <c r="F47" s="73" t="s">
        <v>252</v>
      </c>
      <c r="G47" s="73" t="s">
        <v>248</v>
      </c>
      <c r="H47" s="73" t="s">
        <v>253</v>
      </c>
      <c r="I47" s="73" t="s">
        <v>559</v>
      </c>
      <c r="J47" s="73"/>
      <c r="K47" s="55">
        <v>1</v>
      </c>
      <c r="L47" s="55">
        <v>1</v>
      </c>
      <c r="M47" s="54"/>
      <c r="N47" s="55">
        <v>1</v>
      </c>
      <c r="O47" s="54"/>
      <c r="P47" s="55">
        <v>1</v>
      </c>
      <c r="Q47" s="54"/>
      <c r="R47" s="55">
        <v>1</v>
      </c>
      <c r="S47" s="73"/>
    </row>
    <row r="48" spans="1:19" x14ac:dyDescent="0.25">
      <c r="A48" s="275"/>
      <c r="B48" s="275"/>
      <c r="C48" s="275"/>
      <c r="D48" s="275"/>
      <c r="E48" s="275"/>
      <c r="F48" s="275"/>
      <c r="G48" s="275"/>
      <c r="H48" s="275"/>
      <c r="I48" s="275"/>
      <c r="J48" s="275"/>
      <c r="K48" s="275"/>
      <c r="L48" s="275"/>
      <c r="M48" s="275"/>
      <c r="N48" s="275"/>
      <c r="O48" s="275"/>
      <c r="P48" s="275"/>
      <c r="Q48" s="275"/>
      <c r="R48" s="275"/>
      <c r="S48" s="275"/>
    </row>
    <row r="49" spans="1:19" ht="112.5" x14ac:dyDescent="0.25">
      <c r="A49" s="279" t="s">
        <v>284</v>
      </c>
      <c r="B49" s="73" t="s">
        <v>562</v>
      </c>
      <c r="C49" s="73" t="s">
        <v>560</v>
      </c>
      <c r="D49" s="73" t="s">
        <v>561</v>
      </c>
      <c r="E49" s="73" t="s">
        <v>244</v>
      </c>
      <c r="F49" s="73" t="s">
        <v>252</v>
      </c>
      <c r="G49" s="73" t="s">
        <v>248</v>
      </c>
      <c r="H49" s="73" t="s">
        <v>253</v>
      </c>
      <c r="I49" s="73" t="s">
        <v>557</v>
      </c>
      <c r="J49" s="73"/>
      <c r="K49" s="55">
        <v>1</v>
      </c>
      <c r="L49" s="55">
        <v>1</v>
      </c>
      <c r="M49" s="54"/>
      <c r="N49" s="55">
        <v>1</v>
      </c>
      <c r="O49" s="54"/>
      <c r="P49" s="55">
        <v>1</v>
      </c>
      <c r="Q49" s="54"/>
      <c r="R49" s="55">
        <v>1</v>
      </c>
      <c r="S49" s="73"/>
    </row>
    <row r="50" spans="1:19" ht="90" x14ac:dyDescent="0.25">
      <c r="A50" s="279"/>
      <c r="B50" s="73" t="s">
        <v>708</v>
      </c>
      <c r="C50" s="73" t="s">
        <v>709</v>
      </c>
      <c r="D50" s="73" t="s">
        <v>563</v>
      </c>
      <c r="E50" s="73" t="s">
        <v>564</v>
      </c>
      <c r="F50" s="73" t="s">
        <v>252</v>
      </c>
      <c r="G50" s="73" t="s">
        <v>248</v>
      </c>
      <c r="H50" s="73" t="s">
        <v>253</v>
      </c>
      <c r="I50" s="73" t="s">
        <v>559</v>
      </c>
      <c r="J50" s="73"/>
      <c r="K50" s="55">
        <v>1</v>
      </c>
      <c r="L50" s="55">
        <v>1</v>
      </c>
      <c r="M50" s="54"/>
      <c r="N50" s="55">
        <v>1</v>
      </c>
      <c r="O50" s="54"/>
      <c r="P50" s="55">
        <v>1</v>
      </c>
      <c r="Q50" s="54"/>
      <c r="R50" s="55">
        <v>1</v>
      </c>
      <c r="S50" s="73"/>
    </row>
  </sheetData>
  <mergeCells count="98">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9:A50"/>
    <mergeCell ref="A43:A44"/>
    <mergeCell ref="P39:Q39"/>
    <mergeCell ref="R39:S39"/>
    <mergeCell ref="A42:S42"/>
    <mergeCell ref="A45:S45"/>
    <mergeCell ref="A46:A47"/>
    <mergeCell ref="A48:S48"/>
    <mergeCell ref="F39:F40"/>
    <mergeCell ref="G39:G40"/>
    <mergeCell ref="J39:J40"/>
    <mergeCell ref="K39:K40"/>
    <mergeCell ref="L39:M39"/>
    <mergeCell ref="N39:O39"/>
  </mergeCells>
  <pageMargins left="0.70866141732283472" right="0.70866141732283472" top="0.74803149606299213" bottom="0.74803149606299213" header="0.31496062992125984" footer="0.31496062992125984"/>
  <pageSetup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T47"/>
  <sheetViews>
    <sheetView showGridLines="0" view="pageBreakPreview" topLeftCell="A6" zoomScale="60" zoomScaleNormal="80" workbookViewId="0">
      <selection activeCell="B34" sqref="B34:D34"/>
    </sheetView>
  </sheetViews>
  <sheetFormatPr baseColWidth="10" defaultRowHeight="15" x14ac:dyDescent="0.25"/>
  <cols>
    <col min="1" max="1" width="13.42578125" style="1" customWidth="1"/>
    <col min="2" max="3" width="17" style="1" customWidth="1"/>
    <col min="4" max="5" width="11.42578125" style="1"/>
    <col min="6" max="6" width="11.7109375" style="1" bestFit="1" customWidth="1"/>
    <col min="7" max="7" width="11.42578125" style="1"/>
    <col min="8" max="8" width="13.5703125" style="1" customWidth="1"/>
    <col min="9" max="9" width="11.42578125" style="1"/>
    <col min="10" max="10" width="11.7109375" style="1" bestFit="1" customWidth="1"/>
    <col min="11" max="14" width="11.42578125" style="1"/>
    <col min="15" max="15" width="11.7109375" style="1" bestFit="1" customWidth="1"/>
    <col min="16" max="18" width="11.42578125" style="1"/>
    <col min="19" max="19" width="12.85546875" style="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8.75" customHeight="1" x14ac:dyDescent="0.25">
      <c r="A10" s="36" t="s">
        <v>566</v>
      </c>
      <c r="B10" s="73" t="str">
        <f>Hoja1!E17</f>
        <v>Desarrollo del Archivo Municipal</v>
      </c>
      <c r="C10" s="73" t="s">
        <v>542</v>
      </c>
      <c r="D10" s="246" t="str">
        <f>Hoja1!S17</f>
        <v>S. Ayuntamiento Coordinación Archivo Municipal</v>
      </c>
      <c r="E10" s="247"/>
      <c r="F10" s="248">
        <f>Hoja1!G17</f>
        <v>5783783</v>
      </c>
      <c r="G10" s="249"/>
      <c r="H10" s="38">
        <f>Hoja1!G17</f>
        <v>5783783</v>
      </c>
      <c r="I10" s="39">
        <v>0</v>
      </c>
      <c r="J10" s="248">
        <v>0</v>
      </c>
      <c r="K10" s="249"/>
      <c r="L10" s="248">
        <f>H10-J10</f>
        <v>5783783</v>
      </c>
      <c r="M10" s="249"/>
      <c r="N10" s="246" t="s">
        <v>567</v>
      </c>
      <c r="O10" s="247"/>
      <c r="P10" s="246" t="s">
        <v>568</v>
      </c>
      <c r="Q10" s="250"/>
      <c r="R10" s="246" t="s">
        <v>569</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6</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676</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173</v>
      </c>
      <c r="C18" s="293"/>
      <c r="D18" s="41" t="s">
        <v>174</v>
      </c>
      <c r="E18" s="294" t="s">
        <v>175</v>
      </c>
      <c r="F18" s="295"/>
      <c r="G18" s="296"/>
      <c r="H18" s="257" t="s">
        <v>176</v>
      </c>
      <c r="I18" s="257"/>
      <c r="J18" s="42">
        <f>Hoja1!G17</f>
        <v>5783783</v>
      </c>
      <c r="K18" s="257" t="s">
        <v>177</v>
      </c>
      <c r="L18" s="257"/>
      <c r="M18" s="257"/>
      <c r="N18" s="257"/>
      <c r="O18" s="42">
        <f>Hoja1!H17</f>
        <v>5668319</v>
      </c>
      <c r="P18" s="40"/>
      <c r="R18" s="40"/>
      <c r="S18" s="40"/>
      <c r="T18" s="40"/>
    </row>
    <row r="19" spans="1:20" x14ac:dyDescent="0.25">
      <c r="A19" s="41" t="s">
        <v>178</v>
      </c>
      <c r="B19" s="293" t="s">
        <v>281</v>
      </c>
      <c r="C19" s="293"/>
      <c r="D19" s="41" t="s">
        <v>180</v>
      </c>
      <c r="E19" s="294" t="s">
        <v>181</v>
      </c>
      <c r="F19" s="295"/>
      <c r="G19" s="296"/>
      <c r="H19" s="257" t="s">
        <v>182</v>
      </c>
      <c r="I19" s="257"/>
      <c r="J19" s="42">
        <v>0</v>
      </c>
      <c r="K19" s="257" t="s">
        <v>183</v>
      </c>
      <c r="L19" s="257"/>
      <c r="M19" s="257"/>
      <c r="N19" s="257"/>
      <c r="O19" s="42">
        <f>Hoja1!I17</f>
        <v>82140</v>
      </c>
      <c r="P19" s="40"/>
      <c r="R19" s="40"/>
      <c r="S19" s="40"/>
      <c r="T19" s="40"/>
    </row>
    <row r="20" spans="1:20" x14ac:dyDescent="0.25">
      <c r="A20" s="41" t="s">
        <v>184</v>
      </c>
      <c r="B20" s="293" t="s">
        <v>571</v>
      </c>
      <c r="C20" s="293"/>
      <c r="D20" s="41" t="s">
        <v>186</v>
      </c>
      <c r="E20" s="294" t="s">
        <v>187</v>
      </c>
      <c r="F20" s="295"/>
      <c r="G20" s="296"/>
      <c r="H20" s="259" t="s">
        <v>188</v>
      </c>
      <c r="I20" s="259"/>
      <c r="J20" s="42">
        <v>0</v>
      </c>
      <c r="K20" s="257" t="s">
        <v>189</v>
      </c>
      <c r="L20" s="257"/>
      <c r="M20" s="257"/>
      <c r="N20" s="257"/>
      <c r="O20" s="42">
        <f>Hoja1!J17</f>
        <v>33324</v>
      </c>
      <c r="P20" s="40"/>
      <c r="R20" s="40"/>
      <c r="S20" s="40"/>
      <c r="T20" s="40"/>
    </row>
    <row r="21" spans="1:20" x14ac:dyDescent="0.25">
      <c r="A21" s="297" t="s">
        <v>190</v>
      </c>
      <c r="B21" s="297"/>
      <c r="C21" s="297"/>
      <c r="D21" s="297"/>
      <c r="E21" s="297"/>
      <c r="F21" s="297"/>
      <c r="H21" s="257" t="s">
        <v>191</v>
      </c>
      <c r="I21" s="257"/>
      <c r="J21" s="42">
        <v>0</v>
      </c>
      <c r="K21" s="257" t="s">
        <v>192</v>
      </c>
      <c r="L21" s="257"/>
      <c r="M21" s="257"/>
      <c r="N21" s="257"/>
      <c r="O21" s="42">
        <v>0</v>
      </c>
      <c r="P21" s="40"/>
      <c r="S21" s="40"/>
      <c r="T21" s="40"/>
    </row>
    <row r="22" spans="1:20" x14ac:dyDescent="0.25">
      <c r="A22" s="257" t="s">
        <v>193</v>
      </c>
      <c r="B22" s="257"/>
      <c r="C22" s="42">
        <f>SUM(C23:C29)</f>
        <v>5783783</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5783783</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Hoja1!G17</f>
        <v>5783783</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5783783</v>
      </c>
      <c r="P27" s="40"/>
      <c r="S27" s="40"/>
      <c r="T27" s="40"/>
    </row>
    <row r="28" spans="1:20" x14ac:dyDescent="0.25">
      <c r="A28" s="261" t="s">
        <v>209</v>
      </c>
      <c r="B28" s="261"/>
      <c r="C28" s="42">
        <v>0</v>
      </c>
      <c r="D28" s="257" t="s">
        <v>210</v>
      </c>
      <c r="E28" s="257"/>
      <c r="F28" s="42">
        <f>C22+F22</f>
        <v>5783783</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Hoja1!T17</f>
        <v>440458.50000000006</v>
      </c>
      <c r="C33" s="42">
        <f>Hoja1!U17</f>
        <v>440458.50000000006</v>
      </c>
      <c r="D33" s="42">
        <f>Hoja1!V17</f>
        <v>440458.50000000006</v>
      </c>
      <c r="E33" s="42">
        <f>SUM(B33:D33)</f>
        <v>1321375.5000000002</v>
      </c>
      <c r="F33" s="42">
        <f>Hoja1!W17</f>
        <v>440458.50000000006</v>
      </c>
      <c r="G33" s="42">
        <f>Hoja1!X17</f>
        <v>440458.50000000006</v>
      </c>
      <c r="H33" s="42">
        <f>Hoja1!Y17</f>
        <v>440458.50000000006</v>
      </c>
      <c r="I33" s="42">
        <f>SUM(F33:H33)</f>
        <v>1321375.5000000002</v>
      </c>
      <c r="J33" s="42">
        <f>I33+E33</f>
        <v>2642751.0000000005</v>
      </c>
      <c r="K33" s="42">
        <f>Hoja1!Z17</f>
        <v>440458.50000000006</v>
      </c>
      <c r="L33" s="42">
        <f>Hoja1!AA17</f>
        <v>440458.50000000006</v>
      </c>
      <c r="M33" s="42">
        <f>Hoja1!AB17</f>
        <v>440458.50000000006</v>
      </c>
      <c r="N33" s="42">
        <f>SUM(K33:M33)</f>
        <v>1321375.5000000002</v>
      </c>
      <c r="O33" s="42">
        <f>Hoja1!AC17</f>
        <v>440458.50000000006</v>
      </c>
      <c r="P33" s="42">
        <f>Hoja1!AD17</f>
        <v>689599</v>
      </c>
      <c r="Q33" s="42">
        <f>Hoja1!AE17</f>
        <v>689599</v>
      </c>
      <c r="R33" s="42">
        <f>SUM(O33:Q33)</f>
        <v>1819656.5</v>
      </c>
      <c r="S33" s="42">
        <f>R33+N33+J33</f>
        <v>5783783</v>
      </c>
    </row>
    <row r="34" spans="1:20" x14ac:dyDescent="0.25">
      <c r="A34" s="49" t="s">
        <v>219</v>
      </c>
      <c r="B34" s="42">
        <v>389508.73</v>
      </c>
      <c r="C34" s="42">
        <v>392603.41999999993</v>
      </c>
      <c r="D34" s="42">
        <v>561912.64</v>
      </c>
      <c r="E34" s="42">
        <f>SUM(B34:D34)</f>
        <v>1344024.79</v>
      </c>
      <c r="F34" s="42"/>
      <c r="G34" s="42"/>
      <c r="H34" s="42"/>
      <c r="I34" s="42">
        <f>SUM(F34:H34)</f>
        <v>0</v>
      </c>
      <c r="J34" s="42">
        <f>I34+E34</f>
        <v>1344024.79</v>
      </c>
      <c r="K34" s="42"/>
      <c r="L34" s="42"/>
      <c r="M34" s="42"/>
      <c r="N34" s="42">
        <f>SUM(K34:M34)</f>
        <v>0</v>
      </c>
      <c r="O34" s="42"/>
      <c r="P34" s="42"/>
      <c r="Q34" s="42"/>
      <c r="R34" s="42">
        <f>SUM(O34:Q34)</f>
        <v>0</v>
      </c>
      <c r="S34" s="42">
        <f>R34+N34+J34</f>
        <v>1344024.79</v>
      </c>
    </row>
    <row r="35" spans="1:20" x14ac:dyDescent="0.25">
      <c r="A35" s="49" t="s">
        <v>220</v>
      </c>
      <c r="B35" s="50">
        <f>(B34-B33)/B33</f>
        <v>-0.11567439384187175</v>
      </c>
      <c r="C35" s="50">
        <f t="shared" ref="C35:S35" si="0">(C34-C33)/C33</f>
        <v>-0.10864832895721192</v>
      </c>
      <c r="D35" s="50">
        <f t="shared" si="0"/>
        <v>0.27574479775052574</v>
      </c>
      <c r="E35" s="50">
        <f t="shared" si="0"/>
        <v>1.7140691650480731E-2</v>
      </c>
      <c r="F35" s="50">
        <f t="shared" si="0"/>
        <v>-1</v>
      </c>
      <c r="G35" s="50">
        <f t="shared" si="0"/>
        <v>-1</v>
      </c>
      <c r="H35" s="50">
        <f t="shared" si="0"/>
        <v>-1</v>
      </c>
      <c r="I35" s="50">
        <f t="shared" si="0"/>
        <v>-1</v>
      </c>
      <c r="J35" s="50">
        <f t="shared" si="0"/>
        <v>-0.49142965417475964</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-0.76762185061230681</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135" x14ac:dyDescent="0.25">
      <c r="A41" s="53" t="s">
        <v>240</v>
      </c>
      <c r="B41" s="73" t="s">
        <v>572</v>
      </c>
      <c r="C41" s="73" t="s">
        <v>693</v>
      </c>
      <c r="D41" s="73" t="s">
        <v>573</v>
      </c>
      <c r="E41" s="73" t="s">
        <v>244</v>
      </c>
      <c r="F41" s="73" t="s">
        <v>245</v>
      </c>
      <c r="G41" s="73" t="s">
        <v>218</v>
      </c>
      <c r="H41" s="73" t="s">
        <v>694</v>
      </c>
      <c r="I41" s="72" t="s">
        <v>574</v>
      </c>
      <c r="J41" s="54"/>
      <c r="K41" s="97">
        <v>1</v>
      </c>
      <c r="L41" s="54"/>
      <c r="M41" s="54"/>
      <c r="N41" s="54"/>
      <c r="O41" s="54"/>
      <c r="P41" s="54"/>
      <c r="Q41" s="54"/>
      <c r="R41" s="97">
        <v>1</v>
      </c>
      <c r="S41" s="54"/>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01.25" x14ac:dyDescent="0.25">
      <c r="A43" s="53" t="s">
        <v>246</v>
      </c>
      <c r="B43" s="73" t="s">
        <v>695</v>
      </c>
      <c r="C43" s="73" t="s">
        <v>575</v>
      </c>
      <c r="D43" s="73" t="s">
        <v>576</v>
      </c>
      <c r="E43" s="73" t="s">
        <v>244</v>
      </c>
      <c r="F43" s="73" t="s">
        <v>245</v>
      </c>
      <c r="G43" s="73" t="s">
        <v>343</v>
      </c>
      <c r="H43" s="73" t="s">
        <v>578</v>
      </c>
      <c r="I43" s="73" t="s">
        <v>579</v>
      </c>
      <c r="J43" s="54"/>
      <c r="K43" s="97">
        <v>1</v>
      </c>
      <c r="L43" s="97">
        <v>1</v>
      </c>
      <c r="M43" s="54"/>
      <c r="N43" s="97">
        <v>1</v>
      </c>
      <c r="O43" s="54"/>
      <c r="P43" s="97">
        <v>1</v>
      </c>
      <c r="Q43" s="54"/>
      <c r="R43" s="97">
        <v>1</v>
      </c>
      <c r="S43" s="54"/>
      <c r="T43" s="54" t="s">
        <v>577</v>
      </c>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24.5" customHeight="1" x14ac:dyDescent="0.25">
      <c r="A45" s="273" t="s">
        <v>285</v>
      </c>
      <c r="B45" s="73" t="s">
        <v>696</v>
      </c>
      <c r="C45" s="73" t="s">
        <v>697</v>
      </c>
      <c r="D45" s="73" t="s">
        <v>581</v>
      </c>
      <c r="E45" s="73" t="s">
        <v>244</v>
      </c>
      <c r="F45" s="73" t="s">
        <v>252</v>
      </c>
      <c r="G45" s="73" t="s">
        <v>343</v>
      </c>
      <c r="H45" s="73" t="s">
        <v>698</v>
      </c>
      <c r="I45" s="73" t="s">
        <v>579</v>
      </c>
      <c r="J45" s="73"/>
      <c r="K45" s="55">
        <v>1</v>
      </c>
      <c r="L45" s="55">
        <v>1</v>
      </c>
      <c r="M45" s="54"/>
      <c r="N45" s="55">
        <v>1</v>
      </c>
      <c r="O45" s="54"/>
      <c r="P45" s="55">
        <v>1</v>
      </c>
      <c r="Q45" s="54"/>
      <c r="R45" s="55">
        <v>1</v>
      </c>
      <c r="S45" s="73"/>
    </row>
    <row r="46" spans="1:20" ht="124.5" customHeight="1" x14ac:dyDescent="0.25">
      <c r="A46" s="276"/>
      <c r="B46" s="73" t="s">
        <v>580</v>
      </c>
      <c r="C46" s="73" t="s">
        <v>582</v>
      </c>
      <c r="D46" s="73" t="s">
        <v>583</v>
      </c>
      <c r="E46" s="73" t="s">
        <v>244</v>
      </c>
      <c r="F46" s="73" t="s">
        <v>252</v>
      </c>
      <c r="G46" s="73" t="s">
        <v>218</v>
      </c>
      <c r="H46" s="73" t="s">
        <v>694</v>
      </c>
      <c r="I46" s="73" t="s">
        <v>699</v>
      </c>
      <c r="J46" s="73"/>
      <c r="K46" s="55">
        <v>0.05</v>
      </c>
      <c r="L46" s="55"/>
      <c r="M46" s="54"/>
      <c r="N46" s="55"/>
      <c r="O46" s="54"/>
      <c r="P46" s="55"/>
      <c r="Q46" s="54"/>
      <c r="R46" s="55">
        <v>0.05</v>
      </c>
      <c r="S46" s="73"/>
    </row>
    <row r="47" spans="1:20" x14ac:dyDescent="0.25">
      <c r="A47" s="275"/>
      <c r="B47" s="275"/>
      <c r="C47" s="275"/>
      <c r="D47" s="275"/>
      <c r="E47" s="275"/>
      <c r="F47" s="275"/>
      <c r="G47" s="275"/>
      <c r="H47" s="275"/>
      <c r="I47" s="275"/>
      <c r="J47" s="275"/>
      <c r="K47" s="275"/>
      <c r="L47" s="275"/>
      <c r="M47" s="275"/>
      <c r="N47" s="275"/>
      <c r="O47" s="275"/>
      <c r="P47" s="275"/>
      <c r="Q47" s="275"/>
      <c r="R47" s="275"/>
      <c r="S47" s="275"/>
    </row>
  </sheetData>
  <mergeCells count="96">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7:S47"/>
    <mergeCell ref="F39:F40"/>
    <mergeCell ref="G39:G40"/>
    <mergeCell ref="J39:J40"/>
    <mergeCell ref="K39:K40"/>
    <mergeCell ref="L39:M39"/>
    <mergeCell ref="N39:O39"/>
    <mergeCell ref="P39:Q39"/>
    <mergeCell ref="R39:S39"/>
    <mergeCell ref="A42:S42"/>
    <mergeCell ref="A44:S44"/>
    <mergeCell ref="A45:A46"/>
  </mergeCells>
  <pageMargins left="0.7" right="0.7" top="0.75" bottom="0.75" header="0.3" footer="0.3"/>
  <pageSetup scale="4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T49"/>
  <sheetViews>
    <sheetView showGridLines="0" view="pageBreakPreview" topLeftCell="A8" zoomScale="60" zoomScaleNormal="80" workbookViewId="0">
      <selection activeCell="B34" sqref="B34:D34"/>
    </sheetView>
  </sheetViews>
  <sheetFormatPr baseColWidth="10" defaultRowHeight="15" x14ac:dyDescent="0.25"/>
  <cols>
    <col min="1" max="1" width="13.42578125" style="1" customWidth="1"/>
    <col min="2" max="3" width="16.7109375" style="1" customWidth="1"/>
    <col min="4" max="4" width="14.85546875" style="1" customWidth="1"/>
    <col min="5" max="5" width="11.42578125" style="1"/>
    <col min="6" max="6" width="11.7109375" style="1" bestFit="1" customWidth="1"/>
    <col min="7" max="7" width="11.42578125" style="1"/>
    <col min="8" max="8" width="13.5703125" style="1" customWidth="1"/>
    <col min="9" max="9" width="12.85546875" style="1" customWidth="1"/>
    <col min="10" max="10" width="11.7109375" style="1" bestFit="1" customWidth="1"/>
    <col min="11" max="14" width="11.42578125" style="1"/>
    <col min="15" max="15" width="11.7109375" style="1" bestFit="1" customWidth="1"/>
    <col min="16" max="18" width="11.42578125" style="1"/>
    <col min="19" max="19" width="12.85546875" style="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8.75" customHeight="1" x14ac:dyDescent="0.25">
      <c r="A10" s="36" t="s">
        <v>584</v>
      </c>
      <c r="B10" s="73" t="str">
        <f>Hoja1!E18</f>
        <v>Programa de Modernización Municipal</v>
      </c>
      <c r="C10" s="73" t="str">
        <f>Hoja1!S18</f>
        <v>S. Ayuntamiento Dirección de Bienes Inmuebles</v>
      </c>
      <c r="D10" s="246" t="s">
        <v>585</v>
      </c>
      <c r="E10" s="247"/>
      <c r="F10" s="248">
        <f>Hoja1!G18</f>
        <v>3132301</v>
      </c>
      <c r="G10" s="249"/>
      <c r="H10" s="38">
        <f>Hoja1!G18</f>
        <v>3132301</v>
      </c>
      <c r="I10" s="39">
        <v>0</v>
      </c>
      <c r="J10" s="248">
        <v>0</v>
      </c>
      <c r="K10" s="249"/>
      <c r="L10" s="248">
        <f>H10-J10</f>
        <v>3132301</v>
      </c>
      <c r="M10" s="249"/>
      <c r="N10" s="246" t="s">
        <v>161</v>
      </c>
      <c r="O10" s="247"/>
      <c r="P10" s="246" t="s">
        <v>710</v>
      </c>
      <c r="Q10" s="250"/>
      <c r="R10" s="246" t="s">
        <v>711</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6</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676</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54" t="s">
        <v>173</v>
      </c>
      <c r="C18" s="254"/>
      <c r="D18" s="41" t="s">
        <v>174</v>
      </c>
      <c r="E18" s="294" t="s">
        <v>175</v>
      </c>
      <c r="F18" s="295"/>
      <c r="G18" s="296"/>
      <c r="H18" s="257" t="s">
        <v>176</v>
      </c>
      <c r="I18" s="257"/>
      <c r="J18" s="42">
        <f>Hoja1!H18+Hoja1!I18+Hoja1!J18</f>
        <v>3132301</v>
      </c>
      <c r="K18" s="257" t="s">
        <v>177</v>
      </c>
      <c r="L18" s="257"/>
      <c r="M18" s="257"/>
      <c r="N18" s="257"/>
      <c r="O18" s="42">
        <f>Hoja1!H18</f>
        <v>3092101</v>
      </c>
      <c r="P18" s="40"/>
      <c r="R18" s="40"/>
      <c r="S18" s="40"/>
      <c r="T18" s="40"/>
    </row>
    <row r="19" spans="1:20" x14ac:dyDescent="0.25">
      <c r="A19" s="41" t="s">
        <v>178</v>
      </c>
      <c r="B19" s="246" t="s">
        <v>281</v>
      </c>
      <c r="C19" s="247"/>
      <c r="D19" s="41" t="s">
        <v>180</v>
      </c>
      <c r="E19" s="294" t="s">
        <v>181</v>
      </c>
      <c r="F19" s="295"/>
      <c r="G19" s="296"/>
      <c r="H19" s="257" t="s">
        <v>182</v>
      </c>
      <c r="I19" s="257"/>
      <c r="J19" s="42">
        <v>0</v>
      </c>
      <c r="K19" s="257" t="s">
        <v>183</v>
      </c>
      <c r="L19" s="257"/>
      <c r="M19" s="257"/>
      <c r="N19" s="257"/>
      <c r="O19" s="42">
        <f>Hoja1!I18</f>
        <v>30000</v>
      </c>
      <c r="P19" s="40"/>
      <c r="R19" s="40"/>
      <c r="S19" s="40"/>
      <c r="T19" s="40"/>
    </row>
    <row r="20" spans="1:20" x14ac:dyDescent="0.25">
      <c r="A20" s="41" t="s">
        <v>184</v>
      </c>
      <c r="B20" s="254" t="s">
        <v>432</v>
      </c>
      <c r="C20" s="254"/>
      <c r="D20" s="41" t="s">
        <v>186</v>
      </c>
      <c r="E20" s="294" t="s">
        <v>187</v>
      </c>
      <c r="F20" s="295"/>
      <c r="G20" s="296"/>
      <c r="H20" s="259" t="s">
        <v>188</v>
      </c>
      <c r="I20" s="259"/>
      <c r="J20" s="42">
        <v>0</v>
      </c>
      <c r="K20" s="257" t="s">
        <v>189</v>
      </c>
      <c r="L20" s="257"/>
      <c r="M20" s="257"/>
      <c r="N20" s="257"/>
      <c r="O20" s="42">
        <f>Hoja1!J18</f>
        <v>10200</v>
      </c>
      <c r="P20" s="40"/>
      <c r="R20" s="40"/>
      <c r="S20" s="40"/>
      <c r="T20" s="40"/>
    </row>
    <row r="21" spans="1:20" x14ac:dyDescent="0.25">
      <c r="A21" s="297" t="s">
        <v>190</v>
      </c>
      <c r="B21" s="297"/>
      <c r="C21" s="297"/>
      <c r="D21" s="297"/>
      <c r="E21" s="297"/>
      <c r="F21" s="297"/>
      <c r="H21" s="257" t="s">
        <v>191</v>
      </c>
      <c r="I21" s="257"/>
      <c r="J21" s="42">
        <v>0</v>
      </c>
      <c r="K21" s="257" t="s">
        <v>192</v>
      </c>
      <c r="L21" s="257"/>
      <c r="M21" s="257"/>
      <c r="N21" s="257"/>
      <c r="O21" s="42">
        <v>0</v>
      </c>
      <c r="P21" s="40"/>
      <c r="S21" s="40"/>
      <c r="T21" s="40"/>
    </row>
    <row r="22" spans="1:20" x14ac:dyDescent="0.25">
      <c r="A22" s="257" t="s">
        <v>193</v>
      </c>
      <c r="B22" s="257"/>
      <c r="C22" s="42">
        <f>SUM(C23:C29)</f>
        <v>3132301</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3132301</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Hoja1!G18</f>
        <v>3132301</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3132301</v>
      </c>
      <c r="P27" s="40"/>
      <c r="S27" s="40"/>
      <c r="T27" s="40"/>
    </row>
    <row r="28" spans="1:20" x14ac:dyDescent="0.25">
      <c r="A28" s="261" t="s">
        <v>209</v>
      </c>
      <c r="B28" s="261"/>
      <c r="C28" s="42">
        <v>0</v>
      </c>
      <c r="D28" s="257" t="s">
        <v>210</v>
      </c>
      <c r="E28" s="257"/>
      <c r="F28" s="42">
        <f>C22+F22</f>
        <v>3132301</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Hoja1!T18</f>
        <v>239029.25000000003</v>
      </c>
      <c r="C33" s="42">
        <f>Hoja1!U18</f>
        <v>239029.25000000003</v>
      </c>
      <c r="D33" s="42">
        <f>Hoja1!V18</f>
        <v>239029.25000000003</v>
      </c>
      <c r="E33" s="42">
        <f>SUM(B33:D33)</f>
        <v>717087.75000000012</v>
      </c>
      <c r="F33" s="42">
        <f>Hoja1!W18</f>
        <v>239029.25000000003</v>
      </c>
      <c r="G33" s="42">
        <f>Hoja1!X18</f>
        <v>239029.25000000003</v>
      </c>
      <c r="H33" s="42">
        <f>Hoja1!Y18</f>
        <v>239029.25000000003</v>
      </c>
      <c r="I33" s="42">
        <f>SUM(F33:H33)</f>
        <v>717087.75000000012</v>
      </c>
      <c r="J33" s="42">
        <f>I33+E33</f>
        <v>1434175.5000000002</v>
      </c>
      <c r="K33" s="42">
        <f>Hoja1!Z18</f>
        <v>239029.25000000003</v>
      </c>
      <c r="L33" s="42">
        <f>Hoja1!AA18</f>
        <v>239029.25000000003</v>
      </c>
      <c r="M33" s="42">
        <f>Hoja1!AB18</f>
        <v>239029.25000000003</v>
      </c>
      <c r="N33" s="42">
        <f>SUM(K33:M33)</f>
        <v>717087.75000000012</v>
      </c>
      <c r="O33" s="42">
        <f>Hoja1!AC18</f>
        <v>239029.25000000003</v>
      </c>
      <c r="P33" s="42">
        <f>Hoja1!AD18</f>
        <v>371004.25</v>
      </c>
      <c r="Q33" s="42">
        <f>Hoja1!AE18</f>
        <v>371004.25</v>
      </c>
      <c r="R33" s="42">
        <f>SUM(O33:Q33)</f>
        <v>981037.75</v>
      </c>
      <c r="S33" s="42">
        <f>R33+N33+J33</f>
        <v>3132301</v>
      </c>
    </row>
    <row r="34" spans="1:19" x14ac:dyDescent="0.25">
      <c r="A34" s="49" t="s">
        <v>219</v>
      </c>
      <c r="B34" s="42">
        <v>177206.07</v>
      </c>
      <c r="C34" s="42">
        <v>233556.55000000002</v>
      </c>
      <c r="D34" s="42">
        <v>226400.24999999997</v>
      </c>
      <c r="E34" s="42">
        <f>SUM(B34:D34)</f>
        <v>637162.87</v>
      </c>
      <c r="F34" s="42"/>
      <c r="G34" s="42"/>
      <c r="H34" s="42"/>
      <c r="I34" s="42">
        <f>SUM(F34:H34)</f>
        <v>0</v>
      </c>
      <c r="J34" s="42">
        <f>I34+E34</f>
        <v>637162.87</v>
      </c>
      <c r="K34" s="42"/>
      <c r="L34" s="42"/>
      <c r="M34" s="42"/>
      <c r="N34" s="42">
        <f>SUM(K34:M34)</f>
        <v>0</v>
      </c>
      <c r="O34" s="42"/>
      <c r="P34" s="42"/>
      <c r="Q34" s="42"/>
      <c r="R34" s="42">
        <f>SUM(O34:Q34)</f>
        <v>0</v>
      </c>
      <c r="S34" s="42">
        <f>R34+N34+J34</f>
        <v>637162.87</v>
      </c>
    </row>
    <row r="35" spans="1:19" x14ac:dyDescent="0.25">
      <c r="A35" s="49" t="s">
        <v>220</v>
      </c>
      <c r="B35" s="50">
        <f>(B34-B33)/B33</f>
        <v>-0.2586427393300193</v>
      </c>
      <c r="C35" s="50">
        <f t="shared" ref="C35:S35" si="0">(C34-C33)/C33</f>
        <v>-2.2895524292529099E-2</v>
      </c>
      <c r="D35" s="50">
        <f t="shared" si="0"/>
        <v>-5.2834538032479526E-2</v>
      </c>
      <c r="E35" s="50">
        <f t="shared" si="0"/>
        <v>-0.11145760055167601</v>
      </c>
      <c r="F35" s="50">
        <f t="shared" si="0"/>
        <v>-1</v>
      </c>
      <c r="G35" s="50">
        <f t="shared" si="0"/>
        <v>-1</v>
      </c>
      <c r="H35" s="50">
        <f t="shared" si="0"/>
        <v>-1</v>
      </c>
      <c r="I35" s="50">
        <f t="shared" si="0"/>
        <v>-1</v>
      </c>
      <c r="J35" s="50">
        <f t="shared" si="0"/>
        <v>-0.55572880027583804</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-0.79658312850521062</v>
      </c>
    </row>
    <row r="37" spans="1:19" x14ac:dyDescent="0.25">
      <c r="A37" s="270" t="s">
        <v>221</v>
      </c>
      <c r="B37" s="270"/>
      <c r="C37" s="270"/>
      <c r="D37" s="270"/>
      <c r="E37" s="270"/>
      <c r="F37" s="270"/>
      <c r="G37" s="270"/>
      <c r="H37" s="270"/>
      <c r="I37" s="270"/>
      <c r="J37" s="270"/>
      <c r="K37" s="270"/>
      <c r="L37" s="270"/>
      <c r="M37" s="270"/>
      <c r="N37" s="270"/>
      <c r="O37" s="270"/>
      <c r="P37" s="270"/>
      <c r="Q37" s="270"/>
      <c r="R37" s="270"/>
      <c r="S37" s="270"/>
    </row>
    <row r="38" spans="1:19"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19"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19"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19" ht="90" x14ac:dyDescent="0.25">
      <c r="A41" s="53" t="s">
        <v>240</v>
      </c>
      <c r="B41" s="73" t="s">
        <v>712</v>
      </c>
      <c r="C41" s="73" t="s">
        <v>713</v>
      </c>
      <c r="D41" s="73" t="s">
        <v>586</v>
      </c>
      <c r="E41" s="73" t="s">
        <v>244</v>
      </c>
      <c r="F41" s="73" t="s">
        <v>245</v>
      </c>
      <c r="G41" s="73" t="s">
        <v>218</v>
      </c>
      <c r="H41" s="73" t="s">
        <v>587</v>
      </c>
      <c r="I41" s="73" t="s">
        <v>714</v>
      </c>
      <c r="J41" s="54"/>
      <c r="K41" s="97">
        <v>1</v>
      </c>
      <c r="L41" s="54"/>
      <c r="M41" s="54"/>
      <c r="N41" s="54"/>
      <c r="O41" s="54"/>
      <c r="P41" s="54"/>
      <c r="Q41" s="54"/>
      <c r="R41" s="97">
        <v>1</v>
      </c>
      <c r="S41" s="54"/>
    </row>
    <row r="42" spans="1:19" x14ac:dyDescent="0.25">
      <c r="A42" s="275"/>
      <c r="B42" s="275"/>
      <c r="C42" s="275"/>
      <c r="D42" s="275"/>
      <c r="E42" s="275"/>
      <c r="F42" s="275"/>
      <c r="G42" s="275"/>
      <c r="H42" s="275"/>
      <c r="I42" s="275"/>
      <c r="J42" s="275"/>
      <c r="K42" s="275"/>
      <c r="L42" s="275"/>
      <c r="M42" s="275"/>
      <c r="N42" s="275"/>
      <c r="O42" s="275"/>
      <c r="P42" s="275"/>
      <c r="Q42" s="275"/>
      <c r="R42" s="275"/>
      <c r="S42" s="275"/>
    </row>
    <row r="43" spans="1:19" ht="90" x14ac:dyDescent="0.25">
      <c r="A43" s="77" t="s">
        <v>246</v>
      </c>
      <c r="B43" s="73" t="s">
        <v>588</v>
      </c>
      <c r="C43" s="73" t="s">
        <v>715</v>
      </c>
      <c r="D43" s="73" t="s">
        <v>589</v>
      </c>
      <c r="E43" s="73" t="s">
        <v>244</v>
      </c>
      <c r="F43" s="73" t="s">
        <v>245</v>
      </c>
      <c r="G43" s="73" t="s">
        <v>218</v>
      </c>
      <c r="H43" s="73" t="s">
        <v>587</v>
      </c>
      <c r="I43" s="73" t="s">
        <v>714</v>
      </c>
      <c r="J43" s="54"/>
      <c r="K43" s="97">
        <v>1</v>
      </c>
      <c r="L43" s="54"/>
      <c r="M43" s="54"/>
      <c r="N43" s="54"/>
      <c r="O43" s="54"/>
      <c r="P43" s="54"/>
      <c r="Q43" s="54"/>
      <c r="R43" s="97">
        <v>1</v>
      </c>
      <c r="S43" s="54"/>
    </row>
    <row r="44" spans="1:19" x14ac:dyDescent="0.25">
      <c r="A44" s="275"/>
      <c r="B44" s="275"/>
      <c r="C44" s="275"/>
      <c r="D44" s="275"/>
      <c r="E44" s="275"/>
      <c r="F44" s="275"/>
      <c r="G44" s="275"/>
      <c r="H44" s="275"/>
      <c r="I44" s="275"/>
      <c r="J44" s="275"/>
      <c r="K44" s="275"/>
      <c r="L44" s="275"/>
      <c r="M44" s="275"/>
      <c r="N44" s="275"/>
      <c r="O44" s="275"/>
      <c r="P44" s="275"/>
      <c r="Q44" s="275"/>
      <c r="R44" s="275"/>
      <c r="S44" s="275"/>
    </row>
    <row r="45" spans="1:19" ht="124.5" customHeight="1" x14ac:dyDescent="0.25">
      <c r="A45" s="77" t="s">
        <v>285</v>
      </c>
      <c r="B45" s="73" t="s">
        <v>590</v>
      </c>
      <c r="C45" s="73" t="s">
        <v>716</v>
      </c>
      <c r="D45" s="73" t="s">
        <v>591</v>
      </c>
      <c r="E45" s="73" t="s">
        <v>244</v>
      </c>
      <c r="F45" s="73" t="s">
        <v>252</v>
      </c>
      <c r="G45" s="73" t="s">
        <v>248</v>
      </c>
      <c r="H45" s="73" t="s">
        <v>587</v>
      </c>
      <c r="I45" s="73" t="s">
        <v>714</v>
      </c>
      <c r="J45" s="73"/>
      <c r="K45" s="55">
        <v>1</v>
      </c>
      <c r="L45" s="55">
        <v>1</v>
      </c>
      <c r="M45" s="54"/>
      <c r="N45" s="55">
        <v>1</v>
      </c>
      <c r="O45" s="54"/>
      <c r="P45" s="55">
        <v>1</v>
      </c>
      <c r="Q45" s="54"/>
      <c r="R45" s="55">
        <v>1</v>
      </c>
      <c r="S45" s="73"/>
    </row>
    <row r="46" spans="1:19" x14ac:dyDescent="0.25">
      <c r="A46" s="275"/>
      <c r="B46" s="275"/>
      <c r="C46" s="275"/>
      <c r="D46" s="275"/>
      <c r="E46" s="275"/>
      <c r="F46" s="275"/>
      <c r="G46" s="275"/>
      <c r="H46" s="275"/>
      <c r="I46" s="275"/>
      <c r="J46" s="275"/>
      <c r="K46" s="275"/>
      <c r="L46" s="275"/>
      <c r="M46" s="275"/>
      <c r="N46" s="275"/>
      <c r="O46" s="275"/>
      <c r="P46" s="275"/>
      <c r="Q46" s="275"/>
      <c r="R46" s="275"/>
      <c r="S46" s="275"/>
    </row>
    <row r="47" spans="1:19" ht="84.75" customHeight="1" x14ac:dyDescent="0.25">
      <c r="A47" s="279" t="s">
        <v>284</v>
      </c>
      <c r="B47" s="73" t="s">
        <v>592</v>
      </c>
      <c r="C47" s="73" t="s">
        <v>593</v>
      </c>
      <c r="D47" s="73" t="s">
        <v>595</v>
      </c>
      <c r="E47" s="73" t="s">
        <v>244</v>
      </c>
      <c r="F47" s="73" t="s">
        <v>252</v>
      </c>
      <c r="G47" s="73" t="s">
        <v>248</v>
      </c>
      <c r="H47" s="73" t="s">
        <v>587</v>
      </c>
      <c r="I47" s="73" t="s">
        <v>714</v>
      </c>
      <c r="J47" s="73"/>
      <c r="K47" s="55">
        <v>1</v>
      </c>
      <c r="L47" s="55">
        <v>1</v>
      </c>
      <c r="M47" s="54"/>
      <c r="N47" s="55">
        <v>1</v>
      </c>
      <c r="O47" s="54"/>
      <c r="P47" s="55">
        <v>1</v>
      </c>
      <c r="Q47" s="54"/>
      <c r="R47" s="55">
        <v>1</v>
      </c>
      <c r="S47" s="73"/>
    </row>
    <row r="48" spans="1:19" ht="84.75" customHeight="1" x14ac:dyDescent="0.25">
      <c r="A48" s="279"/>
      <c r="B48" s="73" t="s">
        <v>717</v>
      </c>
      <c r="C48" s="73" t="s">
        <v>718</v>
      </c>
      <c r="D48" s="73" t="s">
        <v>597</v>
      </c>
      <c r="E48" s="73" t="s">
        <v>564</v>
      </c>
      <c r="F48" s="73" t="s">
        <v>252</v>
      </c>
      <c r="G48" s="73" t="s">
        <v>248</v>
      </c>
      <c r="H48" s="73" t="s">
        <v>587</v>
      </c>
      <c r="I48" s="73" t="s">
        <v>714</v>
      </c>
      <c r="J48" s="73"/>
      <c r="K48" s="55">
        <v>1</v>
      </c>
      <c r="L48" s="55">
        <v>1</v>
      </c>
      <c r="M48" s="54"/>
      <c r="N48" s="55">
        <v>1</v>
      </c>
      <c r="O48" s="54"/>
      <c r="P48" s="55">
        <v>1</v>
      </c>
      <c r="Q48" s="54"/>
      <c r="R48" s="55">
        <v>1</v>
      </c>
      <c r="S48" s="73"/>
    </row>
    <row r="49" spans="1:19" ht="84.75" customHeight="1" x14ac:dyDescent="0.25">
      <c r="A49" s="279"/>
      <c r="B49" s="73" t="s">
        <v>719</v>
      </c>
      <c r="C49" s="73" t="s">
        <v>594</v>
      </c>
      <c r="D49" s="73" t="s">
        <v>596</v>
      </c>
      <c r="E49" s="73" t="s">
        <v>564</v>
      </c>
      <c r="F49" s="73" t="s">
        <v>252</v>
      </c>
      <c r="G49" s="73" t="s">
        <v>248</v>
      </c>
      <c r="H49" s="73" t="s">
        <v>587</v>
      </c>
      <c r="I49" s="73" t="s">
        <v>714</v>
      </c>
      <c r="J49" s="73"/>
      <c r="K49" s="55">
        <v>1</v>
      </c>
      <c r="L49" s="55">
        <v>1</v>
      </c>
      <c r="M49" s="54"/>
      <c r="N49" s="55">
        <v>1</v>
      </c>
      <c r="O49" s="54"/>
      <c r="P49" s="55">
        <v>1</v>
      </c>
      <c r="Q49" s="54"/>
      <c r="R49" s="55">
        <v>1</v>
      </c>
      <c r="S49" s="73"/>
    </row>
  </sheetData>
  <mergeCells count="96">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6:S46"/>
    <mergeCell ref="A47:A49"/>
    <mergeCell ref="P39:Q39"/>
    <mergeCell ref="R39:S39"/>
    <mergeCell ref="A42:S42"/>
    <mergeCell ref="A44:S44"/>
    <mergeCell ref="F39:F40"/>
    <mergeCell ref="G39:G40"/>
    <mergeCell ref="J39:J40"/>
    <mergeCell ref="K39:K40"/>
    <mergeCell ref="L39:M39"/>
    <mergeCell ref="N39:O39"/>
  </mergeCells>
  <pageMargins left="0.7" right="0.7" top="0.75" bottom="0.75" header="0.3" footer="0.3"/>
  <pageSetup scale="5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S30"/>
  <sheetViews>
    <sheetView showGridLines="0" topLeftCell="A9" zoomScale="80" zoomScaleNormal="80" workbookViewId="0">
      <selection activeCell="G24" sqref="G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Hoja1!C19</f>
        <v>Finanzas Públicas Responsables</v>
      </c>
      <c r="D9" s="215"/>
      <c r="E9" s="215"/>
      <c r="F9" s="215"/>
      <c r="G9" s="215"/>
      <c r="H9" s="215"/>
      <c r="I9" s="215"/>
      <c r="J9" s="215"/>
      <c r="K9" s="216"/>
      <c r="N9" s="234" t="s">
        <v>271</v>
      </c>
      <c r="O9" s="234"/>
      <c r="P9" s="234"/>
      <c r="Q9" s="290" t="str">
        <f>Hoja1!S19</f>
        <v>Tesorería</v>
      </c>
      <c r="R9" s="291"/>
      <c r="S9" s="292"/>
    </row>
    <row r="10" spans="1:19" ht="15" customHeight="1" x14ac:dyDescent="0.25">
      <c r="A10" s="229"/>
      <c r="B10" s="229"/>
      <c r="C10" s="217"/>
      <c r="D10" s="218"/>
      <c r="E10" s="218"/>
      <c r="F10" s="218"/>
      <c r="G10" s="218"/>
      <c r="H10" s="218"/>
      <c r="I10" s="218"/>
      <c r="J10" s="218"/>
      <c r="K10" s="219"/>
      <c r="N10" s="234"/>
      <c r="O10" s="234"/>
      <c r="P10" s="234"/>
      <c r="Q10" s="290" t="str">
        <f>Hoja1!S20</f>
        <v>Contabilidad</v>
      </c>
      <c r="R10" s="291"/>
      <c r="S10" s="292"/>
    </row>
    <row r="11" spans="1:19" x14ac:dyDescent="0.25">
      <c r="A11" s="59"/>
      <c r="B11" s="59"/>
      <c r="Q11" s="290" t="str">
        <f>Hoja1!S21</f>
        <v>Egresos</v>
      </c>
      <c r="R11" s="291"/>
      <c r="S11" s="292"/>
    </row>
    <row r="12" spans="1:19" x14ac:dyDescent="0.25">
      <c r="A12" s="229" t="s">
        <v>267</v>
      </c>
      <c r="B12" s="229"/>
      <c r="C12" s="225" t="s">
        <v>3</v>
      </c>
      <c r="D12" s="226"/>
      <c r="E12" s="226"/>
      <c r="F12" s="226"/>
      <c r="G12" s="226"/>
      <c r="H12" s="226"/>
      <c r="I12" s="226"/>
      <c r="J12" s="226"/>
      <c r="K12" s="227"/>
      <c r="M12" s="236" t="s">
        <v>2</v>
      </c>
      <c r="N12" s="237"/>
      <c r="O12" s="238"/>
      <c r="Q12" s="290" t="str">
        <f>Hoja1!S22</f>
        <v>Ingresos</v>
      </c>
      <c r="R12" s="291"/>
      <c r="S12" s="292"/>
    </row>
    <row r="13" spans="1:19" x14ac:dyDescent="0.25">
      <c r="A13" s="229"/>
      <c r="B13" s="229"/>
      <c r="C13" s="220" t="str">
        <f>Hoja1!E19</f>
        <v>Administración Eficiente del Gasto Público Municipal</v>
      </c>
      <c r="D13" s="221"/>
      <c r="E13" s="221"/>
      <c r="F13" s="221"/>
      <c r="G13" s="221"/>
      <c r="H13" s="221"/>
      <c r="I13" s="221"/>
      <c r="J13" s="221"/>
      <c r="K13" s="222"/>
      <c r="M13" s="210">
        <f>SUM(Hoja1!G19:G29)</f>
        <v>383531675.25</v>
      </c>
      <c r="N13" s="211"/>
      <c r="O13" s="212"/>
      <c r="Q13" s="290" t="str">
        <f>Hoja1!S23</f>
        <v>Sistemas Compras</v>
      </c>
      <c r="R13" s="291"/>
      <c r="S13" s="292"/>
    </row>
    <row r="14" spans="1:19" x14ac:dyDescent="0.25">
      <c r="A14" s="229"/>
      <c r="B14" s="229"/>
      <c r="C14" s="220" t="str">
        <f>Hoja1!E30</f>
        <v>Programa de Fideicomiso de Seguridad Pública</v>
      </c>
      <c r="D14" s="221"/>
      <c r="E14" s="221"/>
      <c r="F14" s="221"/>
      <c r="G14" s="221"/>
      <c r="H14" s="221"/>
      <c r="I14" s="221"/>
      <c r="J14" s="221"/>
      <c r="K14" s="222"/>
      <c r="M14" s="210">
        <f>Hoja1!G30</f>
        <v>35725466</v>
      </c>
      <c r="N14" s="211"/>
      <c r="O14" s="212"/>
      <c r="Q14" s="290" t="str">
        <f>Hoja1!S24</f>
        <v>Ejecución Fiscal</v>
      </c>
      <c r="R14" s="291"/>
      <c r="S14" s="292"/>
    </row>
    <row r="15" spans="1:19" x14ac:dyDescent="0.25">
      <c r="A15" s="229"/>
      <c r="B15" s="229"/>
      <c r="C15" s="220"/>
      <c r="D15" s="221"/>
      <c r="E15" s="221"/>
      <c r="F15" s="221"/>
      <c r="G15" s="221"/>
      <c r="H15" s="221"/>
      <c r="I15" s="221"/>
      <c r="J15" s="221"/>
      <c r="K15" s="222"/>
      <c r="M15" s="210"/>
      <c r="N15" s="211"/>
      <c r="O15" s="212"/>
      <c r="Q15" s="290" t="str">
        <f>Hoja1!S25</f>
        <v>Control y Seguimiento</v>
      </c>
      <c r="R15" s="291"/>
      <c r="S15" s="292"/>
    </row>
    <row r="16" spans="1:19" x14ac:dyDescent="0.25">
      <c r="A16" s="229"/>
      <c r="B16" s="229"/>
      <c r="C16" s="220"/>
      <c r="D16" s="221"/>
      <c r="E16" s="221"/>
      <c r="F16" s="221"/>
      <c r="G16" s="221"/>
      <c r="H16" s="221"/>
      <c r="I16" s="221"/>
      <c r="J16" s="221"/>
      <c r="K16" s="222"/>
      <c r="M16" s="210"/>
      <c r="N16" s="211"/>
      <c r="O16" s="212"/>
      <c r="Q16" s="290" t="str">
        <f>Hoja1!S26</f>
        <v>Servicios Administrativos</v>
      </c>
      <c r="R16" s="291"/>
      <c r="S16" s="292"/>
    </row>
    <row r="17" spans="1:19" x14ac:dyDescent="0.25">
      <c r="A17" s="229"/>
      <c r="B17" s="229"/>
      <c r="C17" s="220"/>
      <c r="D17" s="221"/>
      <c r="E17" s="221"/>
      <c r="F17" s="221"/>
      <c r="G17" s="221"/>
      <c r="H17" s="221"/>
      <c r="I17" s="221"/>
      <c r="J17" s="221"/>
      <c r="K17" s="222"/>
      <c r="M17" s="210"/>
      <c r="N17" s="211"/>
      <c r="O17" s="212"/>
      <c r="Q17" s="290" t="str">
        <f>Hoja1!S27</f>
        <v>Proyectos especiles</v>
      </c>
      <c r="R17" s="291"/>
      <c r="S17" s="292"/>
    </row>
    <row r="18" spans="1:19" x14ac:dyDescent="0.25">
      <c r="A18" s="229"/>
      <c r="B18" s="229"/>
      <c r="C18" s="220"/>
      <c r="D18" s="221"/>
      <c r="E18" s="221"/>
      <c r="F18" s="221"/>
      <c r="G18" s="221"/>
      <c r="H18" s="221"/>
      <c r="I18" s="221"/>
      <c r="J18" s="221"/>
      <c r="K18" s="222"/>
      <c r="M18" s="210"/>
      <c r="N18" s="211"/>
      <c r="O18" s="212"/>
      <c r="Q18" s="290" t="str">
        <f>Hoja1!S28</f>
        <v>Fideicomiso de Seguridad Pública</v>
      </c>
      <c r="R18" s="291"/>
      <c r="S18" s="292"/>
    </row>
    <row r="19" spans="1:19" x14ac:dyDescent="0.25">
      <c r="A19" s="229"/>
      <c r="B19" s="229"/>
      <c r="C19" s="220"/>
      <c r="D19" s="221"/>
      <c r="E19" s="221"/>
      <c r="F19" s="221"/>
      <c r="G19" s="221"/>
      <c r="H19" s="221"/>
      <c r="I19" s="221"/>
      <c r="J19" s="221"/>
      <c r="K19" s="222"/>
      <c r="M19" s="210"/>
      <c r="N19" s="211"/>
      <c r="O19" s="212"/>
      <c r="Q19" s="290" t="str">
        <f>Hoja1!S29</f>
        <v>Alcoholes</v>
      </c>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419257141.25</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SUM(Hoja1!T19:T30)</f>
        <v>33720618.770833328</v>
      </c>
      <c r="C28" s="42">
        <f>SUM(Hoja1!U19:U30)</f>
        <v>37014978.770833328</v>
      </c>
      <c r="D28" s="42">
        <f>SUM(Hoja1!V19:V30)</f>
        <v>34113636.770833328</v>
      </c>
      <c r="E28" s="42">
        <f>SUM(B28:D28)</f>
        <v>104849234.31249999</v>
      </c>
      <c r="F28" s="42">
        <f>SUM(Hoja1!W19:W30)</f>
        <v>33741418.770833328</v>
      </c>
      <c r="G28" s="42">
        <f>SUM(Hoja1!X19:X30)</f>
        <v>33741418.770833328</v>
      </c>
      <c r="H28" s="42">
        <f>SUM(Hoja1!Y19:Y30)</f>
        <v>34113636.770833328</v>
      </c>
      <c r="I28" s="42">
        <f>SUM(F28:H28)</f>
        <v>101596474.31249999</v>
      </c>
      <c r="J28" s="42">
        <f>I28+E28</f>
        <v>206445708.62499997</v>
      </c>
      <c r="K28" s="42">
        <f>SUM(Hoja1!Z19:Z30)</f>
        <v>33741418.770833328</v>
      </c>
      <c r="L28" s="42">
        <f>SUM(Hoja1!AA19:AA30)</f>
        <v>33741418.770833328</v>
      </c>
      <c r="M28" s="42">
        <f>SUM(Hoja1!AB19:AB30)</f>
        <v>37366396.770833328</v>
      </c>
      <c r="N28" s="42">
        <f>SUM(K28:M28)</f>
        <v>104849234.31249999</v>
      </c>
      <c r="O28" s="42">
        <f>SUM(Hoja1!AC19:AC30)</f>
        <v>33741418.770833328</v>
      </c>
      <c r="P28" s="42">
        <f>SUM(Hoja1!AD19:AD30)</f>
        <v>36924280.770833328</v>
      </c>
      <c r="Q28" s="42">
        <f>SUM(Hoja1!AE19:AE30)</f>
        <v>37296498.770833328</v>
      </c>
      <c r="R28" s="42">
        <f>SUM(O28:Q28)</f>
        <v>107962198.31249999</v>
      </c>
      <c r="S28" s="42">
        <f>R28+N28+J28</f>
        <v>419257141.24999994</v>
      </c>
    </row>
    <row r="29" spans="1:19" x14ac:dyDescent="0.25">
      <c r="A29" s="49" t="s">
        <v>219</v>
      </c>
      <c r="B29" s="42">
        <v>9387906.2600000016</v>
      </c>
      <c r="C29" s="42">
        <v>12056185.419999998</v>
      </c>
      <c r="D29" s="42">
        <v>14603311.555200003</v>
      </c>
      <c r="E29" s="42">
        <f>SUM(B29:D29)</f>
        <v>36047403.235200003</v>
      </c>
      <c r="F29" s="42"/>
      <c r="G29" s="42"/>
      <c r="H29" s="42"/>
      <c r="I29" s="42">
        <f>SUM(F29:H29)</f>
        <v>0</v>
      </c>
      <c r="J29" s="42">
        <f>I29+E29</f>
        <v>36047403.235200003</v>
      </c>
      <c r="K29" s="42"/>
      <c r="L29" s="42"/>
      <c r="M29" s="42"/>
      <c r="N29" s="42">
        <f>SUM(K29:M29)</f>
        <v>0</v>
      </c>
      <c r="O29" s="42"/>
      <c r="P29" s="42"/>
      <c r="Q29" s="42"/>
      <c r="R29" s="42">
        <f>SUM(O29:Q29)</f>
        <v>0</v>
      </c>
      <c r="S29" s="42">
        <f>R29+N29+J29</f>
        <v>36047403.235200003</v>
      </c>
    </row>
    <row r="30" spans="1:19" x14ac:dyDescent="0.25">
      <c r="A30" s="49" t="s">
        <v>220</v>
      </c>
      <c r="B30" s="50">
        <f>(B29-B28)/B28</f>
        <v>-0.72159744980361751</v>
      </c>
      <c r="C30" s="50">
        <f t="shared" ref="C30:J30" si="0">(C29-C28)/C28</f>
        <v>-0.67428900892684274</v>
      </c>
      <c r="D30" s="50">
        <f t="shared" si="0"/>
        <v>-0.57192158510388946</v>
      </c>
      <c r="E30" s="50">
        <f t="shared" si="0"/>
        <v>-0.65619774458474533</v>
      </c>
      <c r="F30" s="50">
        <f t="shared" si="0"/>
        <v>-1</v>
      </c>
      <c r="G30" s="50">
        <f t="shared" si="0"/>
        <v>-1</v>
      </c>
      <c r="H30" s="50">
        <f t="shared" si="0"/>
        <v>-1</v>
      </c>
      <c r="I30" s="50">
        <f t="shared" si="0"/>
        <v>-1</v>
      </c>
      <c r="J30" s="50">
        <f t="shared" si="0"/>
        <v>-0.82539039694606287</v>
      </c>
      <c r="K30" s="50">
        <f t="shared" ref="K30:S30" si="1">(K29-K28)/K28</f>
        <v>-1</v>
      </c>
      <c r="L30" s="50">
        <f t="shared" si="1"/>
        <v>-1</v>
      </c>
      <c r="M30" s="50">
        <f t="shared" si="1"/>
        <v>-1</v>
      </c>
      <c r="N30" s="50">
        <f t="shared" si="1"/>
        <v>-1</v>
      </c>
      <c r="O30" s="50">
        <f t="shared" si="1"/>
        <v>-1</v>
      </c>
      <c r="P30" s="50">
        <f t="shared" si="1"/>
        <v>-1</v>
      </c>
      <c r="Q30" s="50">
        <f t="shared" si="1"/>
        <v>-1</v>
      </c>
      <c r="R30" s="50">
        <f t="shared" si="1"/>
        <v>-1</v>
      </c>
      <c r="S30" s="50">
        <f t="shared" si="1"/>
        <v>-0.91402077701592399</v>
      </c>
    </row>
  </sheetData>
  <mergeCells count="46">
    <mergeCell ref="J23:L23"/>
    <mergeCell ref="M23:O23"/>
    <mergeCell ref="Q23:S23"/>
    <mergeCell ref="C21:K21"/>
    <mergeCell ref="M21:O21"/>
    <mergeCell ref="Q21:S21"/>
    <mergeCell ref="C22:K22"/>
    <mergeCell ref="M22:O22"/>
    <mergeCell ref="Q22:S22"/>
    <mergeCell ref="C19:K19"/>
    <mergeCell ref="M19:O19"/>
    <mergeCell ref="Q19:S19"/>
    <mergeCell ref="C20:K20"/>
    <mergeCell ref="M20:O20"/>
    <mergeCell ref="Q20:S20"/>
    <mergeCell ref="Q16:S16"/>
    <mergeCell ref="C17:K17"/>
    <mergeCell ref="M17:O17"/>
    <mergeCell ref="Q17:S17"/>
    <mergeCell ref="C18:K18"/>
    <mergeCell ref="M18:O18"/>
    <mergeCell ref="Q18:S18"/>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A1:S1"/>
    <mergeCell ref="A2:S2"/>
    <mergeCell ref="A3:S3"/>
    <mergeCell ref="A9:B10"/>
    <mergeCell ref="C9:K10"/>
    <mergeCell ref="N9:P10"/>
    <mergeCell ref="Q9:S9"/>
    <mergeCell ref="Q10:S10"/>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T53"/>
  <sheetViews>
    <sheetView showGridLines="0" view="pageBreakPreview" zoomScale="60" zoomScaleNormal="100" workbookViewId="0">
      <selection activeCell="H29" sqref="H29"/>
    </sheetView>
  </sheetViews>
  <sheetFormatPr baseColWidth="10" defaultRowHeight="15" x14ac:dyDescent="0.25"/>
  <cols>
    <col min="1" max="1" width="11.42578125" style="1"/>
    <col min="2" max="3" width="12.85546875" style="1" customWidth="1"/>
    <col min="4" max="5" width="11.7109375" style="1" bestFit="1" customWidth="1"/>
    <col min="6" max="6" width="11.85546875" style="1" bestFit="1" customWidth="1"/>
    <col min="7" max="7" width="11.7109375" style="1" bestFit="1" customWidth="1"/>
    <col min="8" max="8" width="12.7109375" style="1" bestFit="1" customWidth="1"/>
    <col min="9" max="9" width="12.85546875" style="1" customWidth="1"/>
    <col min="10" max="10" width="12.7109375" style="1" bestFit="1" customWidth="1"/>
    <col min="11" max="11" width="11.85546875" style="1" bestFit="1" customWidth="1"/>
    <col min="12" max="14" width="11.7109375" style="1" bestFit="1" customWidth="1"/>
    <col min="15" max="15" width="12.7109375" style="1" bestFit="1" customWidth="1"/>
    <col min="16" max="16" width="11.7109375" style="1" bestFit="1" customWidth="1"/>
    <col min="17"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57" customHeight="1" x14ac:dyDescent="0.25">
      <c r="A10" s="36" t="s">
        <v>493</v>
      </c>
      <c r="B10" s="37" t="str">
        <f>Hoja1!E19</f>
        <v>Administración Eficiente del Gasto Público Municipal</v>
      </c>
      <c r="C10" s="37" t="s">
        <v>494</v>
      </c>
      <c r="D10" s="246" t="s">
        <v>720</v>
      </c>
      <c r="E10" s="247"/>
      <c r="F10" s="248">
        <f>SUM(Hoja1!G19:G29)</f>
        <v>383531675.25</v>
      </c>
      <c r="G10" s="249"/>
      <c r="H10" s="38">
        <f>SUM(Hoja1!G19:G29)</f>
        <v>383531675.25</v>
      </c>
      <c r="I10" s="39">
        <v>0</v>
      </c>
      <c r="J10" s="248">
        <v>0</v>
      </c>
      <c r="K10" s="249"/>
      <c r="L10" s="248">
        <f>H10-J10</f>
        <v>383531675.25</v>
      </c>
      <c r="M10" s="249"/>
      <c r="N10" s="246" t="s">
        <v>161</v>
      </c>
      <c r="O10" s="247"/>
      <c r="P10" s="246" t="s">
        <v>495</v>
      </c>
      <c r="Q10" s="250"/>
      <c r="R10" s="246" t="s">
        <v>496</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6</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497</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173</v>
      </c>
      <c r="C18" s="293"/>
      <c r="D18" s="41" t="s">
        <v>174</v>
      </c>
      <c r="E18" s="294" t="s">
        <v>175</v>
      </c>
      <c r="F18" s="295"/>
      <c r="G18" s="296"/>
      <c r="H18" s="257" t="s">
        <v>176</v>
      </c>
      <c r="I18" s="257"/>
      <c r="J18" s="42">
        <f>SUM(Hoja1!H19:J29)+Hoja1!K27</f>
        <v>192425547</v>
      </c>
      <c r="K18" s="257" t="s">
        <v>177</v>
      </c>
      <c r="L18" s="257"/>
      <c r="M18" s="257"/>
      <c r="N18" s="257"/>
      <c r="O18" s="42">
        <f>SUM(Hoja1!H19:H29)</f>
        <v>105022406</v>
      </c>
      <c r="P18" s="40"/>
      <c r="R18" s="40"/>
      <c r="S18" s="40"/>
      <c r="T18" s="40"/>
    </row>
    <row r="19" spans="1:20" x14ac:dyDescent="0.25">
      <c r="A19" s="41" t="s">
        <v>178</v>
      </c>
      <c r="B19" s="293" t="s">
        <v>498</v>
      </c>
      <c r="C19" s="293"/>
      <c r="D19" s="41" t="s">
        <v>180</v>
      </c>
      <c r="E19" s="294" t="s">
        <v>181</v>
      </c>
      <c r="F19" s="295"/>
      <c r="G19" s="296"/>
      <c r="H19" s="257" t="s">
        <v>182</v>
      </c>
      <c r="I19" s="257"/>
      <c r="J19" s="42">
        <f>Hoja1!N28</f>
        <v>191106128.25</v>
      </c>
      <c r="K19" s="257" t="s">
        <v>183</v>
      </c>
      <c r="L19" s="257"/>
      <c r="M19" s="257"/>
      <c r="N19" s="257"/>
      <c r="O19" s="42">
        <f>SUM(Hoja1!I19:I29)</f>
        <v>12022499</v>
      </c>
      <c r="P19" s="40"/>
      <c r="R19" s="40"/>
      <c r="S19" s="40"/>
      <c r="T19" s="40"/>
    </row>
    <row r="20" spans="1:20" x14ac:dyDescent="0.25">
      <c r="A20" s="41" t="s">
        <v>184</v>
      </c>
      <c r="B20" s="293" t="s">
        <v>499</v>
      </c>
      <c r="C20" s="293"/>
      <c r="D20" s="41" t="s">
        <v>186</v>
      </c>
      <c r="E20" s="294" t="s">
        <v>187</v>
      </c>
      <c r="F20" s="295"/>
      <c r="G20" s="296"/>
      <c r="H20" s="259" t="s">
        <v>188</v>
      </c>
      <c r="I20" s="259"/>
      <c r="J20" s="42">
        <v>0</v>
      </c>
      <c r="K20" s="257" t="s">
        <v>189</v>
      </c>
      <c r="L20" s="257"/>
      <c r="M20" s="257"/>
      <c r="N20" s="257"/>
      <c r="O20" s="42">
        <f>SUM(Hoja1!J19:J29)</f>
        <v>74384842</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f>Hoja1!K27</f>
        <v>995800</v>
      </c>
      <c r="P21" s="40"/>
      <c r="S21" s="40"/>
      <c r="T21" s="40"/>
    </row>
    <row r="22" spans="1:20" x14ac:dyDescent="0.25">
      <c r="A22" s="257" t="s">
        <v>193</v>
      </c>
      <c r="B22" s="257"/>
      <c r="C22" s="42">
        <f>SUM(C23:C29)</f>
        <v>36035138</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383531675.25</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f>Hoja1!N28</f>
        <v>191106128.25</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v>36035138</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383531675.25</v>
      </c>
      <c r="P27" s="40"/>
      <c r="S27" s="40"/>
      <c r="T27" s="40"/>
    </row>
    <row r="28" spans="1:20" x14ac:dyDescent="0.25">
      <c r="A28" s="261" t="s">
        <v>209</v>
      </c>
      <c r="B28" s="261"/>
      <c r="C28" s="42">
        <v>0</v>
      </c>
      <c r="D28" s="257" t="s">
        <v>210</v>
      </c>
      <c r="E28" s="257"/>
      <c r="F28" s="42">
        <f>C22+F22</f>
        <v>36035138</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SUM(Hoja1!T19:T29)</f>
        <v>30845747.520833332</v>
      </c>
      <c r="C33" s="42">
        <f>SUM(Hoja1!U19:U29)</f>
        <v>34140107.520833328</v>
      </c>
      <c r="D33" s="42">
        <f>SUM(Hoja1!V19:V29)</f>
        <v>30969917.520833332</v>
      </c>
      <c r="E33" s="42">
        <f>SUM(B33:D33)</f>
        <v>95955772.562499985</v>
      </c>
      <c r="F33" s="42">
        <f>SUM(Hoja1!W19:W29)</f>
        <v>30866547.520833332</v>
      </c>
      <c r="G33" s="42">
        <f>SUM(Hoja1!X19:X29)</f>
        <v>30866547.520833332</v>
      </c>
      <c r="H33" s="42">
        <f>SUM(Hoja1!Y19:Y29)</f>
        <v>30969917.520833332</v>
      </c>
      <c r="I33" s="42">
        <f>SUM(F33:H33)</f>
        <v>92703012.5625</v>
      </c>
      <c r="J33" s="42">
        <f>I33+E33</f>
        <v>188658785.125</v>
      </c>
      <c r="K33" s="42">
        <f>SUM(Hoja1!Z19:Z29)</f>
        <v>30866547.520833332</v>
      </c>
      <c r="L33" s="42">
        <f>SUM(Hoja1!AA19:AA29)</f>
        <v>30866547.520833332</v>
      </c>
      <c r="M33" s="42">
        <f>SUM(Hoja1!AB19:AB29)</f>
        <v>34222677.520833328</v>
      </c>
      <c r="N33" s="42">
        <f>SUM(K33:M33)</f>
        <v>95955772.5625</v>
      </c>
      <c r="O33" s="42">
        <f>SUM(Hoja1!AC19:AC29)</f>
        <v>30866547.520833332</v>
      </c>
      <c r="P33" s="42">
        <f>SUM(Hoja1!AD19:AD29)</f>
        <v>33973600.020833328</v>
      </c>
      <c r="Q33" s="42">
        <f>SUM(Hoja1!AE19:AE29)</f>
        <v>34076970.020833328</v>
      </c>
      <c r="R33" s="42">
        <f>SUM(O33:Q33)</f>
        <v>98917117.562499985</v>
      </c>
      <c r="S33" s="42">
        <f>R33+N33+J33</f>
        <v>383531675.25</v>
      </c>
    </row>
    <row r="34" spans="1:19" x14ac:dyDescent="0.25">
      <c r="A34" s="49" t="s">
        <v>219</v>
      </c>
      <c r="B34" s="42">
        <v>8313237.0299999993</v>
      </c>
      <c r="C34" s="42">
        <v>10706252.949999999</v>
      </c>
      <c r="D34" s="42">
        <v>13855885.915200002</v>
      </c>
      <c r="E34" s="42">
        <f>SUM(B34:D34)</f>
        <v>32875375.895199999</v>
      </c>
      <c r="F34" s="42"/>
      <c r="G34" s="42"/>
      <c r="H34" s="42"/>
      <c r="I34" s="42">
        <f>SUM(F34:H34)</f>
        <v>0</v>
      </c>
      <c r="J34" s="42">
        <f>I34+E34</f>
        <v>32875375.895199999</v>
      </c>
      <c r="K34" s="42"/>
      <c r="L34" s="42"/>
      <c r="M34" s="42"/>
      <c r="N34" s="42">
        <f>SUM(K34:M34)</f>
        <v>0</v>
      </c>
      <c r="O34" s="42"/>
      <c r="P34" s="42"/>
      <c r="Q34" s="42"/>
      <c r="R34" s="42">
        <f>SUM(O34:Q34)</f>
        <v>0</v>
      </c>
      <c r="S34" s="42">
        <f>R34+N34+J34</f>
        <v>32875375.895199999</v>
      </c>
    </row>
    <row r="35" spans="1:19" x14ac:dyDescent="0.25">
      <c r="A35" s="49" t="s">
        <v>220</v>
      </c>
      <c r="B35" s="50">
        <f>(B34-B33)/B33</f>
        <v>-0.73049001246005774</v>
      </c>
      <c r="C35" s="50">
        <f t="shared" ref="C35:J35" si="0">(C34-C33)/C33</f>
        <v>-0.68640248296035045</v>
      </c>
      <c r="D35" s="50">
        <f t="shared" si="0"/>
        <v>-0.5526017818459088</v>
      </c>
      <c r="E35" s="50">
        <f t="shared" si="0"/>
        <v>-0.6573903266342116</v>
      </c>
      <c r="F35" s="50">
        <f t="shared" si="0"/>
        <v>-1</v>
      </c>
      <c r="G35" s="50">
        <f t="shared" si="0"/>
        <v>-1</v>
      </c>
      <c r="H35" s="50">
        <f t="shared" si="0"/>
        <v>-1</v>
      </c>
      <c r="I35" s="50">
        <f t="shared" si="0"/>
        <v>-1</v>
      </c>
      <c r="J35" s="50">
        <f t="shared" si="0"/>
        <v>-0.82574161137835322</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-0.91428250124642085</v>
      </c>
    </row>
    <row r="37" spans="1:19" x14ac:dyDescent="0.25">
      <c r="A37" s="270" t="s">
        <v>221</v>
      </c>
      <c r="B37" s="270"/>
      <c r="C37" s="270"/>
      <c r="D37" s="270"/>
      <c r="E37" s="270"/>
      <c r="F37" s="270"/>
      <c r="G37" s="270"/>
      <c r="H37" s="270"/>
      <c r="I37" s="270"/>
      <c r="J37" s="270"/>
      <c r="K37" s="270"/>
      <c r="L37" s="270"/>
      <c r="M37" s="270"/>
      <c r="N37" s="270"/>
      <c r="O37" s="270"/>
      <c r="P37" s="270"/>
      <c r="Q37" s="270"/>
      <c r="R37" s="270"/>
      <c r="S37" s="270"/>
    </row>
    <row r="38" spans="1:19"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19"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19"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19" ht="90" x14ac:dyDescent="0.25">
      <c r="A41" s="53" t="s">
        <v>240</v>
      </c>
      <c r="B41" s="72" t="s">
        <v>504</v>
      </c>
      <c r="C41" s="37" t="s">
        <v>511</v>
      </c>
      <c r="D41" s="37" t="s">
        <v>512</v>
      </c>
      <c r="E41" s="37" t="s">
        <v>513</v>
      </c>
      <c r="F41" s="37" t="s">
        <v>245</v>
      </c>
      <c r="G41" s="37" t="s">
        <v>218</v>
      </c>
      <c r="H41" s="37" t="s">
        <v>514</v>
      </c>
      <c r="I41" s="37" t="s">
        <v>515</v>
      </c>
      <c r="J41" s="54"/>
      <c r="K41" s="55" t="s">
        <v>516</v>
      </c>
      <c r="L41" s="54"/>
      <c r="M41" s="54"/>
      <c r="N41" s="54"/>
      <c r="O41" s="54"/>
      <c r="P41" s="54"/>
      <c r="Q41" s="54"/>
      <c r="R41" s="55" t="s">
        <v>516</v>
      </c>
      <c r="S41" s="54"/>
    </row>
    <row r="42" spans="1:19" x14ac:dyDescent="0.25">
      <c r="A42" s="275"/>
      <c r="B42" s="275"/>
      <c r="C42" s="275"/>
      <c r="D42" s="275"/>
      <c r="E42" s="275"/>
      <c r="F42" s="275"/>
      <c r="G42" s="275"/>
      <c r="H42" s="275"/>
      <c r="I42" s="275"/>
      <c r="J42" s="275"/>
      <c r="K42" s="275"/>
      <c r="L42" s="275"/>
      <c r="M42" s="275"/>
      <c r="N42" s="275"/>
      <c r="O42" s="275"/>
      <c r="P42" s="275"/>
      <c r="Q42" s="275"/>
      <c r="R42" s="275"/>
      <c r="S42" s="275"/>
    </row>
    <row r="43" spans="1:19" ht="66" customHeight="1" x14ac:dyDescent="0.25">
      <c r="A43" s="273" t="s">
        <v>246</v>
      </c>
      <c r="B43" s="277" t="s">
        <v>721</v>
      </c>
      <c r="C43" s="37" t="s">
        <v>517</v>
      </c>
      <c r="D43" s="37" t="s">
        <v>518</v>
      </c>
      <c r="E43" s="37" t="s">
        <v>244</v>
      </c>
      <c r="F43" s="73" t="s">
        <v>245</v>
      </c>
      <c r="G43" s="73" t="s">
        <v>218</v>
      </c>
      <c r="H43" s="73" t="s">
        <v>514</v>
      </c>
      <c r="I43" s="73" t="s">
        <v>519</v>
      </c>
      <c r="J43" s="54"/>
      <c r="K43" s="55">
        <v>0.4</v>
      </c>
      <c r="L43" s="55"/>
      <c r="M43" s="54"/>
      <c r="N43" s="55"/>
      <c r="O43" s="54"/>
      <c r="P43" s="55"/>
      <c r="Q43" s="54"/>
      <c r="R43" s="55">
        <v>0.4</v>
      </c>
      <c r="S43" s="54"/>
    </row>
    <row r="44" spans="1:19" ht="66" customHeight="1" x14ac:dyDescent="0.25">
      <c r="A44" s="276"/>
      <c r="B44" s="278"/>
      <c r="C44" s="73" t="s">
        <v>722</v>
      </c>
      <c r="D44" s="73" t="s">
        <v>520</v>
      </c>
      <c r="E44" s="73" t="s">
        <v>244</v>
      </c>
      <c r="F44" s="73" t="s">
        <v>245</v>
      </c>
      <c r="G44" s="73" t="s">
        <v>218</v>
      </c>
      <c r="H44" s="73" t="s">
        <v>514</v>
      </c>
      <c r="I44" s="73" t="s">
        <v>723</v>
      </c>
      <c r="J44" s="54"/>
      <c r="K44" s="55">
        <v>0.5</v>
      </c>
      <c r="L44" s="55"/>
      <c r="M44" s="54"/>
      <c r="N44" s="55"/>
      <c r="O44" s="54"/>
      <c r="P44" s="55"/>
      <c r="Q44" s="54"/>
      <c r="R44" s="55">
        <v>0.5</v>
      </c>
      <c r="S44" s="54"/>
    </row>
    <row r="45" spans="1:19" x14ac:dyDescent="0.25">
      <c r="A45" s="275"/>
      <c r="B45" s="275"/>
      <c r="C45" s="275"/>
      <c r="D45" s="275"/>
      <c r="E45" s="275"/>
      <c r="F45" s="275"/>
      <c r="G45" s="275"/>
      <c r="H45" s="275"/>
      <c r="I45" s="275"/>
      <c r="J45" s="275"/>
      <c r="K45" s="275"/>
      <c r="L45" s="275"/>
      <c r="M45" s="275"/>
      <c r="N45" s="275"/>
      <c r="O45" s="275"/>
      <c r="P45" s="275"/>
      <c r="Q45" s="275"/>
      <c r="R45" s="275"/>
      <c r="S45" s="275"/>
    </row>
    <row r="46" spans="1:19" ht="45" x14ac:dyDescent="0.25">
      <c r="A46" s="298" t="s">
        <v>285</v>
      </c>
      <c r="B46" s="37" t="s">
        <v>505</v>
      </c>
      <c r="C46" s="37" t="s">
        <v>506</v>
      </c>
      <c r="D46" s="37" t="s">
        <v>507</v>
      </c>
      <c r="E46" s="37" t="s">
        <v>244</v>
      </c>
      <c r="F46" s="37" t="s">
        <v>252</v>
      </c>
      <c r="G46" s="37" t="s">
        <v>248</v>
      </c>
      <c r="H46" s="37" t="s">
        <v>521</v>
      </c>
      <c r="I46" s="73" t="s">
        <v>519</v>
      </c>
      <c r="J46" s="37"/>
      <c r="K46" s="55" t="s">
        <v>523</v>
      </c>
      <c r="L46" s="55" t="s">
        <v>523</v>
      </c>
      <c r="M46" s="54"/>
      <c r="N46" s="55" t="s">
        <v>523</v>
      </c>
      <c r="O46" s="54"/>
      <c r="P46" s="55" t="s">
        <v>523</v>
      </c>
      <c r="Q46" s="54"/>
      <c r="R46" s="55" t="s">
        <v>523</v>
      </c>
      <c r="S46" s="37"/>
    </row>
    <row r="47" spans="1:19" ht="56.25" x14ac:dyDescent="0.25">
      <c r="A47" s="299"/>
      <c r="B47" s="37" t="s">
        <v>508</v>
      </c>
      <c r="C47" s="37" t="s">
        <v>509</v>
      </c>
      <c r="D47" s="37" t="s">
        <v>510</v>
      </c>
      <c r="E47" s="73" t="s">
        <v>244</v>
      </c>
      <c r="F47" s="73" t="s">
        <v>252</v>
      </c>
      <c r="G47" s="73" t="s">
        <v>248</v>
      </c>
      <c r="H47" s="73" t="s">
        <v>521</v>
      </c>
      <c r="I47" s="37" t="s">
        <v>522</v>
      </c>
      <c r="J47" s="37"/>
      <c r="K47" s="55" t="s">
        <v>524</v>
      </c>
      <c r="L47" s="55" t="s">
        <v>524</v>
      </c>
      <c r="M47" s="54"/>
      <c r="N47" s="55" t="s">
        <v>524</v>
      </c>
      <c r="O47" s="54"/>
      <c r="P47" s="55" t="s">
        <v>524</v>
      </c>
      <c r="Q47" s="54"/>
      <c r="R47" s="55" t="s">
        <v>524</v>
      </c>
      <c r="S47" s="37"/>
    </row>
    <row r="48" spans="1:19" x14ac:dyDescent="0.25">
      <c r="A48" s="275"/>
      <c r="B48" s="275"/>
      <c r="C48" s="275"/>
      <c r="D48" s="275"/>
      <c r="E48" s="275"/>
      <c r="F48" s="275"/>
      <c r="G48" s="275"/>
      <c r="H48" s="275"/>
      <c r="I48" s="275"/>
      <c r="J48" s="275"/>
      <c r="K48" s="275"/>
      <c r="L48" s="275"/>
      <c r="M48" s="275"/>
      <c r="N48" s="275"/>
      <c r="O48" s="275"/>
      <c r="P48" s="275"/>
      <c r="Q48" s="275"/>
      <c r="R48" s="275"/>
      <c r="S48" s="275"/>
    </row>
    <row r="49" spans="1:20" ht="67.5" x14ac:dyDescent="0.25">
      <c r="A49" s="56" t="s">
        <v>284</v>
      </c>
      <c r="B49" s="37" t="s">
        <v>525</v>
      </c>
      <c r="C49" s="37" t="s">
        <v>724</v>
      </c>
      <c r="D49" s="37" t="s">
        <v>526</v>
      </c>
      <c r="E49" s="73" t="s">
        <v>244</v>
      </c>
      <c r="F49" s="73" t="s">
        <v>252</v>
      </c>
      <c r="G49" s="73" t="s">
        <v>248</v>
      </c>
      <c r="H49" s="73" t="s">
        <v>527</v>
      </c>
      <c r="I49" s="37" t="s">
        <v>533</v>
      </c>
      <c r="J49" s="37" t="s">
        <v>528</v>
      </c>
      <c r="K49" s="55" t="s">
        <v>528</v>
      </c>
      <c r="L49" s="55" t="s">
        <v>528</v>
      </c>
      <c r="M49" s="54"/>
      <c r="N49" s="55" t="s">
        <v>528</v>
      </c>
      <c r="O49" s="54"/>
      <c r="P49" s="55" t="s">
        <v>528</v>
      </c>
      <c r="Q49" s="54"/>
      <c r="R49" s="55" t="s">
        <v>528</v>
      </c>
      <c r="S49" s="37"/>
    </row>
    <row r="50" spans="1:20" ht="90" x14ac:dyDescent="0.25">
      <c r="A50" s="56"/>
      <c r="B50" s="37" t="s">
        <v>535</v>
      </c>
      <c r="C50" s="37" t="s">
        <v>529</v>
      </c>
      <c r="D50" s="37" t="s">
        <v>531</v>
      </c>
      <c r="E50" s="73" t="s">
        <v>244</v>
      </c>
      <c r="F50" s="73" t="s">
        <v>252</v>
      </c>
      <c r="G50" s="73" t="s">
        <v>248</v>
      </c>
      <c r="H50" s="37" t="s">
        <v>725</v>
      </c>
      <c r="I50" s="37" t="s">
        <v>726</v>
      </c>
      <c r="J50" s="37"/>
      <c r="K50" s="55">
        <v>1</v>
      </c>
      <c r="L50" s="55">
        <v>1</v>
      </c>
      <c r="M50" s="54"/>
      <c r="N50" s="55">
        <v>1</v>
      </c>
      <c r="O50" s="54"/>
      <c r="P50" s="55">
        <v>1</v>
      </c>
      <c r="Q50" s="54"/>
      <c r="R50" s="55">
        <v>1</v>
      </c>
      <c r="S50" s="37"/>
      <c r="T50" s="94" t="s">
        <v>532</v>
      </c>
    </row>
    <row r="51" spans="1:20" ht="78.75" x14ac:dyDescent="0.25">
      <c r="A51" s="56"/>
      <c r="B51" s="37" t="s">
        <v>530</v>
      </c>
      <c r="C51" s="37" t="s">
        <v>727</v>
      </c>
      <c r="D51" s="37" t="s">
        <v>534</v>
      </c>
      <c r="E51" s="73" t="s">
        <v>244</v>
      </c>
      <c r="F51" s="73" t="s">
        <v>252</v>
      </c>
      <c r="G51" s="73" t="s">
        <v>248</v>
      </c>
      <c r="H51" s="37" t="s">
        <v>728</v>
      </c>
      <c r="I51" s="73" t="s">
        <v>729</v>
      </c>
      <c r="J51" s="37"/>
      <c r="K51" s="55">
        <v>1</v>
      </c>
      <c r="L51" s="55">
        <v>1</v>
      </c>
      <c r="M51" s="54"/>
      <c r="N51" s="55">
        <v>1</v>
      </c>
      <c r="O51" s="54"/>
      <c r="P51" s="55">
        <v>1</v>
      </c>
      <c r="Q51" s="54"/>
      <c r="R51" s="55">
        <v>1</v>
      </c>
      <c r="S51" s="37"/>
      <c r="T51" s="94" t="s">
        <v>730</v>
      </c>
    </row>
    <row r="52" spans="1:20" ht="112.5" x14ac:dyDescent="0.25">
      <c r="A52" s="56"/>
      <c r="B52" s="37" t="s">
        <v>536</v>
      </c>
      <c r="C52" s="37" t="s">
        <v>537</v>
      </c>
      <c r="D52" s="37" t="s">
        <v>538</v>
      </c>
      <c r="E52" s="73" t="s">
        <v>244</v>
      </c>
      <c r="F52" s="73" t="s">
        <v>252</v>
      </c>
      <c r="G52" s="73" t="s">
        <v>248</v>
      </c>
      <c r="H52" s="37" t="s">
        <v>521</v>
      </c>
      <c r="I52" s="37" t="s">
        <v>731</v>
      </c>
      <c r="J52" s="37"/>
      <c r="K52" s="55" t="s">
        <v>524</v>
      </c>
      <c r="L52" s="55" t="s">
        <v>524</v>
      </c>
      <c r="M52" s="54"/>
      <c r="N52" s="55" t="s">
        <v>524</v>
      </c>
      <c r="O52" s="54"/>
      <c r="P52" s="55" t="s">
        <v>524</v>
      </c>
      <c r="Q52" s="54"/>
      <c r="R52" s="55" t="s">
        <v>524</v>
      </c>
      <c r="S52" s="37"/>
    </row>
    <row r="53" spans="1:20" ht="78.75" x14ac:dyDescent="0.25">
      <c r="A53" s="56"/>
      <c r="B53" s="73" t="s">
        <v>539</v>
      </c>
      <c r="C53" s="73" t="s">
        <v>540</v>
      </c>
      <c r="D53" s="73" t="s">
        <v>541</v>
      </c>
      <c r="E53" s="73" t="s">
        <v>244</v>
      </c>
      <c r="F53" s="73" t="s">
        <v>252</v>
      </c>
      <c r="G53" s="73" t="s">
        <v>248</v>
      </c>
      <c r="H53" s="73" t="s">
        <v>521</v>
      </c>
      <c r="I53" s="73" t="s">
        <v>732</v>
      </c>
      <c r="J53" s="73"/>
      <c r="K53" s="55" t="s">
        <v>524</v>
      </c>
      <c r="L53" s="55" t="s">
        <v>524</v>
      </c>
      <c r="M53" s="54"/>
      <c r="N53" s="55" t="s">
        <v>524</v>
      </c>
      <c r="O53" s="54"/>
      <c r="P53" s="55" t="s">
        <v>524</v>
      </c>
      <c r="Q53" s="54"/>
      <c r="R53" s="55" t="s">
        <v>524</v>
      </c>
      <c r="S53" s="73"/>
    </row>
  </sheetData>
  <mergeCells count="98">
    <mergeCell ref="A42:S42"/>
    <mergeCell ref="A45:S45"/>
    <mergeCell ref="A48:S48"/>
    <mergeCell ref="F39:F40"/>
    <mergeCell ref="G39:G40"/>
    <mergeCell ref="J39:J40"/>
    <mergeCell ref="K39:K40"/>
    <mergeCell ref="L39:M39"/>
    <mergeCell ref="N39:O39"/>
    <mergeCell ref="B43:B44"/>
    <mergeCell ref="A46:A47"/>
    <mergeCell ref="A43:A44"/>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T49"/>
  <sheetViews>
    <sheetView showGridLines="0" view="pageBreakPreview" topLeftCell="A18" zoomScale="60" zoomScaleNormal="100" workbookViewId="0">
      <selection activeCell="F34" sqref="F34"/>
    </sheetView>
  </sheetViews>
  <sheetFormatPr baseColWidth="10" defaultRowHeight="15" x14ac:dyDescent="0.25"/>
  <cols>
    <col min="1" max="1" width="11.42578125" style="1"/>
    <col min="2" max="3" width="12.85546875" style="1" customWidth="1"/>
    <col min="4" max="5" width="11.42578125" style="1"/>
    <col min="6" max="6" width="11.7109375" style="1" bestFit="1" customWidth="1"/>
    <col min="7" max="7" width="11.42578125" style="1"/>
    <col min="8" max="8" width="12.5703125" style="1" bestFit="1" customWidth="1"/>
    <col min="9" max="9" width="12.855468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57" customHeight="1" x14ac:dyDescent="0.25">
      <c r="A10" s="36" t="s">
        <v>598</v>
      </c>
      <c r="B10" s="73" t="str">
        <f>Hoja1!E30</f>
        <v>Programa de Fideicomiso de Seguridad Pública</v>
      </c>
      <c r="C10" s="73" t="s">
        <v>494</v>
      </c>
      <c r="D10" s="246" t="str">
        <f>C10</f>
        <v>Tesoreria</v>
      </c>
      <c r="E10" s="247"/>
      <c r="F10" s="248">
        <f>Hoja1!G30</f>
        <v>35725466</v>
      </c>
      <c r="G10" s="249"/>
      <c r="H10" s="38">
        <f>Hoja1!G30</f>
        <v>35725466</v>
      </c>
      <c r="I10" s="39">
        <v>0</v>
      </c>
      <c r="J10" s="248">
        <v>0</v>
      </c>
      <c r="K10" s="249"/>
      <c r="L10" s="248">
        <f>H10-J10</f>
        <v>35725466</v>
      </c>
      <c r="M10" s="249"/>
      <c r="N10" s="246" t="s">
        <v>161</v>
      </c>
      <c r="O10" s="247"/>
      <c r="P10" s="246" t="s">
        <v>599</v>
      </c>
      <c r="Q10" s="250"/>
      <c r="R10" s="246" t="s">
        <v>733</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6</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497</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173</v>
      </c>
      <c r="C18" s="293"/>
      <c r="D18" s="41" t="s">
        <v>174</v>
      </c>
      <c r="E18" s="294" t="s">
        <v>175</v>
      </c>
      <c r="F18" s="295"/>
      <c r="G18" s="296"/>
      <c r="H18" s="257" t="s">
        <v>176</v>
      </c>
      <c r="I18" s="257"/>
      <c r="J18" s="42">
        <f>SUM(Hoja1!H30:J30)</f>
        <v>32725466</v>
      </c>
      <c r="K18" s="257" t="s">
        <v>177</v>
      </c>
      <c r="L18" s="257"/>
      <c r="M18" s="257"/>
      <c r="N18" s="257"/>
      <c r="O18" s="42">
        <f>Hoja1!H30</f>
        <v>1653801</v>
      </c>
      <c r="P18" s="40"/>
      <c r="R18" s="40"/>
      <c r="S18" s="40"/>
      <c r="T18" s="40"/>
    </row>
    <row r="19" spans="1:20" x14ac:dyDescent="0.25">
      <c r="A19" s="41" t="s">
        <v>178</v>
      </c>
      <c r="B19" s="293" t="s">
        <v>498</v>
      </c>
      <c r="C19" s="293"/>
      <c r="D19" s="41" t="s">
        <v>180</v>
      </c>
      <c r="E19" s="294" t="s">
        <v>181</v>
      </c>
      <c r="F19" s="295"/>
      <c r="G19" s="296"/>
      <c r="H19" s="257" t="s">
        <v>182</v>
      </c>
      <c r="I19" s="257"/>
      <c r="J19" s="42">
        <f>Hoja1!L30</f>
        <v>3000000</v>
      </c>
      <c r="K19" s="257" t="s">
        <v>183</v>
      </c>
      <c r="L19" s="257"/>
      <c r="M19" s="257"/>
      <c r="N19" s="257"/>
      <c r="O19" s="42">
        <f>Hoja1!I30</f>
        <v>960189</v>
      </c>
      <c r="P19" s="40"/>
      <c r="R19" s="40"/>
      <c r="S19" s="40"/>
      <c r="T19" s="40"/>
    </row>
    <row r="20" spans="1:20" x14ac:dyDescent="0.25">
      <c r="A20" s="41" t="s">
        <v>184</v>
      </c>
      <c r="B20" s="293" t="s">
        <v>499</v>
      </c>
      <c r="C20" s="293"/>
      <c r="D20" s="41" t="s">
        <v>186</v>
      </c>
      <c r="E20" s="294" t="s">
        <v>187</v>
      </c>
      <c r="F20" s="295"/>
      <c r="G20" s="296"/>
      <c r="H20" s="259" t="s">
        <v>188</v>
      </c>
      <c r="I20" s="259"/>
      <c r="J20" s="42">
        <v>0</v>
      </c>
      <c r="K20" s="257" t="s">
        <v>189</v>
      </c>
      <c r="L20" s="257"/>
      <c r="M20" s="257"/>
      <c r="N20" s="257"/>
      <c r="O20" s="42">
        <f>Hoja1!J30</f>
        <v>30111476</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x14ac:dyDescent="0.25">
      <c r="A22" s="257" t="s">
        <v>193</v>
      </c>
      <c r="B22" s="257"/>
      <c r="C22" s="42">
        <f>SUM(C23:C29)</f>
        <v>0</v>
      </c>
      <c r="D22" s="257" t="s">
        <v>194</v>
      </c>
      <c r="E22" s="257"/>
      <c r="F22" s="42">
        <f>SUM(F23:F26)</f>
        <v>35725466</v>
      </c>
      <c r="H22" s="257" t="s">
        <v>195</v>
      </c>
      <c r="I22" s="257"/>
      <c r="J22" s="42">
        <v>0</v>
      </c>
      <c r="K22" s="257" t="s">
        <v>196</v>
      </c>
      <c r="L22" s="257"/>
      <c r="M22" s="257"/>
      <c r="N22" s="257"/>
      <c r="O22" s="42">
        <f>Hoja1!L30</f>
        <v>3000000</v>
      </c>
      <c r="P22" s="40"/>
      <c r="R22" s="40"/>
      <c r="S22" s="40"/>
      <c r="T22" s="40"/>
    </row>
    <row r="23" spans="1:20" x14ac:dyDescent="0.25">
      <c r="A23" s="261" t="s">
        <v>197</v>
      </c>
      <c r="B23" s="261"/>
      <c r="C23" s="42">
        <v>0</v>
      </c>
      <c r="D23" s="261" t="s">
        <v>198</v>
      </c>
      <c r="E23" s="261"/>
      <c r="F23" s="42">
        <f>Hoja1!G30</f>
        <v>35725466</v>
      </c>
      <c r="H23" s="257" t="s">
        <v>4</v>
      </c>
      <c r="I23" s="257"/>
      <c r="J23" s="42">
        <f>SUM(J18:J22)</f>
        <v>35725466</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v>0</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35725466</v>
      </c>
      <c r="P27" s="40"/>
      <c r="S27" s="40"/>
      <c r="T27" s="40"/>
    </row>
    <row r="28" spans="1:20" x14ac:dyDescent="0.25">
      <c r="A28" s="261" t="s">
        <v>209</v>
      </c>
      <c r="B28" s="261"/>
      <c r="C28" s="42">
        <v>0</v>
      </c>
      <c r="D28" s="257" t="s">
        <v>210</v>
      </c>
      <c r="E28" s="257"/>
      <c r="F28" s="42">
        <f>C22+F22</f>
        <v>35725466</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Hoja1!T30</f>
        <v>2874871.25</v>
      </c>
      <c r="C33" s="42">
        <f>Hoja1!U30</f>
        <v>2874871.25</v>
      </c>
      <c r="D33" s="42">
        <f>Hoja1!V30</f>
        <v>3143719.25</v>
      </c>
      <c r="E33" s="42">
        <f>SUM(B33:D33)</f>
        <v>8893461.75</v>
      </c>
      <c r="F33" s="42">
        <f>Hoja1!W30</f>
        <v>2874871.25</v>
      </c>
      <c r="G33" s="42">
        <f>Hoja1!X30</f>
        <v>2874871.25</v>
      </c>
      <c r="H33" s="42">
        <f>Hoja1!Y30</f>
        <v>3143719.25</v>
      </c>
      <c r="I33" s="42">
        <f>SUM(F33:H33)</f>
        <v>8893461.75</v>
      </c>
      <c r="J33" s="42">
        <f>I33+E33</f>
        <v>17786923.5</v>
      </c>
      <c r="K33" s="42">
        <f>Hoja1!Z30</f>
        <v>2874871.25</v>
      </c>
      <c r="L33" s="42">
        <f>Hoja1!AA30</f>
        <v>2874871.25</v>
      </c>
      <c r="M33" s="42">
        <f>Hoja1!AB30</f>
        <v>3143719.25</v>
      </c>
      <c r="N33" s="42">
        <f>SUM(K33:M33)</f>
        <v>8893461.75</v>
      </c>
      <c r="O33" s="42">
        <f>Hoja1!AC30</f>
        <v>2874871.25</v>
      </c>
      <c r="P33" s="42">
        <f>Hoja1!AD30</f>
        <v>2950680.75</v>
      </c>
      <c r="Q33" s="42">
        <f>Hoja1!AE30</f>
        <v>3219528.75</v>
      </c>
      <c r="R33" s="42">
        <f>SUM(O33:Q33)</f>
        <v>9045080.75</v>
      </c>
      <c r="S33" s="42">
        <f>R33+N33+J33</f>
        <v>35725466</v>
      </c>
    </row>
    <row r="34" spans="1:19" x14ac:dyDescent="0.25">
      <c r="A34" s="49" t="s">
        <v>219</v>
      </c>
      <c r="B34" s="42">
        <v>1074669.23</v>
      </c>
      <c r="C34" s="42">
        <v>1349932.47</v>
      </c>
      <c r="D34" s="42">
        <v>747425.64</v>
      </c>
      <c r="E34" s="42">
        <f>SUM(B34:D34)</f>
        <v>3172027.3400000003</v>
      </c>
      <c r="F34" s="42"/>
      <c r="G34" s="42"/>
      <c r="H34" s="42"/>
      <c r="I34" s="42">
        <f>SUM(F34:H34)</f>
        <v>0</v>
      </c>
      <c r="J34" s="42">
        <f>I34+E34</f>
        <v>3172027.3400000003</v>
      </c>
      <c r="K34" s="42"/>
      <c r="L34" s="42"/>
      <c r="M34" s="42"/>
      <c r="N34" s="42">
        <f>SUM(K34:M34)</f>
        <v>0</v>
      </c>
      <c r="O34" s="42"/>
      <c r="P34" s="42"/>
      <c r="Q34" s="42"/>
      <c r="R34" s="42">
        <f>SUM(O34:Q34)</f>
        <v>0</v>
      </c>
      <c r="S34" s="42">
        <f>R34+N34+J34</f>
        <v>3172027.3400000003</v>
      </c>
    </row>
    <row r="35" spans="1:19" x14ac:dyDescent="0.25">
      <c r="A35" s="49" t="s">
        <v>220</v>
      </c>
      <c r="B35" s="50">
        <f>(B34-B33)/B33</f>
        <v>-0.62618526655758933</v>
      </c>
      <c r="C35" s="50">
        <f t="shared" ref="C35:S35" si="0">(C34-C33)/C33</f>
        <v>-0.53043724305914575</v>
      </c>
      <c r="D35" s="50">
        <f t="shared" si="0"/>
        <v>-0.76224796791252902</v>
      </c>
      <c r="E35" s="50">
        <f t="shared" si="0"/>
        <v>-0.64333041180505446</v>
      </c>
      <c r="F35" s="50">
        <f t="shared" si="0"/>
        <v>-1</v>
      </c>
      <c r="G35" s="50">
        <f t="shared" si="0"/>
        <v>-1</v>
      </c>
      <c r="H35" s="50">
        <f t="shared" si="0"/>
        <v>-1</v>
      </c>
      <c r="I35" s="50">
        <f t="shared" si="0"/>
        <v>-1</v>
      </c>
      <c r="J35" s="50">
        <f t="shared" si="0"/>
        <v>-0.82166520590252723</v>
      </c>
      <c r="K35" s="50">
        <f t="shared" si="0"/>
        <v>-1</v>
      </c>
      <c r="L35" s="50">
        <f t="shared" si="0"/>
        <v>-1</v>
      </c>
      <c r="M35" s="50">
        <f t="shared" si="0"/>
        <v>-1</v>
      </c>
      <c r="N35" s="50">
        <f t="shared" si="0"/>
        <v>-1</v>
      </c>
      <c r="O35" s="50">
        <f t="shared" si="0"/>
        <v>-1</v>
      </c>
      <c r="P35" s="50">
        <f t="shared" si="0"/>
        <v>-1</v>
      </c>
      <c r="Q35" s="50">
        <f t="shared" si="0"/>
        <v>-1</v>
      </c>
      <c r="R35" s="50">
        <f t="shared" si="0"/>
        <v>-1</v>
      </c>
      <c r="S35" s="50">
        <f t="shared" si="0"/>
        <v>-0.91121102968957779</v>
      </c>
    </row>
    <row r="37" spans="1:19" x14ac:dyDescent="0.25">
      <c r="A37" s="270" t="s">
        <v>221</v>
      </c>
      <c r="B37" s="270"/>
      <c r="C37" s="270"/>
      <c r="D37" s="270"/>
      <c r="E37" s="270"/>
      <c r="F37" s="270"/>
      <c r="G37" s="270"/>
      <c r="H37" s="270"/>
      <c r="I37" s="270"/>
      <c r="J37" s="270"/>
      <c r="K37" s="270"/>
      <c r="L37" s="270"/>
      <c r="M37" s="270"/>
      <c r="N37" s="270"/>
      <c r="O37" s="270"/>
      <c r="P37" s="270"/>
      <c r="Q37" s="270"/>
      <c r="R37" s="270"/>
      <c r="S37" s="270"/>
    </row>
    <row r="38" spans="1:19"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19"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19"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19" ht="63" x14ac:dyDescent="0.25">
      <c r="A41" s="53" t="s">
        <v>240</v>
      </c>
      <c r="B41" s="72" t="s">
        <v>734</v>
      </c>
      <c r="C41" s="73" t="s">
        <v>600</v>
      </c>
      <c r="D41" s="73" t="s">
        <v>601</v>
      </c>
      <c r="E41" s="73" t="s">
        <v>244</v>
      </c>
      <c r="F41" s="73" t="s">
        <v>245</v>
      </c>
      <c r="G41" s="73" t="s">
        <v>248</v>
      </c>
      <c r="H41" s="73" t="s">
        <v>514</v>
      </c>
      <c r="I41" s="73" t="s">
        <v>613</v>
      </c>
      <c r="J41" s="54"/>
      <c r="K41" s="55">
        <v>1</v>
      </c>
      <c r="L41" s="55">
        <v>0.25</v>
      </c>
      <c r="M41" s="55"/>
      <c r="N41" s="55">
        <v>0.25</v>
      </c>
      <c r="O41" s="54"/>
      <c r="P41" s="55">
        <v>0.25</v>
      </c>
      <c r="Q41" s="54"/>
      <c r="R41" s="55">
        <v>0.25</v>
      </c>
      <c r="S41" s="54"/>
    </row>
    <row r="42" spans="1:19" x14ac:dyDescent="0.25">
      <c r="A42" s="275"/>
      <c r="B42" s="275"/>
      <c r="C42" s="275"/>
      <c r="D42" s="275"/>
      <c r="E42" s="275"/>
      <c r="F42" s="275"/>
      <c r="G42" s="275"/>
      <c r="H42" s="275"/>
      <c r="I42" s="275"/>
      <c r="J42" s="275"/>
      <c r="K42" s="275"/>
      <c r="L42" s="275"/>
      <c r="M42" s="275"/>
      <c r="N42" s="275"/>
      <c r="O42" s="275"/>
      <c r="P42" s="275"/>
      <c r="Q42" s="275"/>
      <c r="R42" s="275"/>
      <c r="S42" s="275"/>
    </row>
    <row r="43" spans="1:19" ht="66" customHeight="1" x14ac:dyDescent="0.25">
      <c r="A43" s="77" t="s">
        <v>246</v>
      </c>
      <c r="B43" s="78" t="s">
        <v>735</v>
      </c>
      <c r="C43" s="73" t="s">
        <v>602</v>
      </c>
      <c r="D43" s="73" t="s">
        <v>603</v>
      </c>
      <c r="E43" s="73" t="s">
        <v>564</v>
      </c>
      <c r="F43" s="73" t="s">
        <v>245</v>
      </c>
      <c r="G43" s="73" t="s">
        <v>248</v>
      </c>
      <c r="H43" s="73" t="s">
        <v>736</v>
      </c>
      <c r="I43" s="73" t="s">
        <v>604</v>
      </c>
      <c r="J43" s="54"/>
      <c r="K43" s="96">
        <v>2</v>
      </c>
      <c r="L43" s="96">
        <v>2</v>
      </c>
      <c r="M43" s="54"/>
      <c r="N43" s="96">
        <v>2</v>
      </c>
      <c r="O43" s="54"/>
      <c r="P43" s="96">
        <v>2</v>
      </c>
      <c r="Q43" s="54"/>
      <c r="R43" s="96">
        <v>2</v>
      </c>
      <c r="S43" s="54"/>
    </row>
    <row r="44" spans="1:19" x14ac:dyDescent="0.25">
      <c r="A44" s="275"/>
      <c r="B44" s="275"/>
      <c r="C44" s="275"/>
      <c r="D44" s="275"/>
      <c r="E44" s="275"/>
      <c r="F44" s="275"/>
      <c r="G44" s="275"/>
      <c r="H44" s="275"/>
      <c r="I44" s="275"/>
      <c r="J44" s="275"/>
      <c r="K44" s="275"/>
      <c r="L44" s="275"/>
      <c r="M44" s="275"/>
      <c r="N44" s="275"/>
      <c r="O44" s="275"/>
      <c r="P44" s="275"/>
      <c r="Q44" s="275"/>
      <c r="R44" s="275"/>
      <c r="S44" s="275"/>
    </row>
    <row r="45" spans="1:19" ht="67.5" x14ac:dyDescent="0.25">
      <c r="A45" s="298" t="s">
        <v>285</v>
      </c>
      <c r="B45" s="73" t="s">
        <v>607</v>
      </c>
      <c r="C45" s="73" t="s">
        <v>608</v>
      </c>
      <c r="D45" s="73" t="s">
        <v>611</v>
      </c>
      <c r="E45" s="73" t="s">
        <v>244</v>
      </c>
      <c r="F45" s="73" t="s">
        <v>252</v>
      </c>
      <c r="G45" s="73" t="s">
        <v>248</v>
      </c>
      <c r="H45" s="73" t="s">
        <v>521</v>
      </c>
      <c r="I45" s="73" t="s">
        <v>613</v>
      </c>
      <c r="J45" s="73"/>
      <c r="K45" s="55">
        <v>1</v>
      </c>
      <c r="L45" s="55">
        <v>0.25</v>
      </c>
      <c r="M45" s="55"/>
      <c r="N45" s="55">
        <v>0.25</v>
      </c>
      <c r="O45" s="54"/>
      <c r="P45" s="55">
        <v>0.25</v>
      </c>
      <c r="Q45" s="54"/>
      <c r="R45" s="55">
        <v>0.25</v>
      </c>
      <c r="S45" s="54"/>
    </row>
    <row r="46" spans="1:19" ht="67.5" x14ac:dyDescent="0.25">
      <c r="A46" s="299"/>
      <c r="B46" s="73" t="s">
        <v>737</v>
      </c>
      <c r="C46" s="73" t="s">
        <v>609</v>
      </c>
      <c r="D46" s="73" t="s">
        <v>612</v>
      </c>
      <c r="E46" s="73" t="s">
        <v>244</v>
      </c>
      <c r="F46" s="73" t="s">
        <v>252</v>
      </c>
      <c r="G46" s="73" t="s">
        <v>248</v>
      </c>
      <c r="H46" s="73" t="s">
        <v>521</v>
      </c>
      <c r="I46" s="73" t="s">
        <v>613</v>
      </c>
      <c r="J46" s="73"/>
      <c r="K46" s="55">
        <v>1</v>
      </c>
      <c r="L46" s="55">
        <v>0.25</v>
      </c>
      <c r="M46" s="55"/>
      <c r="N46" s="55">
        <v>0.25</v>
      </c>
      <c r="O46" s="54"/>
      <c r="P46" s="55">
        <v>0.25</v>
      </c>
      <c r="Q46" s="54"/>
      <c r="R46" s="55">
        <v>0.25</v>
      </c>
      <c r="S46" s="54"/>
    </row>
    <row r="47" spans="1:19" x14ac:dyDescent="0.25">
      <c r="A47" s="275"/>
      <c r="B47" s="275"/>
      <c r="C47" s="275"/>
      <c r="D47" s="275"/>
      <c r="E47" s="275"/>
      <c r="F47" s="275"/>
      <c r="G47" s="275"/>
      <c r="H47" s="275"/>
      <c r="I47" s="275"/>
      <c r="J47" s="275"/>
      <c r="K47" s="275"/>
      <c r="L47" s="275"/>
      <c r="M47" s="275"/>
      <c r="N47" s="275"/>
      <c r="O47" s="275"/>
      <c r="P47" s="275"/>
      <c r="Q47" s="275"/>
      <c r="R47" s="275"/>
      <c r="S47" s="275"/>
    </row>
    <row r="48" spans="1:19" ht="78.75" x14ac:dyDescent="0.25">
      <c r="A48" s="273" t="s">
        <v>284</v>
      </c>
      <c r="B48" s="73" t="s">
        <v>605</v>
      </c>
      <c r="C48" s="73" t="s">
        <v>610</v>
      </c>
      <c r="D48" s="73" t="s">
        <v>614</v>
      </c>
      <c r="E48" s="73" t="s">
        <v>244</v>
      </c>
      <c r="F48" s="73" t="s">
        <v>252</v>
      </c>
      <c r="G48" s="73" t="s">
        <v>248</v>
      </c>
      <c r="H48" s="73" t="s">
        <v>616</v>
      </c>
      <c r="I48" s="73" t="s">
        <v>533</v>
      </c>
      <c r="J48" s="73"/>
      <c r="K48" s="55">
        <v>1</v>
      </c>
      <c r="L48" s="55">
        <v>1</v>
      </c>
      <c r="M48" s="54"/>
      <c r="N48" s="55">
        <v>1</v>
      </c>
      <c r="O48" s="54"/>
      <c r="P48" s="55">
        <v>1</v>
      </c>
      <c r="Q48" s="54"/>
      <c r="R48" s="55">
        <v>1</v>
      </c>
      <c r="S48" s="73"/>
    </row>
    <row r="49" spans="1:20" ht="90" x14ac:dyDescent="0.25">
      <c r="A49" s="276"/>
      <c r="B49" s="73" t="s">
        <v>606</v>
      </c>
      <c r="C49" s="73" t="s">
        <v>738</v>
      </c>
      <c r="D49" s="73" t="s">
        <v>615</v>
      </c>
      <c r="E49" s="73" t="s">
        <v>244</v>
      </c>
      <c r="F49" s="73" t="s">
        <v>252</v>
      </c>
      <c r="G49" s="73" t="s">
        <v>248</v>
      </c>
      <c r="H49" s="73" t="s">
        <v>616</v>
      </c>
      <c r="I49" s="73" t="s">
        <v>726</v>
      </c>
      <c r="J49" s="73"/>
      <c r="K49" s="55">
        <v>1</v>
      </c>
      <c r="L49" s="55">
        <v>1</v>
      </c>
      <c r="M49" s="54"/>
      <c r="N49" s="55">
        <v>1</v>
      </c>
      <c r="O49" s="54"/>
      <c r="P49" s="55">
        <v>1</v>
      </c>
      <c r="Q49" s="54"/>
      <c r="R49" s="55">
        <v>1</v>
      </c>
      <c r="S49" s="73"/>
      <c r="T49" s="94"/>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5:A46"/>
    <mergeCell ref="A47:S47"/>
    <mergeCell ref="A48:A49"/>
    <mergeCell ref="P39:Q39"/>
    <mergeCell ref="R39:S39"/>
    <mergeCell ref="A42:S42"/>
    <mergeCell ref="A44:S44"/>
    <mergeCell ref="F39:F40"/>
    <mergeCell ref="G39:G40"/>
    <mergeCell ref="J39:J40"/>
    <mergeCell ref="K39:K40"/>
    <mergeCell ref="L39:M39"/>
    <mergeCell ref="N39:O39"/>
  </mergeCells>
  <pageMargins left="0.7" right="0.7" top="0.75" bottom="0.75" header="0.3" footer="0.3"/>
  <pageSetup scale="5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1:S30"/>
  <sheetViews>
    <sheetView showGridLines="0" topLeftCell="A12" zoomScale="80" zoomScaleNormal="80" workbookViewId="0">
      <selection activeCell="G24" sqref="G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Hoja1!C31</f>
        <v>Combate a la Corrupción Transparencia y Rendición de Cuentas</v>
      </c>
      <c r="D9" s="215"/>
      <c r="E9" s="215"/>
      <c r="F9" s="215"/>
      <c r="G9" s="215"/>
      <c r="H9" s="215"/>
      <c r="I9" s="215"/>
      <c r="J9" s="215"/>
      <c r="K9" s="216"/>
      <c r="N9" s="234" t="s">
        <v>271</v>
      </c>
      <c r="O9" s="234"/>
      <c r="P9" s="234"/>
      <c r="Q9" s="290" t="str">
        <f>Hoja1!S31</f>
        <v>Secretaría del ayuntamiento - Unidad de Acceso a la Información</v>
      </c>
      <c r="R9" s="291"/>
      <c r="S9" s="292"/>
    </row>
    <row r="10" spans="1:19" ht="15" customHeight="1" x14ac:dyDescent="0.25">
      <c r="A10" s="229"/>
      <c r="B10" s="229"/>
      <c r="C10" s="217"/>
      <c r="D10" s="218"/>
      <c r="E10" s="218"/>
      <c r="F10" s="218"/>
      <c r="G10" s="218"/>
      <c r="H10" s="218"/>
      <c r="I10" s="218"/>
      <c r="J10" s="218"/>
      <c r="K10" s="219"/>
      <c r="N10" s="234"/>
      <c r="O10" s="234"/>
      <c r="P10" s="234"/>
      <c r="Q10" s="290" t="str">
        <f>Hoja1!S32</f>
        <v>Contraloría</v>
      </c>
      <c r="R10" s="291"/>
      <c r="S10" s="292"/>
    </row>
    <row r="11" spans="1:19" x14ac:dyDescent="0.25">
      <c r="A11" s="59"/>
      <c r="B11" s="59"/>
      <c r="Q11" s="290"/>
      <c r="R11" s="291"/>
      <c r="S11" s="292"/>
    </row>
    <row r="12" spans="1:19" x14ac:dyDescent="0.25">
      <c r="A12" s="229" t="s">
        <v>267</v>
      </c>
      <c r="B12" s="229"/>
      <c r="C12" s="225" t="s">
        <v>3</v>
      </c>
      <c r="D12" s="226"/>
      <c r="E12" s="226"/>
      <c r="F12" s="226"/>
      <c r="G12" s="226"/>
      <c r="H12" s="226"/>
      <c r="I12" s="226"/>
      <c r="J12" s="226"/>
      <c r="K12" s="227"/>
      <c r="M12" s="236" t="s">
        <v>2</v>
      </c>
      <c r="N12" s="237"/>
      <c r="O12" s="238"/>
      <c r="Q12" s="290"/>
      <c r="R12" s="291"/>
      <c r="S12" s="292"/>
    </row>
    <row r="13" spans="1:19" x14ac:dyDescent="0.25">
      <c r="A13" s="229"/>
      <c r="B13" s="229"/>
      <c r="C13" s="220" t="str">
        <f>Hoja1!E31</f>
        <v>Programa de transparencia y rendición de cuentas</v>
      </c>
      <c r="D13" s="221"/>
      <c r="E13" s="221"/>
      <c r="F13" s="221"/>
      <c r="G13" s="221"/>
      <c r="H13" s="221"/>
      <c r="I13" s="221"/>
      <c r="J13" s="221"/>
      <c r="K13" s="222"/>
      <c r="M13" s="210">
        <f>Hoja1!G31</f>
        <v>1378186</v>
      </c>
      <c r="N13" s="211"/>
      <c r="O13" s="212"/>
      <c r="Q13" s="290"/>
      <c r="R13" s="291"/>
      <c r="S13" s="292"/>
    </row>
    <row r="14" spans="1:19" x14ac:dyDescent="0.25">
      <c r="A14" s="229"/>
      <c r="B14" s="229"/>
      <c r="C14" s="220" t="str">
        <f>Hoja1!E32</f>
        <v>Contraloría Interna</v>
      </c>
      <c r="D14" s="221"/>
      <c r="E14" s="221"/>
      <c r="F14" s="221"/>
      <c r="G14" s="221"/>
      <c r="H14" s="221"/>
      <c r="I14" s="221"/>
      <c r="J14" s="221"/>
      <c r="K14" s="222"/>
      <c r="M14" s="210">
        <f>SUM(Hoja1!G32:G34)</f>
        <v>15039372</v>
      </c>
      <c r="N14" s="211"/>
      <c r="O14" s="212"/>
      <c r="Q14" s="290"/>
      <c r="R14" s="291"/>
      <c r="S14" s="292"/>
    </row>
    <row r="15" spans="1:19" x14ac:dyDescent="0.25">
      <c r="A15" s="229"/>
      <c r="B15" s="229"/>
      <c r="C15" s="220"/>
      <c r="D15" s="221"/>
      <c r="E15" s="221"/>
      <c r="F15" s="221"/>
      <c r="G15" s="221"/>
      <c r="H15" s="221"/>
      <c r="I15" s="221"/>
      <c r="J15" s="221"/>
      <c r="K15" s="222"/>
      <c r="M15" s="210"/>
      <c r="N15" s="211"/>
      <c r="O15" s="212"/>
      <c r="Q15" s="290"/>
      <c r="R15" s="291"/>
      <c r="S15" s="292"/>
    </row>
    <row r="16" spans="1:19" x14ac:dyDescent="0.25">
      <c r="A16" s="229"/>
      <c r="B16" s="229"/>
      <c r="C16" s="220"/>
      <c r="D16" s="221"/>
      <c r="E16" s="221"/>
      <c r="F16" s="221"/>
      <c r="G16" s="221"/>
      <c r="H16" s="221"/>
      <c r="I16" s="221"/>
      <c r="J16" s="221"/>
      <c r="K16" s="222"/>
      <c r="M16" s="210"/>
      <c r="N16" s="211"/>
      <c r="O16" s="212"/>
      <c r="Q16" s="290"/>
      <c r="R16" s="291"/>
      <c r="S16" s="292"/>
    </row>
    <row r="17" spans="1:19" x14ac:dyDescent="0.25">
      <c r="A17" s="229"/>
      <c r="B17" s="229"/>
      <c r="C17" s="220"/>
      <c r="D17" s="221"/>
      <c r="E17" s="221"/>
      <c r="F17" s="221"/>
      <c r="G17" s="221"/>
      <c r="H17" s="221"/>
      <c r="I17" s="221"/>
      <c r="J17" s="221"/>
      <c r="K17" s="222"/>
      <c r="M17" s="210"/>
      <c r="N17" s="211"/>
      <c r="O17" s="212"/>
      <c r="Q17" s="290"/>
      <c r="R17" s="291"/>
      <c r="S17" s="292"/>
    </row>
    <row r="18" spans="1:19" x14ac:dyDescent="0.25">
      <c r="A18" s="229"/>
      <c r="B18" s="229"/>
      <c r="C18" s="220"/>
      <c r="D18" s="221"/>
      <c r="E18" s="221"/>
      <c r="F18" s="221"/>
      <c r="G18" s="221"/>
      <c r="H18" s="221"/>
      <c r="I18" s="221"/>
      <c r="J18" s="221"/>
      <c r="K18" s="222"/>
      <c r="M18" s="210"/>
      <c r="N18" s="211"/>
      <c r="O18" s="212"/>
      <c r="Q18" s="290"/>
      <c r="R18" s="291"/>
      <c r="S18" s="292"/>
    </row>
    <row r="19" spans="1:19" x14ac:dyDescent="0.25">
      <c r="A19" s="229"/>
      <c r="B19" s="229"/>
      <c r="C19" s="220"/>
      <c r="D19" s="221"/>
      <c r="E19" s="221"/>
      <c r="F19" s="221"/>
      <c r="G19" s="221"/>
      <c r="H19" s="221"/>
      <c r="I19" s="221"/>
      <c r="J19" s="221"/>
      <c r="K19" s="222"/>
      <c r="M19" s="210"/>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16417558</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SUM(Hoja1!T31:T34)</f>
        <v>1242253.75</v>
      </c>
      <c r="C28" s="42">
        <f>SUM(Hoja1!U31:U34)</f>
        <v>1242253.75</v>
      </c>
      <c r="D28" s="42">
        <f>SUM(Hoja1!V31:V34)</f>
        <v>1261443.75</v>
      </c>
      <c r="E28" s="42">
        <f>SUM(B28:D28)</f>
        <v>3745951.25</v>
      </c>
      <c r="F28" s="42">
        <f>SUM(Hoja1!W31:W34)</f>
        <v>1242253.75</v>
      </c>
      <c r="G28" s="42">
        <f>SUM(Hoja1!X31:X34)</f>
        <v>1242253.75</v>
      </c>
      <c r="H28" s="42">
        <f>SUM(Hoja1!Y31:Y34)</f>
        <v>1261443.75</v>
      </c>
      <c r="I28" s="42">
        <f>SUM(F28:H28)</f>
        <v>3745951.25</v>
      </c>
      <c r="J28" s="42">
        <f>I28+E28</f>
        <v>7491902.5</v>
      </c>
      <c r="K28" s="42">
        <f>SUM(Hoja1!Z31:Z34)</f>
        <v>1242253.75</v>
      </c>
      <c r="L28" s="42">
        <f>SUM(Hoja1!AA31:AA34)</f>
        <v>1242253.75</v>
      </c>
      <c r="M28" s="42">
        <f>SUM(Hoja1!AB31:AB34)</f>
        <v>1261443.75</v>
      </c>
      <c r="N28" s="42">
        <f>SUM(K28:M28)</f>
        <v>3745951.25</v>
      </c>
      <c r="O28" s="42">
        <f>SUM(Hoja1!AC31:AC34)</f>
        <v>1242253.75</v>
      </c>
      <c r="P28" s="42">
        <f>SUM(Hoja1!AD31:AD34)</f>
        <v>1959130.25</v>
      </c>
      <c r="Q28" s="42">
        <f>SUM(Hoja1!AE31:AE34)</f>
        <v>1978320.25</v>
      </c>
      <c r="R28" s="42">
        <f>SUM(O28:Q28)</f>
        <v>5179704.25</v>
      </c>
      <c r="S28" s="42">
        <f>R28+N28+J28</f>
        <v>16417558</v>
      </c>
    </row>
    <row r="29" spans="1:19" x14ac:dyDescent="0.25">
      <c r="A29" s="49" t="s">
        <v>219</v>
      </c>
      <c r="B29" s="42">
        <v>1221361.42</v>
      </c>
      <c r="C29" s="42">
        <v>1378411.64</v>
      </c>
      <c r="D29" s="42">
        <v>2657450.8400000003</v>
      </c>
      <c r="E29" s="42">
        <f>SUM(B29:D29)</f>
        <v>5257223.9000000004</v>
      </c>
      <c r="F29" s="42"/>
      <c r="G29" s="42"/>
      <c r="H29" s="42"/>
      <c r="I29" s="42">
        <f>SUM(F29:H29)</f>
        <v>0</v>
      </c>
      <c r="J29" s="42">
        <f>I29+E29</f>
        <v>5257223.9000000004</v>
      </c>
      <c r="K29" s="42"/>
      <c r="L29" s="42"/>
      <c r="M29" s="42"/>
      <c r="N29" s="42">
        <f>SUM(K29:M29)</f>
        <v>0</v>
      </c>
      <c r="O29" s="42"/>
      <c r="P29" s="42"/>
      <c r="Q29" s="42"/>
      <c r="R29" s="42">
        <f>SUM(O29:Q29)</f>
        <v>0</v>
      </c>
      <c r="S29" s="42">
        <f>R29+N29+J29</f>
        <v>5257223.9000000004</v>
      </c>
    </row>
    <row r="30" spans="1:19" x14ac:dyDescent="0.25">
      <c r="A30" s="49" t="s">
        <v>220</v>
      </c>
      <c r="B30" s="50">
        <f>(B29-B28)/B28</f>
        <v>-1.6818085676940056E-2</v>
      </c>
      <c r="C30" s="50">
        <f t="shared" ref="C30:S30" si="0">(C29-C28)/C28</f>
        <v>0.10960553751598649</v>
      </c>
      <c r="D30" s="50">
        <f t="shared" si="0"/>
        <v>1.1066740708810838</v>
      </c>
      <c r="E30" s="50">
        <f t="shared" si="0"/>
        <v>0.40344162247172877</v>
      </c>
      <c r="F30" s="50">
        <f t="shared" si="0"/>
        <v>-1</v>
      </c>
      <c r="G30" s="50">
        <f t="shared" si="0"/>
        <v>-1</v>
      </c>
      <c r="H30" s="50">
        <f t="shared" si="0"/>
        <v>-1</v>
      </c>
      <c r="I30" s="50">
        <f t="shared" si="0"/>
        <v>-1</v>
      </c>
      <c r="J30" s="50">
        <f t="shared" si="0"/>
        <v>-0.29827918876413562</v>
      </c>
      <c r="K30" s="50">
        <f t="shared" si="0"/>
        <v>-1</v>
      </c>
      <c r="L30" s="50">
        <f t="shared" si="0"/>
        <v>-1</v>
      </c>
      <c r="M30" s="50">
        <f t="shared" si="0"/>
        <v>-1</v>
      </c>
      <c r="N30" s="50">
        <f t="shared" si="0"/>
        <v>-1</v>
      </c>
      <c r="O30" s="50">
        <f t="shared" si="0"/>
        <v>-1</v>
      </c>
      <c r="P30" s="50">
        <f t="shared" si="0"/>
        <v>-1</v>
      </c>
      <c r="Q30" s="50">
        <f t="shared" si="0"/>
        <v>-1</v>
      </c>
      <c r="R30" s="50">
        <f t="shared" si="0"/>
        <v>-1</v>
      </c>
      <c r="S30" s="50">
        <f t="shared" si="0"/>
        <v>-0.67978039730391082</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U49"/>
  <sheetViews>
    <sheetView showGridLines="0" view="pageBreakPreview" zoomScale="60" zoomScaleNormal="100" workbookViewId="0">
      <selection activeCell="A34" sqref="A34"/>
    </sheetView>
  </sheetViews>
  <sheetFormatPr baseColWidth="10" defaultRowHeight="15" x14ac:dyDescent="0.25"/>
  <cols>
    <col min="1" max="1" width="11.42578125" style="1"/>
    <col min="2" max="3" width="17" style="1" customWidth="1"/>
    <col min="4" max="5" width="11.42578125" style="1"/>
    <col min="6" max="6" width="11.7109375" style="1" bestFit="1" customWidth="1"/>
    <col min="7" max="7" width="11.42578125" style="1"/>
    <col min="8" max="8" width="12.5703125" style="1" bestFit="1" customWidth="1"/>
    <col min="9" max="9" width="12.855468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57" customHeight="1" x14ac:dyDescent="0.25">
      <c r="A10" s="36" t="s">
        <v>617</v>
      </c>
      <c r="B10" s="73" t="str">
        <f>Hoja1!E31</f>
        <v>Programa de transparencia y rendición de cuentas</v>
      </c>
      <c r="C10" s="73" t="s">
        <v>542</v>
      </c>
      <c r="D10" s="246" t="s">
        <v>619</v>
      </c>
      <c r="E10" s="247"/>
      <c r="F10" s="248">
        <f>Hoja1!G31</f>
        <v>1378186</v>
      </c>
      <c r="G10" s="249"/>
      <c r="H10" s="38">
        <f>Hoja1!G31</f>
        <v>1378186</v>
      </c>
      <c r="I10" s="39">
        <v>0</v>
      </c>
      <c r="J10" s="248">
        <v>0</v>
      </c>
      <c r="K10" s="249"/>
      <c r="L10" s="248">
        <f>H10-J10</f>
        <v>1378186</v>
      </c>
      <c r="M10" s="249"/>
      <c r="N10" s="246" t="s">
        <v>161</v>
      </c>
      <c r="O10" s="247"/>
      <c r="P10" s="246" t="s">
        <v>620</v>
      </c>
      <c r="Q10" s="250"/>
      <c r="R10" s="246" t="s">
        <v>621</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6</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618</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173</v>
      </c>
      <c r="C18" s="293"/>
      <c r="D18" s="41" t="s">
        <v>174</v>
      </c>
      <c r="E18" s="294" t="s">
        <v>175</v>
      </c>
      <c r="F18" s="295"/>
      <c r="G18" s="296"/>
      <c r="H18" s="257" t="s">
        <v>176</v>
      </c>
      <c r="I18" s="257"/>
      <c r="J18" s="42">
        <f>Hoja1!G31</f>
        <v>1378186</v>
      </c>
      <c r="K18" s="257" t="s">
        <v>177</v>
      </c>
      <c r="L18" s="257"/>
      <c r="M18" s="257"/>
      <c r="N18" s="257"/>
      <c r="O18" s="42">
        <f>Hoja1!H31</f>
        <v>1365406</v>
      </c>
      <c r="P18" s="40"/>
      <c r="R18" s="40"/>
      <c r="S18" s="40"/>
      <c r="T18" s="40"/>
    </row>
    <row r="19" spans="1:20" x14ac:dyDescent="0.25">
      <c r="A19" s="41" t="s">
        <v>178</v>
      </c>
      <c r="B19" s="293" t="s">
        <v>798</v>
      </c>
      <c r="C19" s="293"/>
      <c r="D19" s="41" t="s">
        <v>180</v>
      </c>
      <c r="E19" s="294" t="s">
        <v>181</v>
      </c>
      <c r="F19" s="295"/>
      <c r="G19" s="296"/>
      <c r="H19" s="257" t="s">
        <v>182</v>
      </c>
      <c r="I19" s="257"/>
      <c r="J19" s="42">
        <v>0</v>
      </c>
      <c r="K19" s="257" t="s">
        <v>183</v>
      </c>
      <c r="L19" s="257"/>
      <c r="M19" s="257"/>
      <c r="N19" s="257"/>
      <c r="O19" s="42">
        <f>Hoja1!I31</f>
        <v>10800</v>
      </c>
      <c r="P19" s="40"/>
      <c r="R19" s="40"/>
      <c r="S19" s="40"/>
      <c r="T19" s="40"/>
    </row>
    <row r="20" spans="1:20" x14ac:dyDescent="0.25">
      <c r="A20" s="41" t="s">
        <v>184</v>
      </c>
      <c r="B20" s="300" t="s">
        <v>797</v>
      </c>
      <c r="C20" s="300"/>
      <c r="D20" s="41" t="s">
        <v>186</v>
      </c>
      <c r="E20" s="301" t="s">
        <v>623</v>
      </c>
      <c r="F20" s="302"/>
      <c r="G20" s="303"/>
      <c r="H20" s="259" t="s">
        <v>188</v>
      </c>
      <c r="I20" s="259"/>
      <c r="J20" s="42">
        <v>0</v>
      </c>
      <c r="K20" s="257" t="s">
        <v>189</v>
      </c>
      <c r="L20" s="257"/>
      <c r="M20" s="257"/>
      <c r="N20" s="257"/>
      <c r="O20" s="42">
        <f>Hoja1!J31</f>
        <v>1980</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x14ac:dyDescent="0.25">
      <c r="A22" s="257" t="s">
        <v>193</v>
      </c>
      <c r="B22" s="257"/>
      <c r="C22" s="42">
        <f>SUM(C23:C29)</f>
        <v>1378186</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1378186</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Hoja1!G31</f>
        <v>1378186</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1378186</v>
      </c>
      <c r="P27" s="40"/>
      <c r="S27" s="40"/>
      <c r="T27" s="40"/>
    </row>
    <row r="28" spans="1:20" x14ac:dyDescent="0.25">
      <c r="A28" s="261" t="s">
        <v>209</v>
      </c>
      <c r="B28" s="261"/>
      <c r="C28" s="42">
        <v>0</v>
      </c>
      <c r="D28" s="257" t="s">
        <v>210</v>
      </c>
      <c r="E28" s="257"/>
      <c r="F28" s="42">
        <f>C22+F22</f>
        <v>1378186</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Hoja1!T31</f>
        <v>105974.41666666667</v>
      </c>
      <c r="C33" s="42">
        <f>Hoja1!U31</f>
        <v>105974.41666666667</v>
      </c>
      <c r="D33" s="42">
        <f>Hoja1!V31</f>
        <v>105974.41666666667</v>
      </c>
      <c r="E33" s="42">
        <f>SUM(B33:D33)</f>
        <v>317923.25</v>
      </c>
      <c r="F33" s="42">
        <f>Hoja1!W31</f>
        <v>105974.41666666667</v>
      </c>
      <c r="G33" s="42">
        <f>Hoja1!X31</f>
        <v>105974.41666666667</v>
      </c>
      <c r="H33" s="42">
        <f>Hoja1!Y31</f>
        <v>105974.41666666667</v>
      </c>
      <c r="I33" s="42">
        <f>SUM(F33:H33)</f>
        <v>317923.25</v>
      </c>
      <c r="J33" s="42">
        <f>I33+E33</f>
        <v>635846.5</v>
      </c>
      <c r="K33" s="42">
        <f>Hoja1!Z31</f>
        <v>105974.41666666667</v>
      </c>
      <c r="L33" s="42">
        <f>Hoja1!AA31</f>
        <v>105974.41666666667</v>
      </c>
      <c r="M33" s="42">
        <f>Hoja1!AB31</f>
        <v>105974.41666666667</v>
      </c>
      <c r="N33" s="42">
        <f>SUM(K33:M33)</f>
        <v>317923.25</v>
      </c>
      <c r="O33" s="42">
        <f>Hoja1!AC31</f>
        <v>105974.41666666667</v>
      </c>
      <c r="P33" s="42">
        <f>Hoja1!AD31</f>
        <v>159220.91666666669</v>
      </c>
      <c r="Q33" s="42">
        <f>Hoja1!AE31</f>
        <v>159220.91666666669</v>
      </c>
      <c r="R33" s="42">
        <f>SUM(O33:Q33)</f>
        <v>424416.25000000006</v>
      </c>
      <c r="S33" s="42">
        <f>R33+N33+J33</f>
        <v>1378186</v>
      </c>
    </row>
    <row r="34" spans="1:21" x14ac:dyDescent="0.25">
      <c r="A34" s="49" t="s">
        <v>219</v>
      </c>
      <c r="B34" s="42">
        <v>77975.180000000008</v>
      </c>
      <c r="C34" s="42">
        <v>96824.760000000009</v>
      </c>
      <c r="D34" s="42">
        <v>117643.65000000001</v>
      </c>
      <c r="E34" s="42">
        <f>SUM(B34:D34)</f>
        <v>292443.59000000003</v>
      </c>
      <c r="F34" s="42"/>
      <c r="G34" s="42"/>
      <c r="H34" s="42"/>
      <c r="I34" s="42">
        <f>SUM(F34:H34)</f>
        <v>0</v>
      </c>
      <c r="J34" s="42">
        <f>I34+E34</f>
        <v>292443.59000000003</v>
      </c>
      <c r="K34" s="42"/>
      <c r="L34" s="42"/>
      <c r="M34" s="42"/>
      <c r="N34" s="42">
        <f>SUM(K34:M34)</f>
        <v>0</v>
      </c>
      <c r="O34" s="42"/>
      <c r="P34" s="42"/>
      <c r="Q34" s="42"/>
      <c r="R34" s="42">
        <f>SUM(O34:Q34)</f>
        <v>0</v>
      </c>
      <c r="S34" s="42">
        <f>R34+N34+J34</f>
        <v>292443.59000000003</v>
      </c>
    </row>
    <row r="35" spans="1:21" x14ac:dyDescent="0.25">
      <c r="A35" s="49" t="s">
        <v>220</v>
      </c>
      <c r="B35" s="50">
        <f>(B34-B33)/B33</f>
        <v>-0.26420750920229957</v>
      </c>
      <c r="C35" s="50">
        <f t="shared" ref="C35:S35" si="0">(C34-C33)/C33</f>
        <v>-8.6338353674982826E-2</v>
      </c>
      <c r="D35" s="50">
        <f t="shared" si="0"/>
        <v>0.11011368309804336</v>
      </c>
      <c r="E35" s="50">
        <f t="shared" si="0"/>
        <v>-8.0144059926412978E-2</v>
      </c>
      <c r="F35" s="50">
        <f t="shared" si="0"/>
        <v>-1</v>
      </c>
      <c r="G35" s="50">
        <f t="shared" si="0"/>
        <v>-1</v>
      </c>
      <c r="H35" s="50">
        <f t="shared" si="0"/>
        <v>-1</v>
      </c>
      <c r="I35" s="50">
        <f t="shared" si="0"/>
        <v>-1</v>
      </c>
      <c r="J35" s="50">
        <f t="shared" si="0"/>
        <v>-0.54007202996320647</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-0.78780542684369159</v>
      </c>
    </row>
    <row r="37" spans="1:21" x14ac:dyDescent="0.25">
      <c r="A37" s="270" t="s">
        <v>221</v>
      </c>
      <c r="B37" s="270"/>
      <c r="C37" s="270"/>
      <c r="D37" s="270"/>
      <c r="E37" s="270"/>
      <c r="F37" s="270"/>
      <c r="G37" s="270"/>
      <c r="H37" s="270"/>
      <c r="I37" s="270"/>
      <c r="J37" s="270"/>
      <c r="K37" s="270"/>
      <c r="L37" s="270"/>
      <c r="M37" s="270"/>
      <c r="N37" s="270"/>
      <c r="O37" s="270"/>
      <c r="P37" s="270"/>
      <c r="Q37" s="270"/>
      <c r="R37" s="270"/>
      <c r="S37" s="270"/>
    </row>
    <row r="38" spans="1:21"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1"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1"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1" ht="90" x14ac:dyDescent="0.25">
      <c r="A41" s="53" t="s">
        <v>240</v>
      </c>
      <c r="B41" s="72" t="s">
        <v>739</v>
      </c>
      <c r="C41" s="73" t="s">
        <v>624</v>
      </c>
      <c r="D41" s="73" t="s">
        <v>625</v>
      </c>
      <c r="E41" s="73" t="s">
        <v>244</v>
      </c>
      <c r="F41" s="73" t="s">
        <v>245</v>
      </c>
      <c r="G41" s="73" t="s">
        <v>248</v>
      </c>
      <c r="H41" s="73" t="s">
        <v>626</v>
      </c>
      <c r="I41" s="73" t="s">
        <v>627</v>
      </c>
      <c r="J41" s="54"/>
      <c r="K41" s="55">
        <v>0</v>
      </c>
      <c r="L41" s="55">
        <v>0</v>
      </c>
      <c r="M41" s="55"/>
      <c r="N41" s="55">
        <v>0</v>
      </c>
      <c r="O41" s="54"/>
      <c r="P41" s="55">
        <v>0</v>
      </c>
      <c r="Q41" s="54"/>
      <c r="R41" s="55">
        <v>0</v>
      </c>
      <c r="S41" s="54"/>
      <c r="U41" s="98" t="s">
        <v>740</v>
      </c>
    </row>
    <row r="42" spans="1:21" x14ac:dyDescent="0.25">
      <c r="A42" s="275"/>
      <c r="B42" s="275"/>
      <c r="C42" s="275"/>
      <c r="D42" s="275"/>
      <c r="E42" s="275"/>
      <c r="F42" s="275"/>
      <c r="G42" s="275"/>
      <c r="H42" s="275"/>
      <c r="I42" s="275"/>
      <c r="J42" s="275"/>
      <c r="K42" s="275"/>
      <c r="L42" s="275"/>
      <c r="M42" s="275"/>
      <c r="N42" s="275"/>
      <c r="O42" s="275"/>
      <c r="P42" s="275"/>
      <c r="Q42" s="275"/>
      <c r="R42" s="275"/>
      <c r="S42" s="275"/>
    </row>
    <row r="43" spans="1:21" ht="66" customHeight="1" x14ac:dyDescent="0.25">
      <c r="A43" s="77" t="s">
        <v>246</v>
      </c>
      <c r="B43" s="78" t="s">
        <v>741</v>
      </c>
      <c r="C43" s="73" t="s">
        <v>742</v>
      </c>
      <c r="D43" s="73" t="s">
        <v>628</v>
      </c>
      <c r="E43" s="73" t="s">
        <v>564</v>
      </c>
      <c r="F43" s="73" t="s">
        <v>245</v>
      </c>
      <c r="G43" s="73" t="s">
        <v>248</v>
      </c>
      <c r="H43" s="73" t="s">
        <v>626</v>
      </c>
      <c r="I43" s="73" t="s">
        <v>627</v>
      </c>
      <c r="J43" s="54"/>
      <c r="K43" s="55">
        <v>1</v>
      </c>
      <c r="L43" s="55">
        <v>1</v>
      </c>
      <c r="M43" s="54"/>
      <c r="N43" s="55">
        <v>1</v>
      </c>
      <c r="O43" s="54"/>
      <c r="P43" s="55">
        <v>1</v>
      </c>
      <c r="Q43" s="54"/>
      <c r="R43" s="55">
        <v>1</v>
      </c>
      <c r="S43" s="54"/>
    </row>
    <row r="44" spans="1:21" x14ac:dyDescent="0.25">
      <c r="A44" s="275"/>
      <c r="B44" s="275"/>
      <c r="C44" s="275"/>
      <c r="D44" s="275"/>
      <c r="E44" s="275"/>
      <c r="F44" s="275"/>
      <c r="G44" s="275"/>
      <c r="H44" s="275"/>
      <c r="I44" s="275"/>
      <c r="J44" s="275"/>
      <c r="K44" s="275"/>
      <c r="L44" s="275"/>
      <c r="M44" s="275"/>
      <c r="N44" s="275"/>
      <c r="O44" s="275"/>
      <c r="P44" s="275"/>
      <c r="Q44" s="275"/>
      <c r="R44" s="275"/>
      <c r="S44" s="275"/>
    </row>
    <row r="45" spans="1:21" ht="67.5" customHeight="1" x14ac:dyDescent="0.25">
      <c r="A45" s="99" t="s">
        <v>285</v>
      </c>
      <c r="B45" s="73" t="s">
        <v>629</v>
      </c>
      <c r="C45" s="73" t="s">
        <v>630</v>
      </c>
      <c r="D45" s="73" t="s">
        <v>631</v>
      </c>
      <c r="E45" s="73" t="s">
        <v>244</v>
      </c>
      <c r="F45" s="73" t="s">
        <v>252</v>
      </c>
      <c r="G45" s="73" t="s">
        <v>248</v>
      </c>
      <c r="H45" s="73" t="s">
        <v>626</v>
      </c>
      <c r="I45" s="73" t="s">
        <v>627</v>
      </c>
      <c r="J45" s="73"/>
      <c r="K45" s="55">
        <v>0.15</v>
      </c>
      <c r="L45" s="55">
        <v>0.15</v>
      </c>
      <c r="M45" s="55"/>
      <c r="N45" s="55">
        <v>0.15</v>
      </c>
      <c r="O45" s="54"/>
      <c r="P45" s="55">
        <v>0.15</v>
      </c>
      <c r="Q45" s="54"/>
      <c r="R45" s="55">
        <v>0.15</v>
      </c>
      <c r="S45" s="54"/>
    </row>
    <row r="46" spans="1:21" x14ac:dyDescent="0.25">
      <c r="A46" s="275"/>
      <c r="B46" s="275"/>
      <c r="C46" s="275"/>
      <c r="D46" s="275"/>
      <c r="E46" s="275"/>
      <c r="F46" s="275"/>
      <c r="G46" s="275"/>
      <c r="H46" s="275"/>
      <c r="I46" s="275"/>
      <c r="J46" s="275"/>
      <c r="K46" s="275"/>
      <c r="L46" s="275"/>
      <c r="M46" s="275"/>
      <c r="N46" s="275"/>
      <c r="O46" s="275"/>
      <c r="P46" s="275"/>
      <c r="Q46" s="275"/>
      <c r="R46" s="275"/>
      <c r="S46" s="275"/>
    </row>
    <row r="47" spans="1:21" ht="135" x14ac:dyDescent="0.25">
      <c r="A47" s="279" t="s">
        <v>284</v>
      </c>
      <c r="B47" s="73" t="s">
        <v>632</v>
      </c>
      <c r="C47" s="73" t="s">
        <v>743</v>
      </c>
      <c r="D47" s="73" t="s">
        <v>633</v>
      </c>
      <c r="E47" s="73" t="s">
        <v>244</v>
      </c>
      <c r="F47" s="73" t="s">
        <v>252</v>
      </c>
      <c r="G47" s="73" t="s">
        <v>634</v>
      </c>
      <c r="H47" s="73" t="s">
        <v>626</v>
      </c>
      <c r="I47" s="73" t="s">
        <v>744</v>
      </c>
      <c r="J47" s="73"/>
      <c r="K47" s="55" t="s">
        <v>528</v>
      </c>
      <c r="L47" s="55" t="s">
        <v>528</v>
      </c>
      <c r="M47" s="54"/>
      <c r="N47" s="55" t="s">
        <v>528</v>
      </c>
      <c r="O47" s="54"/>
      <c r="P47" s="55" t="s">
        <v>528</v>
      </c>
      <c r="Q47" s="54"/>
      <c r="R47" s="55" t="s">
        <v>528</v>
      </c>
      <c r="S47" s="73"/>
    </row>
    <row r="48" spans="1:21" ht="90" x14ac:dyDescent="0.25">
      <c r="A48" s="279"/>
      <c r="B48" s="73" t="s">
        <v>745</v>
      </c>
      <c r="C48" s="73" t="s">
        <v>636</v>
      </c>
      <c r="D48" s="73" t="s">
        <v>635</v>
      </c>
      <c r="E48" s="73" t="s">
        <v>564</v>
      </c>
      <c r="F48" s="73" t="s">
        <v>252</v>
      </c>
      <c r="G48" s="73" t="s">
        <v>248</v>
      </c>
      <c r="H48" s="73" t="s">
        <v>616</v>
      </c>
      <c r="I48" s="73" t="s">
        <v>726</v>
      </c>
      <c r="J48" s="73"/>
      <c r="K48" s="55" t="s">
        <v>528</v>
      </c>
      <c r="L48" s="55" t="s">
        <v>528</v>
      </c>
      <c r="M48" s="54"/>
      <c r="N48" s="55" t="s">
        <v>528</v>
      </c>
      <c r="O48" s="54"/>
      <c r="P48" s="55" t="s">
        <v>528</v>
      </c>
      <c r="Q48" s="54"/>
      <c r="R48" s="55" t="s">
        <v>528</v>
      </c>
      <c r="S48" s="73"/>
      <c r="T48" s="94"/>
    </row>
    <row r="49" spans="1:20" ht="90" x14ac:dyDescent="0.25">
      <c r="A49" s="279"/>
      <c r="B49" s="73" t="s">
        <v>746</v>
      </c>
      <c r="C49" s="73" t="s">
        <v>637</v>
      </c>
      <c r="D49" s="73" t="s">
        <v>638</v>
      </c>
      <c r="E49" s="73" t="s">
        <v>244</v>
      </c>
      <c r="F49" s="73" t="s">
        <v>252</v>
      </c>
      <c r="G49" s="73" t="s">
        <v>248</v>
      </c>
      <c r="H49" s="73" t="s">
        <v>616</v>
      </c>
      <c r="I49" s="73" t="s">
        <v>726</v>
      </c>
      <c r="J49" s="73"/>
      <c r="K49" s="55">
        <v>1</v>
      </c>
      <c r="L49" s="55">
        <v>1</v>
      </c>
      <c r="M49" s="54"/>
      <c r="N49" s="55">
        <v>1</v>
      </c>
      <c r="O49" s="54"/>
      <c r="P49" s="55">
        <v>1</v>
      </c>
      <c r="Q49" s="54"/>
      <c r="R49" s="55">
        <v>1</v>
      </c>
      <c r="S49" s="73"/>
      <c r="T49" s="94"/>
    </row>
  </sheetData>
  <mergeCells count="96">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7:A49"/>
    <mergeCell ref="P39:Q39"/>
    <mergeCell ref="R39:S39"/>
    <mergeCell ref="A42:S42"/>
    <mergeCell ref="A44:S44"/>
    <mergeCell ref="A46:S46"/>
    <mergeCell ref="F39:F40"/>
    <mergeCell ref="G39:G40"/>
    <mergeCell ref="J39:J40"/>
    <mergeCell ref="K39:K40"/>
    <mergeCell ref="L39:M39"/>
    <mergeCell ref="N39:O39"/>
  </mergeCells>
  <pageMargins left="0.7" right="0.7" top="0.75" bottom="0.75" header="0.3" footer="0.3"/>
  <pageSetup scale="47"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T50"/>
  <sheetViews>
    <sheetView showGridLines="0" view="pageBreakPreview" topLeftCell="H42" zoomScale="60" zoomScaleNormal="100" workbookViewId="0">
      <selection activeCell="A47" sqref="A47:S47"/>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2.855468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20" width="12.42578125" style="1" customWidth="1"/>
    <col min="21"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57" customHeight="1" x14ac:dyDescent="0.25">
      <c r="A10" s="36" t="s">
        <v>639</v>
      </c>
      <c r="B10" s="73" t="str">
        <f>Hoja1!C31</f>
        <v>Combate a la Corrupción Transparencia y Rendición de Cuentas</v>
      </c>
      <c r="C10" s="73" t="str">
        <f>Hoja1!S32</f>
        <v>Contraloría</v>
      </c>
      <c r="D10" s="246" t="s">
        <v>747</v>
      </c>
      <c r="E10" s="247"/>
      <c r="F10" s="248">
        <f>Hoja1!G32+Hoja1!G33+Hoja1!G34</f>
        <v>15039372</v>
      </c>
      <c r="G10" s="249"/>
      <c r="H10" s="38">
        <f>Hoja1!G32+Hoja1!G33+Hoja1!G34</f>
        <v>15039372</v>
      </c>
      <c r="I10" s="39">
        <v>0</v>
      </c>
      <c r="J10" s="248">
        <v>0</v>
      </c>
      <c r="K10" s="249"/>
      <c r="L10" s="248">
        <f>H10-J10</f>
        <v>15039372</v>
      </c>
      <c r="M10" s="249"/>
      <c r="N10" s="246" t="s">
        <v>161</v>
      </c>
      <c r="O10" s="247"/>
      <c r="P10" s="246" t="s">
        <v>620</v>
      </c>
      <c r="Q10" s="250"/>
      <c r="R10" s="246" t="s">
        <v>621</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6</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618</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173</v>
      </c>
      <c r="C18" s="293"/>
      <c r="D18" s="41" t="s">
        <v>174</v>
      </c>
      <c r="E18" s="294" t="s">
        <v>175</v>
      </c>
      <c r="F18" s="295"/>
      <c r="G18" s="296"/>
      <c r="H18" s="257" t="s">
        <v>176</v>
      </c>
      <c r="I18" s="257"/>
      <c r="J18" s="42">
        <f>SUM(Hoja1!H32:J34)</f>
        <v>15039372</v>
      </c>
      <c r="K18" s="257" t="s">
        <v>177</v>
      </c>
      <c r="L18" s="257"/>
      <c r="M18" s="257"/>
      <c r="N18" s="257"/>
      <c r="O18" s="42">
        <f>SUM(Hoja1!H32:H34)</f>
        <v>14144808</v>
      </c>
      <c r="P18" s="40"/>
      <c r="R18" s="40"/>
      <c r="S18" s="40"/>
      <c r="T18" s="40"/>
    </row>
    <row r="19" spans="1:20" x14ac:dyDescent="0.25">
      <c r="A19" s="41" t="s">
        <v>178</v>
      </c>
      <c r="B19" s="293" t="s">
        <v>281</v>
      </c>
      <c r="C19" s="293"/>
      <c r="D19" s="41" t="s">
        <v>180</v>
      </c>
      <c r="E19" s="294" t="s">
        <v>181</v>
      </c>
      <c r="F19" s="295"/>
      <c r="G19" s="296"/>
      <c r="H19" s="257" t="s">
        <v>182</v>
      </c>
      <c r="I19" s="257"/>
      <c r="J19" s="42">
        <v>0</v>
      </c>
      <c r="K19" s="257" t="s">
        <v>183</v>
      </c>
      <c r="L19" s="257"/>
      <c r="M19" s="257"/>
      <c r="N19" s="257"/>
      <c r="O19" s="42">
        <f>SUM(Hoja1!I32:I34)</f>
        <v>303208</v>
      </c>
      <c r="P19" s="40"/>
      <c r="R19" s="40"/>
      <c r="S19" s="40"/>
      <c r="T19" s="40"/>
    </row>
    <row r="20" spans="1:20" x14ac:dyDescent="0.25">
      <c r="A20" s="41" t="s">
        <v>184</v>
      </c>
      <c r="B20" s="293" t="s">
        <v>622</v>
      </c>
      <c r="C20" s="293"/>
      <c r="D20" s="41" t="s">
        <v>186</v>
      </c>
      <c r="E20" s="301" t="s">
        <v>623</v>
      </c>
      <c r="F20" s="302"/>
      <c r="G20" s="303"/>
      <c r="H20" s="259" t="s">
        <v>188</v>
      </c>
      <c r="I20" s="259"/>
      <c r="J20" s="42">
        <v>0</v>
      </c>
      <c r="K20" s="257" t="s">
        <v>189</v>
      </c>
      <c r="L20" s="257"/>
      <c r="M20" s="257"/>
      <c r="N20" s="257"/>
      <c r="O20" s="42">
        <f>SUM(Hoja1!J32:J34)</f>
        <v>591356</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x14ac:dyDescent="0.25">
      <c r="A22" s="257" t="s">
        <v>193</v>
      </c>
      <c r="B22" s="257"/>
      <c r="C22" s="42">
        <f>SUM(C23:C29)</f>
        <v>15039372</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15039372</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SUM(Hoja1!G32:G34)</f>
        <v>15039372</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15039372</v>
      </c>
      <c r="P27" s="40"/>
      <c r="S27" s="40"/>
      <c r="T27" s="40"/>
    </row>
    <row r="28" spans="1:20" x14ac:dyDescent="0.25">
      <c r="A28" s="261" t="s">
        <v>209</v>
      </c>
      <c r="B28" s="261"/>
      <c r="C28" s="42">
        <v>0</v>
      </c>
      <c r="D28" s="257" t="s">
        <v>210</v>
      </c>
      <c r="E28" s="257"/>
      <c r="F28" s="42">
        <f>C22+F22</f>
        <v>15039372</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SUM(Hoja1!T32:T34)</f>
        <v>1136279.3333333335</v>
      </c>
      <c r="C33" s="42">
        <f>SUM(Hoja1!U32:U34)</f>
        <v>1136279.3333333335</v>
      </c>
      <c r="D33" s="42">
        <f>SUM(Hoja1!V32:V34)</f>
        <v>1155469.3333333335</v>
      </c>
      <c r="E33" s="42">
        <f>SUM(B33:D33)</f>
        <v>3428028.0000000005</v>
      </c>
      <c r="F33" s="42">
        <f>SUM(Hoja1!W32:W34)</f>
        <v>1136279.3333333335</v>
      </c>
      <c r="G33" s="42">
        <f>SUM(Hoja1!X32:X34)</f>
        <v>1136279.3333333335</v>
      </c>
      <c r="H33" s="42">
        <f>SUM(Hoja1!Y32:Y34)</f>
        <v>1155469.3333333335</v>
      </c>
      <c r="I33" s="42">
        <f>SUM(F33:H33)</f>
        <v>3428028.0000000005</v>
      </c>
      <c r="J33" s="42">
        <f>I33+E33</f>
        <v>6856056.0000000009</v>
      </c>
      <c r="K33" s="42">
        <f>SUM(Hoja1!Z32:Z34)</f>
        <v>1136279.3333333335</v>
      </c>
      <c r="L33" s="42">
        <f>SUM(Hoja1!AA32:AA34)</f>
        <v>1136279.3333333335</v>
      </c>
      <c r="M33" s="42">
        <f>SUM(Hoja1!AB32:AB34)</f>
        <v>1155469.3333333335</v>
      </c>
      <c r="N33" s="42">
        <f>SUM(K33:M33)</f>
        <v>3428028.0000000005</v>
      </c>
      <c r="O33" s="42">
        <f>SUM(Hoja1!AC32:AC34)</f>
        <v>1136279.3333333335</v>
      </c>
      <c r="P33" s="42">
        <f>SUM(Hoja1!AD32:AD34)</f>
        <v>1799909.3333333335</v>
      </c>
      <c r="Q33" s="42">
        <f>SUM(Hoja1!AE32:AE34)</f>
        <v>1819099.3333333335</v>
      </c>
      <c r="R33" s="42">
        <f>SUM(O33:Q33)</f>
        <v>4755288</v>
      </c>
      <c r="S33" s="42">
        <f>R33+N33+J33</f>
        <v>15039372</v>
      </c>
    </row>
    <row r="34" spans="1:20" x14ac:dyDescent="0.25">
      <c r="A34" s="49" t="s">
        <v>219</v>
      </c>
      <c r="B34" s="42">
        <v>1143386.24</v>
      </c>
      <c r="C34" s="42">
        <v>1281586.8799999999</v>
      </c>
      <c r="D34" s="42">
        <v>2539807.1900000004</v>
      </c>
      <c r="E34" s="42">
        <f>SUM(B34:D34)</f>
        <v>4964780.3100000005</v>
      </c>
      <c r="F34" s="42"/>
      <c r="G34" s="42"/>
      <c r="H34" s="42"/>
      <c r="I34" s="42">
        <f>SUM(F34:H34)</f>
        <v>0</v>
      </c>
      <c r="J34" s="42">
        <f>I34+E34</f>
        <v>4964780.3100000005</v>
      </c>
      <c r="K34" s="42"/>
      <c r="L34" s="42"/>
      <c r="M34" s="42"/>
      <c r="N34" s="42">
        <f>SUM(K34:M34)</f>
        <v>0</v>
      </c>
      <c r="O34" s="42"/>
      <c r="P34" s="42"/>
      <c r="Q34" s="42"/>
      <c r="R34" s="42">
        <f>SUM(O34:Q34)</f>
        <v>0</v>
      </c>
      <c r="S34" s="42">
        <f>R34+N34+J34</f>
        <v>4964780.3100000005</v>
      </c>
    </row>
    <row r="35" spans="1:20" x14ac:dyDescent="0.25">
      <c r="A35" s="49" t="s">
        <v>220</v>
      </c>
      <c r="B35" s="50">
        <f>(B34-B33)/B33</f>
        <v>6.2545418702794038E-3</v>
      </c>
      <c r="C35" s="50">
        <f t="shared" ref="C35:S35" si="0">(C34-C33)/C33</f>
        <v>0.12788012806710061</v>
      </c>
      <c r="D35" s="50">
        <f t="shared" si="0"/>
        <v>1.1980740784120048</v>
      </c>
      <c r="E35" s="50">
        <f t="shared" si="0"/>
        <v>0.44829047779072978</v>
      </c>
      <c r="F35" s="50">
        <f t="shared" si="0"/>
        <v>-1</v>
      </c>
      <c r="G35" s="50">
        <f t="shared" si="0"/>
        <v>-1</v>
      </c>
      <c r="H35" s="50">
        <f t="shared" si="0"/>
        <v>-1</v>
      </c>
      <c r="I35" s="50">
        <f t="shared" si="0"/>
        <v>-1</v>
      </c>
      <c r="J35" s="50">
        <f t="shared" si="0"/>
        <v>-0.27585476110463508</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-0.66988114197853466</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72" x14ac:dyDescent="0.25">
      <c r="A41" s="53" t="s">
        <v>240</v>
      </c>
      <c r="B41" s="72" t="s">
        <v>748</v>
      </c>
      <c r="C41" s="73" t="s">
        <v>640</v>
      </c>
      <c r="D41" s="73" t="s">
        <v>643</v>
      </c>
      <c r="E41" s="73" t="s">
        <v>244</v>
      </c>
      <c r="F41" s="73" t="s">
        <v>245</v>
      </c>
      <c r="G41" s="73" t="s">
        <v>218</v>
      </c>
      <c r="H41" s="73" t="s">
        <v>642</v>
      </c>
      <c r="I41" s="73" t="s">
        <v>528</v>
      </c>
      <c r="J41" s="54"/>
      <c r="K41" s="55">
        <v>0.1</v>
      </c>
      <c r="L41" s="55"/>
      <c r="M41" s="55"/>
      <c r="N41" s="55"/>
      <c r="O41" s="54"/>
      <c r="P41" s="55"/>
      <c r="Q41" s="54"/>
      <c r="R41" s="55">
        <v>0.1</v>
      </c>
      <c r="S41" s="54"/>
      <c r="T41" s="98" t="s">
        <v>641</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66" customHeight="1" x14ac:dyDescent="0.25">
      <c r="A43" s="77" t="s">
        <v>246</v>
      </c>
      <c r="B43" s="78" t="s">
        <v>644</v>
      </c>
      <c r="C43" s="73" t="s">
        <v>645</v>
      </c>
      <c r="D43" s="73" t="s">
        <v>646</v>
      </c>
      <c r="E43" s="73" t="s">
        <v>564</v>
      </c>
      <c r="F43" s="73" t="s">
        <v>245</v>
      </c>
      <c r="G43" s="73" t="s">
        <v>218</v>
      </c>
      <c r="H43" s="73" t="s">
        <v>647</v>
      </c>
      <c r="I43" s="73" t="s">
        <v>648</v>
      </c>
      <c r="J43" s="54"/>
      <c r="K43" s="55">
        <v>0</v>
      </c>
      <c r="L43" s="55"/>
      <c r="M43" s="54"/>
      <c r="N43" s="55"/>
      <c r="O43" s="54"/>
      <c r="P43" s="55"/>
      <c r="Q43" s="54"/>
      <c r="R43" s="55">
        <v>0</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67.5" customHeight="1" x14ac:dyDescent="0.25">
      <c r="A45" s="273" t="s">
        <v>285</v>
      </c>
      <c r="B45" s="73" t="s">
        <v>649</v>
      </c>
      <c r="C45" s="73" t="s">
        <v>650</v>
      </c>
      <c r="D45" s="73" t="s">
        <v>651</v>
      </c>
      <c r="E45" s="73" t="s">
        <v>244</v>
      </c>
      <c r="F45" s="73" t="s">
        <v>252</v>
      </c>
      <c r="G45" s="73" t="s">
        <v>248</v>
      </c>
      <c r="H45" s="73" t="s">
        <v>656</v>
      </c>
      <c r="I45" s="73" t="s">
        <v>652</v>
      </c>
      <c r="J45" s="73"/>
      <c r="K45" s="55">
        <v>1</v>
      </c>
      <c r="L45" s="55">
        <v>1</v>
      </c>
      <c r="M45" s="54"/>
      <c r="N45" s="55">
        <v>1</v>
      </c>
      <c r="O45" s="54"/>
      <c r="P45" s="55">
        <v>1</v>
      </c>
      <c r="Q45" s="54"/>
      <c r="R45" s="55">
        <v>1</v>
      </c>
      <c r="S45" s="73"/>
    </row>
    <row r="46" spans="1:20" ht="67.5" customHeight="1" x14ac:dyDescent="0.25">
      <c r="A46" s="276"/>
      <c r="B46" s="73" t="s">
        <v>653</v>
      </c>
      <c r="C46" s="73" t="s">
        <v>654</v>
      </c>
      <c r="D46" s="73" t="s">
        <v>655</v>
      </c>
      <c r="E46" s="73" t="s">
        <v>244</v>
      </c>
      <c r="F46" s="73" t="s">
        <v>252</v>
      </c>
      <c r="G46" s="73" t="s">
        <v>248</v>
      </c>
      <c r="H46" s="73" t="s">
        <v>662</v>
      </c>
      <c r="I46" s="73" t="s">
        <v>749</v>
      </c>
      <c r="J46" s="73"/>
      <c r="K46" s="55">
        <v>1</v>
      </c>
      <c r="L46" s="55">
        <v>1</v>
      </c>
      <c r="M46" s="54"/>
      <c r="N46" s="55">
        <v>1</v>
      </c>
      <c r="O46" s="54"/>
      <c r="P46" s="55">
        <v>1</v>
      </c>
      <c r="Q46" s="54"/>
      <c r="R46" s="55">
        <v>1</v>
      </c>
      <c r="S46" s="73"/>
    </row>
    <row r="47" spans="1:20" x14ac:dyDescent="0.25">
      <c r="A47" s="275"/>
      <c r="B47" s="275"/>
      <c r="C47" s="275"/>
      <c r="D47" s="275"/>
      <c r="E47" s="275"/>
      <c r="F47" s="275"/>
      <c r="G47" s="275"/>
      <c r="H47" s="275"/>
      <c r="I47" s="275"/>
      <c r="J47" s="275"/>
      <c r="K47" s="275"/>
      <c r="L47" s="275"/>
      <c r="M47" s="275"/>
      <c r="N47" s="275"/>
      <c r="O47" s="275"/>
      <c r="P47" s="275"/>
      <c r="Q47" s="275"/>
      <c r="R47" s="275"/>
      <c r="S47" s="275"/>
    </row>
    <row r="48" spans="1:20" ht="90" x14ac:dyDescent="0.25">
      <c r="A48" s="279" t="s">
        <v>284</v>
      </c>
      <c r="B48" s="73" t="s">
        <v>657</v>
      </c>
      <c r="C48" s="73" t="s">
        <v>660</v>
      </c>
      <c r="D48" s="73" t="s">
        <v>666</v>
      </c>
      <c r="E48" s="73" t="s">
        <v>244</v>
      </c>
      <c r="F48" s="73" t="s">
        <v>252</v>
      </c>
      <c r="G48" s="73" t="s">
        <v>248</v>
      </c>
      <c r="H48" s="73" t="s">
        <v>663</v>
      </c>
      <c r="I48" s="73" t="s">
        <v>652</v>
      </c>
      <c r="J48" s="73"/>
      <c r="K48" s="55">
        <v>1</v>
      </c>
      <c r="L48" s="55">
        <v>1</v>
      </c>
      <c r="M48" s="54"/>
      <c r="N48" s="55">
        <v>1</v>
      </c>
      <c r="O48" s="54"/>
      <c r="P48" s="55">
        <v>1</v>
      </c>
      <c r="Q48" s="54"/>
      <c r="R48" s="55">
        <v>1</v>
      </c>
      <c r="S48" s="73"/>
      <c r="T48" s="136" t="s">
        <v>661</v>
      </c>
    </row>
    <row r="49" spans="1:20" ht="75" x14ac:dyDescent="0.25">
      <c r="A49" s="279"/>
      <c r="B49" s="73" t="s">
        <v>658</v>
      </c>
      <c r="C49" s="73" t="s">
        <v>664</v>
      </c>
      <c r="D49" s="73" t="s">
        <v>665</v>
      </c>
      <c r="E49" s="73" t="s">
        <v>564</v>
      </c>
      <c r="F49" s="73" t="s">
        <v>252</v>
      </c>
      <c r="G49" s="73" t="s">
        <v>248</v>
      </c>
      <c r="H49" s="73" t="s">
        <v>750</v>
      </c>
      <c r="I49" s="73" t="s">
        <v>667</v>
      </c>
      <c r="J49" s="73"/>
      <c r="K49" s="55">
        <v>1</v>
      </c>
      <c r="L49" s="55">
        <v>1</v>
      </c>
      <c r="M49" s="54"/>
      <c r="N49" s="55">
        <v>1</v>
      </c>
      <c r="O49" s="54"/>
      <c r="P49" s="55">
        <v>1</v>
      </c>
      <c r="Q49" s="54"/>
      <c r="R49" s="55">
        <v>1</v>
      </c>
      <c r="S49" s="73"/>
      <c r="T49" s="136" t="s">
        <v>668</v>
      </c>
    </row>
    <row r="50" spans="1:20" ht="135" x14ac:dyDescent="0.25">
      <c r="A50" s="279"/>
      <c r="B50" s="73" t="s">
        <v>659</v>
      </c>
      <c r="C50" s="73" t="s">
        <v>669</v>
      </c>
      <c r="D50" s="73" t="s">
        <v>670</v>
      </c>
      <c r="E50" s="73" t="s">
        <v>244</v>
      </c>
      <c r="F50" s="73" t="s">
        <v>252</v>
      </c>
      <c r="G50" s="73" t="s">
        <v>248</v>
      </c>
      <c r="H50" s="73" t="s">
        <v>616</v>
      </c>
      <c r="I50" s="73" t="s">
        <v>726</v>
      </c>
      <c r="J50" s="73"/>
      <c r="K50" s="55">
        <v>0.4</v>
      </c>
      <c r="L50" s="55">
        <v>0.05</v>
      </c>
      <c r="M50" s="54"/>
      <c r="N50" s="55">
        <v>0.15</v>
      </c>
      <c r="O50" s="54"/>
      <c r="P50" s="55">
        <v>0.25</v>
      </c>
      <c r="Q50" s="54"/>
      <c r="R50" s="55">
        <v>0.4</v>
      </c>
      <c r="S50" s="73"/>
      <c r="T50" s="136" t="s">
        <v>671</v>
      </c>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8:A50"/>
    <mergeCell ref="A45:A46"/>
    <mergeCell ref="F39:F40"/>
    <mergeCell ref="G39:G40"/>
    <mergeCell ref="J39:J40"/>
    <mergeCell ref="A42:S42"/>
    <mergeCell ref="A44:S44"/>
    <mergeCell ref="A47:S47"/>
    <mergeCell ref="K39:K40"/>
    <mergeCell ref="L39:M39"/>
    <mergeCell ref="N39:O39"/>
  </mergeCells>
  <pageMargins left="0.7" right="0.7" top="0.75" bottom="0.75" header="0.3" footer="0.3"/>
  <pageSetup scale="49" orientation="landscape" r:id="rId1"/>
  <colBreaks count="1" manualBreakCount="1">
    <brk id="20"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S30"/>
  <sheetViews>
    <sheetView showGridLines="0" topLeftCell="A17" zoomScale="80" zoomScaleNormal="80" workbookViewId="0">
      <selection activeCell="E25" sqref="E25"/>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Hoja1!C35</f>
        <v>Desarrollo Rural Integral</v>
      </c>
      <c r="D9" s="215"/>
      <c r="E9" s="215"/>
      <c r="F9" s="215"/>
      <c r="G9" s="215"/>
      <c r="H9" s="215"/>
      <c r="I9" s="215"/>
      <c r="J9" s="215"/>
      <c r="K9" s="216"/>
      <c r="N9" s="234" t="s">
        <v>271</v>
      </c>
      <c r="O9" s="234"/>
      <c r="P9" s="234"/>
      <c r="Q9" s="290" t="str">
        <f>Hoja1!S35</f>
        <v>Dirección  de Desarrollo Rural</v>
      </c>
      <c r="R9" s="291"/>
      <c r="S9" s="292"/>
    </row>
    <row r="10" spans="1:19" ht="15" customHeight="1" x14ac:dyDescent="0.25">
      <c r="A10" s="229"/>
      <c r="B10" s="229"/>
      <c r="C10" s="217"/>
      <c r="D10" s="218"/>
      <c r="E10" s="218"/>
      <c r="F10" s="218"/>
      <c r="G10" s="218"/>
      <c r="H10" s="218"/>
      <c r="I10" s="218"/>
      <c r="J10" s="218"/>
      <c r="K10" s="219"/>
      <c r="N10" s="234"/>
      <c r="O10" s="234"/>
      <c r="P10" s="234"/>
      <c r="Q10" s="290" t="str">
        <f>Hoja1!S36</f>
        <v>Juridico</v>
      </c>
      <c r="R10" s="291"/>
      <c r="S10" s="292"/>
    </row>
    <row r="11" spans="1:19" x14ac:dyDescent="0.25">
      <c r="A11" s="59"/>
      <c r="B11" s="59"/>
      <c r="Q11" s="290" t="str">
        <f>Hoja1!S37</f>
        <v>Coordinación Social</v>
      </c>
      <c r="R11" s="291"/>
      <c r="S11" s="292"/>
    </row>
    <row r="12" spans="1:19" x14ac:dyDescent="0.25">
      <c r="A12" s="229" t="s">
        <v>267</v>
      </c>
      <c r="B12" s="229"/>
      <c r="C12" s="225" t="s">
        <v>3</v>
      </c>
      <c r="D12" s="226"/>
      <c r="E12" s="226"/>
      <c r="F12" s="226"/>
      <c r="G12" s="226"/>
      <c r="H12" s="226"/>
      <c r="I12" s="226"/>
      <c r="J12" s="226"/>
      <c r="K12" s="227"/>
      <c r="M12" s="236" t="s">
        <v>2</v>
      </c>
      <c r="N12" s="237"/>
      <c r="O12" s="238"/>
      <c r="Q12" s="290" t="str">
        <f>Hoja1!S38</f>
        <v>Coordinación Técnica</v>
      </c>
      <c r="R12" s="291"/>
      <c r="S12" s="292"/>
    </row>
    <row r="13" spans="1:19" x14ac:dyDescent="0.25">
      <c r="A13" s="229"/>
      <c r="B13" s="229"/>
      <c r="C13" s="220" t="str">
        <f>Hoja1!E35</f>
        <v>Programa de Subsidios e Infraestructura para el Campo</v>
      </c>
      <c r="D13" s="221"/>
      <c r="E13" s="221"/>
      <c r="F13" s="221"/>
      <c r="G13" s="221"/>
      <c r="H13" s="221"/>
      <c r="I13" s="221"/>
      <c r="J13" s="221"/>
      <c r="K13" s="222"/>
      <c r="M13" s="210">
        <f>SUM(Hoja1!G35:G39)</f>
        <v>14190537</v>
      </c>
      <c r="N13" s="211"/>
      <c r="O13" s="212"/>
      <c r="Q13" s="290" t="str">
        <f>Hoja1!S39</f>
        <v>Infraestructura y Equipo</v>
      </c>
      <c r="R13" s="291"/>
      <c r="S13" s="292"/>
    </row>
    <row r="14" spans="1:19" x14ac:dyDescent="0.25">
      <c r="A14" s="229"/>
      <c r="B14" s="229"/>
      <c r="C14" s="220"/>
      <c r="D14" s="221"/>
      <c r="E14" s="221"/>
      <c r="F14" s="221"/>
      <c r="G14" s="221"/>
      <c r="H14" s="221"/>
      <c r="I14" s="221"/>
      <c r="J14" s="221"/>
      <c r="K14" s="222"/>
      <c r="M14" s="210"/>
      <c r="N14" s="211"/>
      <c r="O14" s="212"/>
      <c r="Q14" s="290"/>
      <c r="R14" s="291"/>
      <c r="S14" s="292"/>
    </row>
    <row r="15" spans="1:19" x14ac:dyDescent="0.25">
      <c r="A15" s="229"/>
      <c r="B15" s="229"/>
      <c r="C15" s="220"/>
      <c r="D15" s="221"/>
      <c r="E15" s="221"/>
      <c r="F15" s="221"/>
      <c r="G15" s="221"/>
      <c r="H15" s="221"/>
      <c r="I15" s="221"/>
      <c r="J15" s="221"/>
      <c r="K15" s="222"/>
      <c r="M15" s="210"/>
      <c r="N15" s="211"/>
      <c r="O15" s="212"/>
      <c r="Q15" s="290"/>
      <c r="R15" s="291"/>
      <c r="S15" s="292"/>
    </row>
    <row r="16" spans="1:19" x14ac:dyDescent="0.25">
      <c r="A16" s="229"/>
      <c r="B16" s="229"/>
      <c r="C16" s="220"/>
      <c r="D16" s="221"/>
      <c r="E16" s="221"/>
      <c r="F16" s="221"/>
      <c r="G16" s="221"/>
      <c r="H16" s="221"/>
      <c r="I16" s="221"/>
      <c r="J16" s="221"/>
      <c r="K16" s="222"/>
      <c r="M16" s="210"/>
      <c r="N16" s="211"/>
      <c r="O16" s="212"/>
      <c r="Q16" s="290"/>
      <c r="R16" s="291"/>
      <c r="S16" s="292"/>
    </row>
    <row r="17" spans="1:19" x14ac:dyDescent="0.25">
      <c r="A17" s="229"/>
      <c r="B17" s="229"/>
      <c r="C17" s="220"/>
      <c r="D17" s="221"/>
      <c r="E17" s="221"/>
      <c r="F17" s="221"/>
      <c r="G17" s="221"/>
      <c r="H17" s="221"/>
      <c r="I17" s="221"/>
      <c r="J17" s="221"/>
      <c r="K17" s="222"/>
      <c r="M17" s="210"/>
      <c r="N17" s="211"/>
      <c r="O17" s="212"/>
      <c r="Q17" s="290"/>
      <c r="R17" s="291"/>
      <c r="S17" s="292"/>
    </row>
    <row r="18" spans="1:19" x14ac:dyDescent="0.25">
      <c r="A18" s="229"/>
      <c r="B18" s="229"/>
      <c r="C18" s="220"/>
      <c r="D18" s="221"/>
      <c r="E18" s="221"/>
      <c r="F18" s="221"/>
      <c r="G18" s="221"/>
      <c r="H18" s="221"/>
      <c r="I18" s="221"/>
      <c r="J18" s="221"/>
      <c r="K18" s="222"/>
      <c r="M18" s="210"/>
      <c r="N18" s="211"/>
      <c r="O18" s="212"/>
      <c r="Q18" s="290"/>
      <c r="R18" s="291"/>
      <c r="S18" s="292"/>
    </row>
    <row r="19" spans="1:19" x14ac:dyDescent="0.25">
      <c r="A19" s="229"/>
      <c r="B19" s="229"/>
      <c r="C19" s="220"/>
      <c r="D19" s="221"/>
      <c r="E19" s="221"/>
      <c r="F19" s="221"/>
      <c r="G19" s="221"/>
      <c r="H19" s="221"/>
      <c r="I19" s="221"/>
      <c r="J19" s="221"/>
      <c r="K19" s="222"/>
      <c r="M19" s="210"/>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14190537</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SUM(Hoja1!T35:T39)</f>
        <v>1108471.0833333333</v>
      </c>
      <c r="C28" s="42">
        <f>SUM(Hoja1!U35:U39)</f>
        <v>1108471.0833333333</v>
      </c>
      <c r="D28" s="42">
        <f>SUM(Hoja1!V35:V39)</f>
        <v>1125861.0833333333</v>
      </c>
      <c r="E28" s="42">
        <f>SUM(B28:D28)</f>
        <v>3342803.25</v>
      </c>
      <c r="F28" s="42">
        <f>SUM(Hoja1!W35:W39)</f>
        <v>1108471.0833333333</v>
      </c>
      <c r="G28" s="42">
        <f>SUM(Hoja1!X35:X39)</f>
        <v>1108471.0833333333</v>
      </c>
      <c r="H28" s="42">
        <f>SUM(Hoja1!Y35:Y39)</f>
        <v>1125861.0833333333</v>
      </c>
      <c r="I28" s="42">
        <f>SUM(F28:H28)</f>
        <v>3342803.25</v>
      </c>
      <c r="J28" s="42">
        <f>I28+E28</f>
        <v>6685606.5</v>
      </c>
      <c r="K28" s="42">
        <f>SUM(Hoja1!Z35:Z39)</f>
        <v>1108471.0833333333</v>
      </c>
      <c r="L28" s="42">
        <f>SUM(Hoja1!AA35:AA39)</f>
        <v>1108471.0833333333</v>
      </c>
      <c r="M28" s="42">
        <f>SUM(Hoja1!AB35:AB39)</f>
        <v>1125861.0833333333</v>
      </c>
      <c r="N28" s="42">
        <f>SUM(K28:M28)</f>
        <v>3342803.25</v>
      </c>
      <c r="O28" s="42">
        <f>SUM(Hoja1!AC35:AC39)</f>
        <v>1108471.0833333333</v>
      </c>
      <c r="P28" s="42">
        <f>SUM(Hoja1!AD35:AD39)</f>
        <v>1518133.0833333333</v>
      </c>
      <c r="Q28" s="42">
        <f>SUM(Hoja1!AE35:AE39)</f>
        <v>1535523.0833333333</v>
      </c>
      <c r="R28" s="42">
        <f>SUM(O28:Q28)</f>
        <v>4162127.25</v>
      </c>
      <c r="S28" s="42">
        <f>R28+N28+J28</f>
        <v>14190537</v>
      </c>
    </row>
    <row r="29" spans="1:19" x14ac:dyDescent="0.25">
      <c r="A29" s="49" t="s">
        <v>219</v>
      </c>
      <c r="B29" s="42">
        <v>618529.5299999998</v>
      </c>
      <c r="C29" s="42">
        <v>723108.85000000009</v>
      </c>
      <c r="D29" s="42">
        <v>954123.97000000009</v>
      </c>
      <c r="E29" s="42">
        <f>SUM(B29:D29)</f>
        <v>2295762.35</v>
      </c>
      <c r="F29" s="42"/>
      <c r="G29" s="42"/>
      <c r="H29" s="42"/>
      <c r="I29" s="42">
        <f>SUM(F29:H29)</f>
        <v>0</v>
      </c>
      <c r="J29" s="42">
        <f>I29+E29</f>
        <v>2295762.35</v>
      </c>
      <c r="K29" s="42"/>
      <c r="L29" s="42"/>
      <c r="M29" s="42"/>
      <c r="N29" s="42">
        <f>SUM(K29:M29)</f>
        <v>0</v>
      </c>
      <c r="O29" s="42"/>
      <c r="P29" s="42"/>
      <c r="Q29" s="42"/>
      <c r="R29" s="42">
        <f>SUM(O29:Q29)</f>
        <v>0</v>
      </c>
      <c r="S29" s="42">
        <f>R29+N29+J29</f>
        <v>2295762.35</v>
      </c>
    </row>
    <row r="30" spans="1:19" x14ac:dyDescent="0.25">
      <c r="A30" s="49" t="s">
        <v>220</v>
      </c>
      <c r="B30" s="50">
        <f>(B29-B28)/B28</f>
        <v>-0.44199759533645944</v>
      </c>
      <c r="C30" s="50">
        <f t="shared" ref="C30:S30" si="0">(C29-C28)/C28</f>
        <v>-0.34765203993819399</v>
      </c>
      <c r="D30" s="50">
        <f t="shared" si="0"/>
        <v>-0.15253845778634753</v>
      </c>
      <c r="E30" s="50">
        <f t="shared" si="0"/>
        <v>-0.31322241295535413</v>
      </c>
      <c r="F30" s="50">
        <f t="shared" si="0"/>
        <v>-1</v>
      </c>
      <c r="G30" s="50">
        <f t="shared" si="0"/>
        <v>-1</v>
      </c>
      <c r="H30" s="50">
        <f t="shared" si="0"/>
        <v>-1</v>
      </c>
      <c r="I30" s="50">
        <f t="shared" si="0"/>
        <v>-1</v>
      </c>
      <c r="J30" s="50">
        <f t="shared" si="0"/>
        <v>-0.65661120647767712</v>
      </c>
      <c r="K30" s="50">
        <f t="shared" si="0"/>
        <v>-1</v>
      </c>
      <c r="L30" s="50">
        <f t="shared" si="0"/>
        <v>-1</v>
      </c>
      <c r="M30" s="50">
        <f t="shared" si="0"/>
        <v>-1</v>
      </c>
      <c r="N30" s="50">
        <f t="shared" si="0"/>
        <v>-1</v>
      </c>
      <c r="O30" s="50">
        <f t="shared" si="0"/>
        <v>-1</v>
      </c>
      <c r="P30" s="50">
        <f t="shared" si="0"/>
        <v>-1</v>
      </c>
      <c r="Q30" s="50">
        <f t="shared" si="0"/>
        <v>-1</v>
      </c>
      <c r="R30" s="50">
        <f t="shared" si="0"/>
        <v>-1</v>
      </c>
      <c r="S30" s="50">
        <f t="shared" si="0"/>
        <v>-0.83821878270004868</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S30"/>
  <sheetViews>
    <sheetView showGridLines="0" topLeftCell="A10" zoomScale="80" zoomScaleNormal="80" workbookViewId="0">
      <selection activeCell="B37" sqref="B37"/>
    </sheetView>
  </sheetViews>
  <sheetFormatPr baseColWidth="10" defaultRowHeight="15" x14ac:dyDescent="0.25"/>
  <cols>
    <col min="1" max="2" width="13" customWidth="1"/>
    <col min="3" max="3" width="12.7109375" customWidth="1"/>
    <col min="4" max="4" width="12.28515625" bestFit="1" customWidth="1"/>
    <col min="5" max="5" width="12.7109375" customWidth="1"/>
    <col min="6" max="6" width="11.7109375" bestFit="1" customWidth="1"/>
    <col min="9" max="9" width="13" customWidth="1"/>
    <col min="10" max="10" width="13.42578125" customWidth="1"/>
    <col min="11" max="11" width="11.7109375" bestFit="1" customWidth="1"/>
    <col min="12" max="12" width="14.7109375" customWidth="1"/>
    <col min="14" max="14" width="12.85546875" customWidth="1"/>
    <col min="15" max="15" width="11.7109375" bestFit="1" customWidth="1"/>
    <col min="16" max="17" width="12" bestFit="1" customWidth="1"/>
    <col min="18" max="18" width="12.28515625" customWidth="1"/>
    <col min="19" max="19" width="13.5703125" customWidth="1"/>
  </cols>
  <sheetData>
    <row r="1" spans="1:19" s="1" customFormat="1" ht="23.25" x14ac:dyDescent="0.35">
      <c r="A1" s="213" t="s">
        <v>143</v>
      </c>
      <c r="B1" s="213"/>
      <c r="C1" s="213"/>
      <c r="D1" s="213"/>
      <c r="E1" s="213"/>
      <c r="F1" s="213"/>
      <c r="G1" s="213"/>
      <c r="H1" s="213"/>
      <c r="I1" s="213"/>
      <c r="J1" s="213"/>
      <c r="K1" s="213"/>
      <c r="L1" s="213"/>
      <c r="M1" s="213"/>
      <c r="N1" s="213"/>
      <c r="O1" s="213"/>
      <c r="P1" s="213"/>
      <c r="Q1" s="213"/>
      <c r="R1" s="213"/>
      <c r="S1" s="213"/>
    </row>
    <row r="2" spans="1:19" s="1" customFormat="1" ht="23.25" x14ac:dyDescent="0.35">
      <c r="A2" s="213" t="s">
        <v>144</v>
      </c>
      <c r="B2" s="213"/>
      <c r="C2" s="213"/>
      <c r="D2" s="213"/>
      <c r="E2" s="213"/>
      <c r="F2" s="213"/>
      <c r="G2" s="213"/>
      <c r="H2" s="213"/>
      <c r="I2" s="213"/>
      <c r="J2" s="213"/>
      <c r="K2" s="213"/>
      <c r="L2" s="213"/>
      <c r="M2" s="213"/>
      <c r="N2" s="213"/>
      <c r="O2" s="213"/>
      <c r="P2" s="213"/>
      <c r="Q2" s="213"/>
      <c r="R2" s="213"/>
      <c r="S2" s="213"/>
    </row>
    <row r="3" spans="1:19" s="1" customFormat="1" ht="23.25" x14ac:dyDescent="0.35">
      <c r="A3" s="213" t="s">
        <v>145</v>
      </c>
      <c r="B3" s="213"/>
      <c r="C3" s="213"/>
      <c r="D3" s="213"/>
      <c r="E3" s="213"/>
      <c r="F3" s="213"/>
      <c r="G3" s="213"/>
      <c r="H3" s="213"/>
      <c r="I3" s="213"/>
      <c r="J3" s="213"/>
      <c r="K3" s="213"/>
      <c r="L3" s="213"/>
      <c r="M3" s="213"/>
      <c r="N3" s="213"/>
      <c r="O3" s="213"/>
      <c r="P3" s="213"/>
      <c r="Q3" s="213"/>
      <c r="R3" s="213"/>
      <c r="S3" s="213"/>
    </row>
    <row r="4" spans="1:19" s="1" customFormat="1" x14ac:dyDescent="0.25"/>
    <row r="5" spans="1:19" s="1" customFormat="1" x14ac:dyDescent="0.25"/>
    <row r="6" spans="1:19" s="1" customFormat="1" x14ac:dyDescent="0.25"/>
    <row r="9" spans="1:19" x14ac:dyDescent="0.25">
      <c r="A9" s="229" t="s">
        <v>266</v>
      </c>
      <c r="B9" s="229"/>
      <c r="C9" s="214" t="str">
        <f>Hoja1!C2</f>
        <v>Innovación Gubernamental</v>
      </c>
      <c r="D9" s="215"/>
      <c r="E9" s="215"/>
      <c r="F9" s="215"/>
      <c r="G9" s="215"/>
      <c r="H9" s="215"/>
      <c r="I9" s="215"/>
      <c r="J9" s="215"/>
      <c r="K9" s="216"/>
      <c r="N9" s="234" t="s">
        <v>271</v>
      </c>
      <c r="O9" s="234"/>
      <c r="P9" s="234"/>
      <c r="Q9" s="220" t="str">
        <f>Hoja1!S2</f>
        <v>Presidente</v>
      </c>
      <c r="R9" s="221"/>
      <c r="S9" s="222"/>
    </row>
    <row r="10" spans="1:19" x14ac:dyDescent="0.25">
      <c r="A10" s="229"/>
      <c r="B10" s="229"/>
      <c r="C10" s="217"/>
      <c r="D10" s="218"/>
      <c r="E10" s="218"/>
      <c r="F10" s="218"/>
      <c r="G10" s="218"/>
      <c r="H10" s="218"/>
      <c r="I10" s="218"/>
      <c r="J10" s="218"/>
      <c r="K10" s="219"/>
      <c r="M10" s="1"/>
      <c r="N10" s="234"/>
      <c r="O10" s="234"/>
      <c r="P10" s="234"/>
      <c r="Q10" s="220" t="str">
        <f>Hoja1!S3</f>
        <v>Secretaría Particular</v>
      </c>
      <c r="R10" s="221"/>
      <c r="S10" s="222"/>
    </row>
    <row r="11" spans="1:19" ht="15" customHeight="1" x14ac:dyDescent="0.25">
      <c r="A11" s="59"/>
      <c r="B11" s="59"/>
      <c r="Q11" s="220" t="str">
        <f>Hoja1!S4</f>
        <v>Secretaría Técnica</v>
      </c>
      <c r="R11" s="221"/>
      <c r="S11" s="222"/>
    </row>
    <row r="12" spans="1:19" x14ac:dyDescent="0.25">
      <c r="A12" s="229" t="s">
        <v>267</v>
      </c>
      <c r="B12" s="229"/>
      <c r="C12" s="225" t="s">
        <v>3</v>
      </c>
      <c r="D12" s="226"/>
      <c r="E12" s="226"/>
      <c r="F12" s="226"/>
      <c r="G12" s="226"/>
      <c r="H12" s="226"/>
      <c r="I12" s="226"/>
      <c r="J12" s="226"/>
      <c r="K12" s="227"/>
      <c r="M12" s="236" t="s">
        <v>2</v>
      </c>
      <c r="N12" s="237"/>
      <c r="O12" s="238"/>
      <c r="Q12" s="220" t="str">
        <f>Hoja1!S5</f>
        <v>Relaciones Públicas</v>
      </c>
      <c r="R12" s="221"/>
      <c r="S12" s="222"/>
    </row>
    <row r="13" spans="1:19" x14ac:dyDescent="0.25">
      <c r="A13" s="229"/>
      <c r="B13" s="229"/>
      <c r="C13" s="220" t="str">
        <f>Hoja1!E2</f>
        <v xml:space="preserve">Presupuesto Participativo </v>
      </c>
      <c r="D13" s="221"/>
      <c r="E13" s="221"/>
      <c r="F13" s="221"/>
      <c r="G13" s="221"/>
      <c r="H13" s="221"/>
      <c r="I13" s="221"/>
      <c r="J13" s="221"/>
      <c r="K13" s="222"/>
      <c r="M13" s="210">
        <f>Hoja1!G2+Hoja1!G3+Hoja1!G4+Hoja1!G5+Hoja1!G6+Hoja1!G7</f>
        <v>98336864.25999999</v>
      </c>
      <c r="N13" s="211"/>
      <c r="O13" s="212"/>
      <c r="Q13" s="220" t="str">
        <f>Hoja1!S6</f>
        <v>Subsecretría Técnica</v>
      </c>
      <c r="R13" s="221"/>
      <c r="S13" s="222"/>
    </row>
    <row r="14" spans="1:19" x14ac:dyDescent="0.25">
      <c r="A14" s="229"/>
      <c r="B14" s="229"/>
      <c r="C14" s="220" t="str">
        <f>Hoja1!E8</f>
        <v>Logística de Eventos</v>
      </c>
      <c r="D14" s="221"/>
      <c r="E14" s="221"/>
      <c r="F14" s="221"/>
      <c r="G14" s="221"/>
      <c r="H14" s="221"/>
      <c r="I14" s="221"/>
      <c r="J14" s="221"/>
      <c r="K14" s="222"/>
      <c r="M14" s="210">
        <f>Hoja1!G8</f>
        <v>1580609</v>
      </c>
      <c r="N14" s="211"/>
      <c r="O14" s="212"/>
      <c r="Q14" s="220" t="str">
        <f>Hoja1!S7</f>
        <v>Comunciacion Social</v>
      </c>
      <c r="R14" s="221"/>
      <c r="S14" s="222"/>
    </row>
    <row r="15" spans="1:19" x14ac:dyDescent="0.25">
      <c r="A15" s="229"/>
      <c r="B15" s="229"/>
      <c r="C15" s="220"/>
      <c r="D15" s="221"/>
      <c r="E15" s="221"/>
      <c r="F15" s="221"/>
      <c r="G15" s="221"/>
      <c r="H15" s="221"/>
      <c r="I15" s="221"/>
      <c r="J15" s="221"/>
      <c r="K15" s="222"/>
      <c r="M15" s="210"/>
      <c r="N15" s="211"/>
      <c r="O15" s="212"/>
      <c r="Q15" s="220" t="str">
        <f>Hoja1!S8</f>
        <v>Logistica</v>
      </c>
      <c r="R15" s="221"/>
      <c r="S15" s="222"/>
    </row>
    <row r="16" spans="1:19" x14ac:dyDescent="0.25">
      <c r="A16" s="229"/>
      <c r="B16" s="229"/>
      <c r="C16" s="220"/>
      <c r="D16" s="221"/>
      <c r="E16" s="221"/>
      <c r="F16" s="221"/>
      <c r="G16" s="221"/>
      <c r="H16" s="221"/>
      <c r="I16" s="221"/>
      <c r="J16" s="221"/>
      <c r="K16" s="222"/>
      <c r="M16" s="210"/>
      <c r="N16" s="211"/>
      <c r="O16" s="212"/>
      <c r="Q16" s="220"/>
      <c r="R16" s="221"/>
      <c r="S16" s="222"/>
    </row>
    <row r="17" spans="1:19" x14ac:dyDescent="0.25">
      <c r="A17" s="229"/>
      <c r="B17" s="229"/>
      <c r="C17" s="220"/>
      <c r="D17" s="221"/>
      <c r="E17" s="221"/>
      <c r="F17" s="221"/>
      <c r="G17" s="221"/>
      <c r="H17" s="221"/>
      <c r="I17" s="221"/>
      <c r="J17" s="221"/>
      <c r="K17" s="222"/>
      <c r="M17" s="210"/>
      <c r="N17" s="211"/>
      <c r="O17" s="212"/>
      <c r="Q17" s="220"/>
      <c r="R17" s="221"/>
      <c r="S17" s="222"/>
    </row>
    <row r="18" spans="1:19" x14ac:dyDescent="0.25">
      <c r="A18" s="229"/>
      <c r="B18" s="229"/>
      <c r="C18" s="220"/>
      <c r="D18" s="221"/>
      <c r="E18" s="221"/>
      <c r="F18" s="221"/>
      <c r="G18" s="221"/>
      <c r="H18" s="221"/>
      <c r="I18" s="221"/>
      <c r="J18" s="221"/>
      <c r="K18" s="222"/>
      <c r="M18" s="210"/>
      <c r="N18" s="211"/>
      <c r="O18" s="212"/>
      <c r="Q18" s="220"/>
      <c r="R18" s="221"/>
      <c r="S18" s="222"/>
    </row>
    <row r="19" spans="1:19" x14ac:dyDescent="0.25">
      <c r="A19" s="229"/>
      <c r="B19" s="229"/>
      <c r="C19" s="220"/>
      <c r="D19" s="221"/>
      <c r="E19" s="221"/>
      <c r="F19" s="221"/>
      <c r="G19" s="221"/>
      <c r="H19" s="221"/>
      <c r="I19" s="221"/>
      <c r="J19" s="221"/>
      <c r="K19" s="222"/>
      <c r="M19" s="210"/>
      <c r="N19" s="211"/>
      <c r="O19" s="212"/>
      <c r="Q19" s="220"/>
      <c r="R19" s="221"/>
      <c r="S19" s="222"/>
    </row>
    <row r="20" spans="1:19" x14ac:dyDescent="0.25">
      <c r="A20" s="229"/>
      <c r="B20" s="229"/>
      <c r="C20" s="220"/>
      <c r="D20" s="221"/>
      <c r="E20" s="221"/>
      <c r="F20" s="221"/>
      <c r="G20" s="221"/>
      <c r="H20" s="221"/>
      <c r="I20" s="221"/>
      <c r="J20" s="221"/>
      <c r="K20" s="222"/>
      <c r="M20" s="210"/>
      <c r="N20" s="211"/>
      <c r="O20" s="212"/>
      <c r="Q20" s="220"/>
      <c r="R20" s="221"/>
      <c r="S20" s="22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99917473.25999999</v>
      </c>
      <c r="N23" s="235"/>
      <c r="O23" s="235"/>
      <c r="Q23" s="233"/>
      <c r="R23" s="233"/>
      <c r="S23" s="233"/>
    </row>
    <row r="24" spans="1:19" s="1" customFormat="1" x14ac:dyDescent="0.25">
      <c r="J24" s="57"/>
      <c r="K24" s="57"/>
      <c r="L24" s="57"/>
      <c r="M24" s="58"/>
      <c r="N24" s="58"/>
      <c r="O24" s="58"/>
    </row>
    <row r="25" spans="1:19" s="1" customFormat="1" x14ac:dyDescent="0.25">
      <c r="J25" s="57"/>
      <c r="K25" s="57"/>
      <c r="L25" s="57"/>
      <c r="M25" s="58"/>
      <c r="N25" s="58"/>
      <c r="O25" s="58"/>
    </row>
    <row r="27" spans="1:19" s="1" customFormat="1"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s="1" customFormat="1" x14ac:dyDescent="0.25">
      <c r="A28" s="49" t="s">
        <v>2</v>
      </c>
      <c r="B28" s="42">
        <f>SUM(Hoja1!T2:T8)</f>
        <v>8120453.1049999995</v>
      </c>
      <c r="C28" s="42">
        <f>SUM(Hoja1!U2:U8)</f>
        <v>8120453.1049999995</v>
      </c>
      <c r="D28" s="42">
        <f>SUM(Hoja1!V2:V8)</f>
        <v>8139648.1049999995</v>
      </c>
      <c r="E28" s="42">
        <f>SUM(B28:D28)</f>
        <v>24380554.314999998</v>
      </c>
      <c r="F28" s="42">
        <f>SUM(Hoja1!W2:W8)</f>
        <v>8120453.1049999995</v>
      </c>
      <c r="G28" s="42">
        <f>SUM(Hoja1!X2:X8)</f>
        <v>8120453.1049999995</v>
      </c>
      <c r="H28" s="42">
        <f>SUM(Hoja1!Y2:Y8)</f>
        <v>8139648.1049999995</v>
      </c>
      <c r="I28" s="42">
        <f>SUM(F28:H28)</f>
        <v>24380554.314999998</v>
      </c>
      <c r="J28" s="42">
        <f>I28+E28</f>
        <v>48761108.629999995</v>
      </c>
      <c r="K28" s="42">
        <f>SUM(Hoja1!Z2:Z8)</f>
        <v>8120453.1049999995</v>
      </c>
      <c r="L28" s="42">
        <f>SUM(Hoja1!AA2:AA8)</f>
        <v>8120453.1049999995</v>
      </c>
      <c r="M28" s="42">
        <f>SUM(Hoja1!AB2:AB8)</f>
        <v>8139648.1049999995</v>
      </c>
      <c r="N28" s="42">
        <f>SUM(K28:M28)</f>
        <v>24380554.314999998</v>
      </c>
      <c r="O28" s="42">
        <f>SUM(Hoja1!AC2:AC8)</f>
        <v>8120453.1049999995</v>
      </c>
      <c r="P28" s="42">
        <f>SUM(Hoja1!AD2:AD8)</f>
        <v>9318081.1050000004</v>
      </c>
      <c r="Q28" s="42">
        <f>SUM(Hoja1!AE2:AE8)</f>
        <v>9337276.1050000004</v>
      </c>
      <c r="R28" s="42">
        <f>SUM(O28:Q28)</f>
        <v>26775810.315000001</v>
      </c>
      <c r="S28" s="42">
        <f>R28+N28+J28</f>
        <v>99917473.25999999</v>
      </c>
    </row>
    <row r="29" spans="1:19" s="1" customFormat="1" x14ac:dyDescent="0.25">
      <c r="A29" s="49" t="s">
        <v>219</v>
      </c>
      <c r="B29" s="42">
        <v>1753128.92</v>
      </c>
      <c r="C29" s="42">
        <v>8636342.5800000001</v>
      </c>
      <c r="D29" s="42">
        <v>8540203.9100000001</v>
      </c>
      <c r="E29" s="42">
        <f>SUM(B29:D29)</f>
        <v>18929675.41</v>
      </c>
      <c r="F29" s="42"/>
      <c r="G29" s="42"/>
      <c r="H29" s="42"/>
      <c r="I29" s="42">
        <f>SUM(F29:H29)</f>
        <v>0</v>
      </c>
      <c r="J29" s="42">
        <f>I29+E29</f>
        <v>18929675.41</v>
      </c>
      <c r="K29" s="42"/>
      <c r="L29" s="42"/>
      <c r="M29" s="42"/>
      <c r="N29" s="42">
        <f>SUM(K29:M29)</f>
        <v>0</v>
      </c>
      <c r="O29" s="42"/>
      <c r="P29" s="42"/>
      <c r="Q29" s="42"/>
      <c r="R29" s="42">
        <f>SUM(O29:Q29)</f>
        <v>0</v>
      </c>
      <c r="S29" s="42">
        <f>R29+N29+J29</f>
        <v>18929675.41</v>
      </c>
    </row>
    <row r="30" spans="1:19" s="1" customFormat="1" x14ac:dyDescent="0.25">
      <c r="A30" s="49" t="s">
        <v>220</v>
      </c>
      <c r="B30" s="50">
        <f>(B29-B28)/B28</f>
        <v>-0.78410947057614955</v>
      </c>
      <c r="C30" s="50">
        <f t="shared" ref="C30:J30" si="0">(C29-C28)/C28</f>
        <v>6.3529641551941532E-2</v>
      </c>
      <c r="D30" s="50">
        <f t="shared" si="0"/>
        <v>4.9210457237573745E-2</v>
      </c>
      <c r="E30" s="50">
        <f t="shared" si="0"/>
        <v>-0.22357485537752417</v>
      </c>
      <c r="F30" s="50">
        <f t="shared" si="0"/>
        <v>-1</v>
      </c>
      <c r="G30" s="50">
        <f t="shared" si="0"/>
        <v>-1</v>
      </c>
      <c r="H30" s="50">
        <f t="shared" si="0"/>
        <v>-1</v>
      </c>
      <c r="I30" s="50">
        <f t="shared" si="0"/>
        <v>-1</v>
      </c>
      <c r="J30" s="50">
        <f t="shared" si="0"/>
        <v>-0.61178742768876204</v>
      </c>
      <c r="K30" s="50">
        <f t="shared" ref="K30:S30" si="1">(K29-K28)/K28</f>
        <v>-1</v>
      </c>
      <c r="L30" s="50">
        <f t="shared" si="1"/>
        <v>-1</v>
      </c>
      <c r="M30" s="50">
        <f t="shared" si="1"/>
        <v>-1</v>
      </c>
      <c r="N30" s="50">
        <f t="shared" si="1"/>
        <v>-1</v>
      </c>
      <c r="O30" s="50">
        <f t="shared" si="1"/>
        <v>-1</v>
      </c>
      <c r="P30" s="50">
        <f t="shared" si="1"/>
        <v>-1</v>
      </c>
      <c r="Q30" s="50">
        <f t="shared" si="1"/>
        <v>-1</v>
      </c>
      <c r="R30" s="50">
        <f t="shared" si="1"/>
        <v>-1</v>
      </c>
      <c r="S30" s="50">
        <f t="shared" si="1"/>
        <v>-0.81054689642979472</v>
      </c>
    </row>
  </sheetData>
  <mergeCells count="46">
    <mergeCell ref="Q20:S20"/>
    <mergeCell ref="Q21:S21"/>
    <mergeCell ref="Q22:S22"/>
    <mergeCell ref="Q23:S23"/>
    <mergeCell ref="N9:P10"/>
    <mergeCell ref="Q14:S14"/>
    <mergeCell ref="Q15:S15"/>
    <mergeCell ref="Q16:S16"/>
    <mergeCell ref="Q17:S17"/>
    <mergeCell ref="Q18:S18"/>
    <mergeCell ref="Q19:S19"/>
    <mergeCell ref="M23:O23"/>
    <mergeCell ref="M12:O12"/>
    <mergeCell ref="M13:O13"/>
    <mergeCell ref="M14:O14"/>
    <mergeCell ref="M15:O15"/>
    <mergeCell ref="J23:L23"/>
    <mergeCell ref="A9:B10"/>
    <mergeCell ref="A12:B22"/>
    <mergeCell ref="Q9:S9"/>
    <mergeCell ref="Q10:S10"/>
    <mergeCell ref="Q11:S11"/>
    <mergeCell ref="Q12:S12"/>
    <mergeCell ref="Q13:S13"/>
    <mergeCell ref="M17:O17"/>
    <mergeCell ref="M18:O18"/>
    <mergeCell ref="M19:O19"/>
    <mergeCell ref="M20:O20"/>
    <mergeCell ref="M21:O21"/>
    <mergeCell ref="M22:O22"/>
    <mergeCell ref="C17:K17"/>
    <mergeCell ref="C18:K18"/>
    <mergeCell ref="C19:K19"/>
    <mergeCell ref="C20:K20"/>
    <mergeCell ref="C21:K21"/>
    <mergeCell ref="C22:K22"/>
    <mergeCell ref="C12:K12"/>
    <mergeCell ref="C13:K13"/>
    <mergeCell ref="C14:K14"/>
    <mergeCell ref="C15:K15"/>
    <mergeCell ref="C16:K16"/>
    <mergeCell ref="M16:O16"/>
    <mergeCell ref="A1:S1"/>
    <mergeCell ref="A2:S2"/>
    <mergeCell ref="A3:S3"/>
    <mergeCell ref="C9:K10"/>
  </mergeCells>
  <printOptions horizontalCentered="1" verticalCentered="1"/>
  <pageMargins left="0.70866141732283472" right="0.70866141732283472" top="0.74803149606299213" bottom="0.74803149606299213" header="0.31496062992125984" footer="0.31496062992125984"/>
  <pageSetup scale="5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T52"/>
  <sheetViews>
    <sheetView showGridLines="0" view="pageBreakPreview" topLeftCell="A38" zoomScale="60" zoomScaleNormal="100" workbookViewId="0">
      <selection activeCell="U45" sqref="U45"/>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57" customHeight="1" x14ac:dyDescent="0.25">
      <c r="A10" s="36" t="s">
        <v>672</v>
      </c>
      <c r="B10" s="73" t="str">
        <f>Hoja1!E35</f>
        <v>Programa de Subsidios e Infraestructura para el Campo</v>
      </c>
      <c r="C10" s="73" t="str">
        <f>Hoja1!S35</f>
        <v>Dirección  de Desarrollo Rural</v>
      </c>
      <c r="D10" s="246" t="s">
        <v>673</v>
      </c>
      <c r="E10" s="247"/>
      <c r="F10" s="248">
        <f>SUM(Hoja1!G35:G39)</f>
        <v>14190537</v>
      </c>
      <c r="G10" s="249"/>
      <c r="H10" s="38">
        <f>SUM(Hoja1!G35:G39)</f>
        <v>14190537</v>
      </c>
      <c r="I10" s="39">
        <v>0</v>
      </c>
      <c r="J10" s="248">
        <v>0</v>
      </c>
      <c r="K10" s="249"/>
      <c r="L10" s="248">
        <f>H10-J10</f>
        <v>14190537</v>
      </c>
      <c r="M10" s="249"/>
      <c r="N10" s="246" t="s">
        <v>787</v>
      </c>
      <c r="O10" s="247"/>
      <c r="P10" s="246" t="s">
        <v>751</v>
      </c>
      <c r="Q10" s="250"/>
      <c r="R10" s="246" t="s">
        <v>752</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753</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754</v>
      </c>
      <c r="C18" s="293"/>
      <c r="D18" s="41" t="s">
        <v>174</v>
      </c>
      <c r="E18" s="294" t="s">
        <v>175</v>
      </c>
      <c r="F18" s="295"/>
      <c r="G18" s="296"/>
      <c r="H18" s="257" t="s">
        <v>176</v>
      </c>
      <c r="I18" s="257"/>
      <c r="J18" s="42">
        <f>SUM(Hoja1!H35:K39)</f>
        <v>14190537</v>
      </c>
      <c r="K18" s="257" t="s">
        <v>177</v>
      </c>
      <c r="L18" s="257"/>
      <c r="M18" s="257"/>
      <c r="N18" s="257"/>
      <c r="O18" s="42">
        <f>SUM(Hoja1!H35:H39)</f>
        <v>8730353</v>
      </c>
      <c r="P18" s="40"/>
      <c r="R18" s="40"/>
      <c r="S18" s="40"/>
      <c r="T18" s="40"/>
    </row>
    <row r="19" spans="1:20" x14ac:dyDescent="0.25">
      <c r="A19" s="41" t="s">
        <v>178</v>
      </c>
      <c r="B19" s="293" t="s">
        <v>755</v>
      </c>
      <c r="C19" s="293"/>
      <c r="D19" s="41" t="s">
        <v>180</v>
      </c>
      <c r="E19" s="294" t="s">
        <v>181</v>
      </c>
      <c r="F19" s="295"/>
      <c r="G19" s="296"/>
      <c r="H19" s="257" t="s">
        <v>182</v>
      </c>
      <c r="I19" s="257"/>
      <c r="J19" s="42">
        <v>0</v>
      </c>
      <c r="K19" s="257" t="s">
        <v>183</v>
      </c>
      <c r="L19" s="257"/>
      <c r="M19" s="257"/>
      <c r="N19" s="257"/>
      <c r="O19" s="42">
        <f>SUM(Hoja1!I35:I39)</f>
        <v>638340</v>
      </c>
      <c r="P19" s="40"/>
      <c r="R19" s="40"/>
      <c r="S19" s="40"/>
      <c r="T19" s="40"/>
    </row>
    <row r="20" spans="1:20" x14ac:dyDescent="0.25">
      <c r="A20" s="41" t="s">
        <v>184</v>
      </c>
      <c r="B20" s="293" t="s">
        <v>756</v>
      </c>
      <c r="C20" s="293"/>
      <c r="D20" s="41" t="s">
        <v>186</v>
      </c>
      <c r="E20" s="301" t="s">
        <v>757</v>
      </c>
      <c r="F20" s="302"/>
      <c r="G20" s="303"/>
      <c r="H20" s="259" t="s">
        <v>188</v>
      </c>
      <c r="I20" s="259"/>
      <c r="J20" s="42">
        <v>0</v>
      </c>
      <c r="K20" s="257" t="s">
        <v>189</v>
      </c>
      <c r="L20" s="257"/>
      <c r="M20" s="257"/>
      <c r="N20" s="257"/>
      <c r="O20" s="42">
        <f>SUM(Hoja1!J35:J39)</f>
        <v>421844</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f>Hoja1!K35</f>
        <v>4400000</v>
      </c>
      <c r="P21" s="40"/>
      <c r="S21" s="40"/>
      <c r="T21" s="40"/>
    </row>
    <row r="22" spans="1:20" x14ac:dyDescent="0.25">
      <c r="A22" s="257" t="s">
        <v>193</v>
      </c>
      <c r="B22" s="257"/>
      <c r="C22" s="42">
        <f>SUM(C23:C29)</f>
        <v>14190537</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14190537</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SUM(Hoja1!G35:G39)</f>
        <v>14190537</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14190537</v>
      </c>
      <c r="P27" s="40"/>
      <c r="S27" s="40"/>
      <c r="T27" s="40"/>
    </row>
    <row r="28" spans="1:20" x14ac:dyDescent="0.25">
      <c r="A28" s="261" t="s">
        <v>209</v>
      </c>
      <c r="B28" s="261"/>
      <c r="C28" s="42">
        <v>0</v>
      </c>
      <c r="D28" s="257" t="s">
        <v>210</v>
      </c>
      <c r="E28" s="257"/>
      <c r="F28" s="42">
        <f>C22+F22</f>
        <v>14190537</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SUM(Hoja1!T35:T39)</f>
        <v>1108471.0833333333</v>
      </c>
      <c r="C33" s="42">
        <f>SUM(Hoja1!U35:U39)</f>
        <v>1108471.0833333333</v>
      </c>
      <c r="D33" s="42">
        <f>SUM(Hoja1!V35:V39)</f>
        <v>1125861.0833333333</v>
      </c>
      <c r="E33" s="42">
        <f>SUM(B33:D33)</f>
        <v>3342803.25</v>
      </c>
      <c r="F33" s="42">
        <f>SUM(Hoja1!W35:W39)</f>
        <v>1108471.0833333333</v>
      </c>
      <c r="G33" s="42">
        <f>SUM(Hoja1!X35:X39)</f>
        <v>1108471.0833333333</v>
      </c>
      <c r="H33" s="42">
        <f>SUM(Hoja1!Y35:Y39)</f>
        <v>1125861.0833333333</v>
      </c>
      <c r="I33" s="42">
        <f>SUM(F33:H33)</f>
        <v>3342803.25</v>
      </c>
      <c r="J33" s="42">
        <f>I33+E33</f>
        <v>6685606.5</v>
      </c>
      <c r="K33" s="42">
        <f>SUM(Hoja1!Z35:Z39)</f>
        <v>1108471.0833333333</v>
      </c>
      <c r="L33" s="42">
        <f>SUM(Hoja1!AA35:AA39)</f>
        <v>1108471.0833333333</v>
      </c>
      <c r="M33" s="42">
        <f>SUM(Hoja1!AB35:AB39)</f>
        <v>1125861.0833333333</v>
      </c>
      <c r="N33" s="42">
        <f>SUM(K33:M33)</f>
        <v>3342803.25</v>
      </c>
      <c r="O33" s="42">
        <f>SUM(Hoja1!AC35:AC39)</f>
        <v>1108471.0833333333</v>
      </c>
      <c r="P33" s="42">
        <f>SUM(Hoja1!AD35:AD39)</f>
        <v>1518133.0833333333</v>
      </c>
      <c r="Q33" s="42">
        <f>SUM(Hoja1!AE35:AE39)</f>
        <v>1535523.0833333333</v>
      </c>
      <c r="R33" s="42">
        <f>SUM(O33:Q33)</f>
        <v>4162127.25</v>
      </c>
      <c r="S33" s="42">
        <f>R33+N33+J33</f>
        <v>14190537</v>
      </c>
    </row>
    <row r="34" spans="1:20" x14ac:dyDescent="0.25">
      <c r="A34" s="49" t="s">
        <v>219</v>
      </c>
      <c r="B34" s="42">
        <v>618529.5299999998</v>
      </c>
      <c r="C34" s="42">
        <v>723108.85000000009</v>
      </c>
      <c r="D34" s="42">
        <v>954123.97000000009</v>
      </c>
      <c r="E34" s="42">
        <f>SUM(B34:D34)</f>
        <v>2295762.35</v>
      </c>
      <c r="F34" s="42"/>
      <c r="G34" s="42"/>
      <c r="H34" s="42"/>
      <c r="I34" s="42">
        <f>SUM(F34:H34)</f>
        <v>0</v>
      </c>
      <c r="J34" s="42">
        <f>I34+E34</f>
        <v>2295762.35</v>
      </c>
      <c r="K34" s="42"/>
      <c r="L34" s="42"/>
      <c r="M34" s="42"/>
      <c r="N34" s="42">
        <f>SUM(K34:M34)</f>
        <v>0</v>
      </c>
      <c r="O34" s="42"/>
      <c r="P34" s="42"/>
      <c r="Q34" s="42"/>
      <c r="R34" s="42">
        <f>SUM(O34:Q34)</f>
        <v>0</v>
      </c>
      <c r="S34" s="42">
        <f>R34+N34+J34</f>
        <v>2295762.35</v>
      </c>
    </row>
    <row r="35" spans="1:20" x14ac:dyDescent="0.25">
      <c r="A35" s="49" t="s">
        <v>220</v>
      </c>
      <c r="B35" s="50">
        <f>(B34-B33)/B33</f>
        <v>-0.44199759533645944</v>
      </c>
      <c r="C35" s="50">
        <f t="shared" ref="C35:S35" si="0">(C34-C33)/C33</f>
        <v>-0.34765203993819399</v>
      </c>
      <c r="D35" s="50">
        <f t="shared" si="0"/>
        <v>-0.15253845778634753</v>
      </c>
      <c r="E35" s="50">
        <f t="shared" si="0"/>
        <v>-0.31322241295535413</v>
      </c>
      <c r="F35" s="50">
        <f t="shared" si="0"/>
        <v>-1</v>
      </c>
      <c r="G35" s="50">
        <f t="shared" si="0"/>
        <v>-1</v>
      </c>
      <c r="H35" s="50">
        <f t="shared" si="0"/>
        <v>-1</v>
      </c>
      <c r="I35" s="50">
        <f t="shared" si="0"/>
        <v>-1</v>
      </c>
      <c r="J35" s="50">
        <f t="shared" si="0"/>
        <v>-0.65661120647767712</v>
      </c>
      <c r="K35" s="50">
        <f t="shared" si="0"/>
        <v>-1</v>
      </c>
      <c r="L35" s="50">
        <f t="shared" si="0"/>
        <v>-1</v>
      </c>
      <c r="M35" s="50">
        <f t="shared" si="0"/>
        <v>-1</v>
      </c>
      <c r="N35" s="50">
        <f t="shared" si="0"/>
        <v>-1</v>
      </c>
      <c r="O35" s="50">
        <f t="shared" si="0"/>
        <v>-1</v>
      </c>
      <c r="P35" s="50">
        <f t="shared" si="0"/>
        <v>-1</v>
      </c>
      <c r="Q35" s="50">
        <f t="shared" si="0"/>
        <v>-1</v>
      </c>
      <c r="R35" s="50">
        <f t="shared" si="0"/>
        <v>-1</v>
      </c>
      <c r="S35" s="50">
        <f t="shared" si="0"/>
        <v>-0.83821878270004868</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67.5" x14ac:dyDescent="0.25">
      <c r="A41" s="73" t="s">
        <v>240</v>
      </c>
      <c r="B41" s="72" t="s">
        <v>788</v>
      </c>
      <c r="C41" s="73" t="s">
        <v>789</v>
      </c>
      <c r="D41" s="73" t="s">
        <v>759</v>
      </c>
      <c r="E41" s="73" t="s">
        <v>244</v>
      </c>
      <c r="F41" s="73" t="s">
        <v>245</v>
      </c>
      <c r="G41" s="73" t="s">
        <v>758</v>
      </c>
      <c r="H41" s="73" t="s">
        <v>790</v>
      </c>
      <c r="I41" s="73" t="s">
        <v>760</v>
      </c>
      <c r="J41" s="54"/>
      <c r="K41" s="55" t="s">
        <v>528</v>
      </c>
      <c r="L41" s="55"/>
      <c r="M41" s="55"/>
      <c r="N41" s="55"/>
      <c r="O41" s="54"/>
      <c r="P41" s="55"/>
      <c r="Q41" s="54"/>
      <c r="R41" s="55" t="s">
        <v>528</v>
      </c>
      <c r="S41" s="54"/>
      <c r="T41" s="98" t="s">
        <v>641</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79.5" customHeight="1" x14ac:dyDescent="0.25">
      <c r="A43" s="77" t="s">
        <v>246</v>
      </c>
      <c r="B43" s="78" t="s">
        <v>791</v>
      </c>
      <c r="C43" s="73" t="s">
        <v>761</v>
      </c>
      <c r="D43" s="73" t="s">
        <v>762</v>
      </c>
      <c r="E43" s="73" t="s">
        <v>244</v>
      </c>
      <c r="F43" s="73" t="s">
        <v>245</v>
      </c>
      <c r="G43" s="73" t="s">
        <v>218</v>
      </c>
      <c r="H43" s="73" t="s">
        <v>763</v>
      </c>
      <c r="I43" s="73" t="s">
        <v>764</v>
      </c>
      <c r="J43" s="54"/>
      <c r="K43" s="55">
        <v>0.15</v>
      </c>
      <c r="L43" s="55"/>
      <c r="M43" s="54"/>
      <c r="N43" s="55"/>
      <c r="O43" s="54"/>
      <c r="P43" s="55"/>
      <c r="Q43" s="54"/>
      <c r="R43" s="55">
        <v>0.15</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67.5" customHeight="1" x14ac:dyDescent="0.25">
      <c r="A45" s="273" t="s">
        <v>285</v>
      </c>
      <c r="B45" s="73" t="s">
        <v>792</v>
      </c>
      <c r="C45" s="73" t="s">
        <v>765</v>
      </c>
      <c r="D45" s="73" t="s">
        <v>766</v>
      </c>
      <c r="E45" s="73" t="s">
        <v>244</v>
      </c>
      <c r="F45" s="73" t="s">
        <v>252</v>
      </c>
      <c r="G45" s="73" t="s">
        <v>248</v>
      </c>
      <c r="H45" s="73" t="s">
        <v>767</v>
      </c>
      <c r="I45" s="73" t="s">
        <v>768</v>
      </c>
      <c r="J45" s="73"/>
      <c r="K45" s="55">
        <v>1</v>
      </c>
      <c r="L45" s="55">
        <v>0.25</v>
      </c>
      <c r="M45" s="54"/>
      <c r="N45" s="55">
        <v>0.5</v>
      </c>
      <c r="O45" s="54"/>
      <c r="P45" s="55">
        <v>0.75</v>
      </c>
      <c r="Q45" s="54"/>
      <c r="R45" s="55">
        <v>1</v>
      </c>
      <c r="S45" s="73"/>
    </row>
    <row r="46" spans="1:20" ht="67.5" customHeight="1" x14ac:dyDescent="0.25">
      <c r="A46" s="274"/>
      <c r="B46" s="73" t="s">
        <v>769</v>
      </c>
      <c r="C46" s="73" t="s">
        <v>771</v>
      </c>
      <c r="D46" s="73" t="s">
        <v>655</v>
      </c>
      <c r="E46" s="73" t="s">
        <v>244</v>
      </c>
      <c r="F46" s="73" t="s">
        <v>252</v>
      </c>
      <c r="G46" s="73" t="s">
        <v>248</v>
      </c>
      <c r="H46" s="73" t="s">
        <v>662</v>
      </c>
      <c r="I46" s="73" t="s">
        <v>783</v>
      </c>
      <c r="J46" s="73"/>
      <c r="K46" s="55">
        <v>1</v>
      </c>
      <c r="L46" s="55">
        <v>1</v>
      </c>
      <c r="M46" s="54"/>
      <c r="N46" s="55">
        <v>1</v>
      </c>
      <c r="O46" s="54"/>
      <c r="P46" s="55">
        <v>1</v>
      </c>
      <c r="Q46" s="54"/>
      <c r="R46" s="55">
        <v>1</v>
      </c>
      <c r="S46" s="73"/>
    </row>
    <row r="47" spans="1:20" ht="88.5" customHeight="1" x14ac:dyDescent="0.25">
      <c r="A47" s="276"/>
      <c r="B47" s="73" t="s">
        <v>770</v>
      </c>
      <c r="C47" s="73" t="s">
        <v>793</v>
      </c>
      <c r="D47" s="73" t="s">
        <v>772</v>
      </c>
      <c r="E47" s="73" t="s">
        <v>244</v>
      </c>
      <c r="F47" s="73" t="s">
        <v>252</v>
      </c>
      <c r="G47" s="73" t="s">
        <v>248</v>
      </c>
      <c r="H47" s="73" t="s">
        <v>773</v>
      </c>
      <c r="I47" s="73" t="s">
        <v>786</v>
      </c>
      <c r="J47" s="73"/>
      <c r="K47" s="55">
        <v>1</v>
      </c>
      <c r="L47" s="55">
        <v>1</v>
      </c>
      <c r="M47" s="54"/>
      <c r="N47" s="55">
        <v>1</v>
      </c>
      <c r="O47" s="54"/>
      <c r="P47" s="55">
        <v>1</v>
      </c>
      <c r="Q47" s="54"/>
      <c r="R47" s="55">
        <v>1</v>
      </c>
      <c r="S47" s="73"/>
    </row>
    <row r="48" spans="1:20" x14ac:dyDescent="0.25">
      <c r="A48" s="275"/>
      <c r="B48" s="275"/>
      <c r="C48" s="275"/>
      <c r="D48" s="275"/>
      <c r="E48" s="275"/>
      <c r="F48" s="275"/>
      <c r="G48" s="275"/>
      <c r="H48" s="275"/>
      <c r="I48" s="275"/>
      <c r="J48" s="275"/>
      <c r="K48" s="275"/>
      <c r="L48" s="275"/>
      <c r="M48" s="275"/>
      <c r="N48" s="275"/>
      <c r="O48" s="275"/>
      <c r="P48" s="275"/>
      <c r="Q48" s="275"/>
      <c r="R48" s="275"/>
      <c r="S48" s="275"/>
    </row>
    <row r="49" spans="1:20" ht="67.5" x14ac:dyDescent="0.25">
      <c r="A49" s="304" t="s">
        <v>284</v>
      </c>
      <c r="B49" s="73" t="s">
        <v>774</v>
      </c>
      <c r="C49" s="73" t="s">
        <v>775</v>
      </c>
      <c r="D49" s="73" t="s">
        <v>776</v>
      </c>
      <c r="E49" s="73" t="s">
        <v>244</v>
      </c>
      <c r="F49" s="73" t="s">
        <v>252</v>
      </c>
      <c r="G49" s="73" t="s">
        <v>248</v>
      </c>
      <c r="H49" s="73" t="s">
        <v>773</v>
      </c>
      <c r="I49" s="73" t="s">
        <v>768</v>
      </c>
      <c r="J49" s="73"/>
      <c r="K49" s="55">
        <v>1</v>
      </c>
      <c r="L49" s="55">
        <v>1</v>
      </c>
      <c r="M49" s="54"/>
      <c r="N49" s="55">
        <v>1</v>
      </c>
      <c r="O49" s="54"/>
      <c r="P49" s="55">
        <v>1</v>
      </c>
      <c r="Q49" s="54"/>
      <c r="R49" s="55">
        <v>1</v>
      </c>
      <c r="S49" s="73"/>
      <c r="T49" s="54" t="s">
        <v>661</v>
      </c>
    </row>
    <row r="50" spans="1:20" ht="67.5" x14ac:dyDescent="0.25">
      <c r="A50" s="305"/>
      <c r="B50" s="73" t="s">
        <v>777</v>
      </c>
      <c r="C50" s="73" t="s">
        <v>778</v>
      </c>
      <c r="D50" s="73" t="s">
        <v>779</v>
      </c>
      <c r="E50" s="73" t="s">
        <v>564</v>
      </c>
      <c r="F50" s="73" t="s">
        <v>252</v>
      </c>
      <c r="G50" s="73" t="s">
        <v>248</v>
      </c>
      <c r="H50" s="73" t="s">
        <v>773</v>
      </c>
      <c r="I50" s="73" t="s">
        <v>768</v>
      </c>
      <c r="J50" s="73"/>
      <c r="K50" s="55">
        <v>1</v>
      </c>
      <c r="L50" s="55">
        <v>1</v>
      </c>
      <c r="M50" s="54"/>
      <c r="N50" s="55">
        <v>1</v>
      </c>
      <c r="O50" s="54"/>
      <c r="P50" s="55">
        <v>1</v>
      </c>
      <c r="Q50" s="54"/>
      <c r="R50" s="55">
        <v>1</v>
      </c>
      <c r="S50" s="73"/>
      <c r="T50" s="54" t="s">
        <v>668</v>
      </c>
    </row>
    <row r="51" spans="1:20" ht="90.75" x14ac:dyDescent="0.25">
      <c r="A51" s="305"/>
      <c r="B51" s="73" t="s">
        <v>781</v>
      </c>
      <c r="C51" s="73" t="s">
        <v>669</v>
      </c>
      <c r="D51" s="73" t="s">
        <v>780</v>
      </c>
      <c r="E51" s="73" t="s">
        <v>244</v>
      </c>
      <c r="F51" s="73" t="s">
        <v>252</v>
      </c>
      <c r="G51" s="73" t="s">
        <v>248</v>
      </c>
      <c r="H51" s="73" t="s">
        <v>773</v>
      </c>
      <c r="I51" s="73" t="s">
        <v>783</v>
      </c>
      <c r="J51" s="73"/>
      <c r="K51" s="55">
        <v>1</v>
      </c>
      <c r="L51" s="55">
        <v>1</v>
      </c>
      <c r="M51" s="54"/>
      <c r="N51" s="55">
        <v>1</v>
      </c>
      <c r="O51" s="54"/>
      <c r="P51" s="55">
        <v>1</v>
      </c>
      <c r="Q51" s="54"/>
      <c r="R51" s="55">
        <v>1</v>
      </c>
      <c r="S51" s="73"/>
      <c r="T51" s="54" t="s">
        <v>671</v>
      </c>
    </row>
    <row r="52" spans="1:20" ht="90.75" x14ac:dyDescent="0.25">
      <c r="A52" s="305"/>
      <c r="B52" s="73" t="s">
        <v>784</v>
      </c>
      <c r="C52" s="73" t="s">
        <v>785</v>
      </c>
      <c r="D52" s="73" t="s">
        <v>782</v>
      </c>
      <c r="E52" s="73" t="s">
        <v>244</v>
      </c>
      <c r="F52" s="73" t="s">
        <v>252</v>
      </c>
      <c r="G52" s="73" t="s">
        <v>248</v>
      </c>
      <c r="H52" s="73" t="s">
        <v>773</v>
      </c>
      <c r="I52" s="73" t="s">
        <v>786</v>
      </c>
      <c r="J52" s="73"/>
      <c r="K52" s="55">
        <v>1</v>
      </c>
      <c r="L52" s="55">
        <v>1</v>
      </c>
      <c r="M52" s="54"/>
      <c r="N52" s="55">
        <v>1</v>
      </c>
      <c r="O52" s="54"/>
      <c r="P52" s="55">
        <v>1</v>
      </c>
      <c r="Q52" s="54"/>
      <c r="R52" s="55">
        <v>1</v>
      </c>
      <c r="S52" s="73"/>
      <c r="T52" s="54" t="s">
        <v>671</v>
      </c>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5:A47"/>
    <mergeCell ref="A49:A52"/>
    <mergeCell ref="P39:Q39"/>
    <mergeCell ref="R39:S39"/>
    <mergeCell ref="A42:S42"/>
    <mergeCell ref="A44:S44"/>
    <mergeCell ref="A48:S48"/>
    <mergeCell ref="F39:F40"/>
    <mergeCell ref="G39:G40"/>
    <mergeCell ref="J39:J40"/>
    <mergeCell ref="K39:K40"/>
    <mergeCell ref="L39:M39"/>
    <mergeCell ref="N39:O39"/>
  </mergeCells>
  <pageMargins left="0.7" right="0.7" top="0.75" bottom="0.75" header="0.3" footer="0.3"/>
  <pageSetup scale="4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S30"/>
  <sheetViews>
    <sheetView showGridLines="0" topLeftCell="A16" zoomScale="80" zoomScaleNormal="80" workbookViewId="0">
      <selection activeCell="H25" sqref="H25"/>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8" width="12.85546875" style="1" customWidth="1"/>
    <col min="9" max="9" width="13" style="1" customWidth="1"/>
    <col min="10" max="10" width="13.42578125" style="1" customWidth="1"/>
    <col min="11" max="11" width="13.5703125" style="1" customWidth="1"/>
    <col min="12" max="12" width="14.7109375" style="1" customWidth="1"/>
    <col min="13" max="13" width="12.28515625" style="1" bestFit="1" customWidth="1"/>
    <col min="14" max="15" width="12.85546875" style="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Hoja1!C40</f>
        <v>Servicios Primarios de Calidad</v>
      </c>
      <c r="D9" s="215"/>
      <c r="E9" s="215"/>
      <c r="F9" s="215"/>
      <c r="G9" s="215"/>
      <c r="H9" s="215"/>
      <c r="I9" s="215"/>
      <c r="J9" s="215"/>
      <c r="K9" s="216"/>
      <c r="N9" s="234" t="s">
        <v>271</v>
      </c>
      <c r="O9" s="234"/>
      <c r="P9" s="234"/>
      <c r="Q9" s="290" t="str">
        <f>Hoja1!S40</f>
        <v>Serivicios Primarios</v>
      </c>
      <c r="R9" s="291"/>
      <c r="S9" s="292"/>
    </row>
    <row r="10" spans="1:19" ht="15" customHeight="1" x14ac:dyDescent="0.25">
      <c r="A10" s="229"/>
      <c r="B10" s="229"/>
      <c r="C10" s="217"/>
      <c r="D10" s="218"/>
      <c r="E10" s="218"/>
      <c r="F10" s="218"/>
      <c r="G10" s="218"/>
      <c r="H10" s="218"/>
      <c r="I10" s="218"/>
      <c r="J10" s="218"/>
      <c r="K10" s="219"/>
      <c r="N10" s="234"/>
      <c r="O10" s="234"/>
      <c r="P10" s="234"/>
      <c r="Q10" s="290"/>
      <c r="R10" s="291"/>
      <c r="S10" s="292"/>
    </row>
    <row r="11" spans="1:19" x14ac:dyDescent="0.25">
      <c r="A11" s="59"/>
      <c r="B11" s="59"/>
      <c r="Q11" s="290"/>
      <c r="R11" s="291"/>
      <c r="S11" s="292"/>
    </row>
    <row r="12" spans="1:19" x14ac:dyDescent="0.25">
      <c r="A12" s="229" t="s">
        <v>267</v>
      </c>
      <c r="B12" s="229"/>
      <c r="C12" s="225" t="s">
        <v>3</v>
      </c>
      <c r="D12" s="226"/>
      <c r="E12" s="226"/>
      <c r="F12" s="226"/>
      <c r="G12" s="226"/>
      <c r="H12" s="226"/>
      <c r="I12" s="226"/>
      <c r="J12" s="226"/>
      <c r="K12" s="227"/>
      <c r="M12" s="236" t="s">
        <v>2</v>
      </c>
      <c r="N12" s="237"/>
      <c r="O12" s="238"/>
      <c r="Q12" s="290"/>
      <c r="R12" s="291"/>
      <c r="S12" s="292"/>
    </row>
    <row r="13" spans="1:19" x14ac:dyDescent="0.25">
      <c r="A13" s="229"/>
      <c r="B13" s="229"/>
      <c r="C13" s="220" t="str">
        <f>Hoja1!E40</f>
        <v>Programa de Alumbrado Público</v>
      </c>
      <c r="D13" s="221"/>
      <c r="E13" s="221"/>
      <c r="F13" s="221"/>
      <c r="G13" s="221"/>
      <c r="H13" s="221"/>
      <c r="I13" s="221"/>
      <c r="J13" s="221"/>
      <c r="K13" s="222"/>
      <c r="M13" s="210">
        <f>Hoja1!G40</f>
        <v>174920832</v>
      </c>
      <c r="N13" s="211"/>
      <c r="O13" s="212"/>
      <c r="Q13" s="290"/>
      <c r="R13" s="291"/>
      <c r="S13" s="292"/>
    </row>
    <row r="14" spans="1:19" x14ac:dyDescent="0.25">
      <c r="A14" s="229"/>
      <c r="B14" s="229"/>
      <c r="C14" s="220" t="str">
        <f>Hoja1!E41</f>
        <v>Mejoramiento de Espacios Públicos</v>
      </c>
      <c r="D14" s="221"/>
      <c r="E14" s="221"/>
      <c r="F14" s="221"/>
      <c r="G14" s="221"/>
      <c r="H14" s="221"/>
      <c r="I14" s="221"/>
      <c r="J14" s="221"/>
      <c r="K14" s="222"/>
      <c r="M14" s="210">
        <f>Hoja1!G41</f>
        <v>169096308</v>
      </c>
      <c r="N14" s="211"/>
      <c r="O14" s="212"/>
      <c r="Q14" s="290"/>
      <c r="R14" s="291"/>
      <c r="S14" s="292"/>
    </row>
    <row r="15" spans="1:19" x14ac:dyDescent="0.25">
      <c r="A15" s="229"/>
      <c r="B15" s="229"/>
      <c r="C15" s="220"/>
      <c r="D15" s="221"/>
      <c r="E15" s="221"/>
      <c r="F15" s="221"/>
      <c r="G15" s="221"/>
      <c r="H15" s="221"/>
      <c r="I15" s="221"/>
      <c r="J15" s="221"/>
      <c r="K15" s="222"/>
      <c r="M15" s="210"/>
      <c r="N15" s="211"/>
      <c r="O15" s="212"/>
      <c r="Q15" s="290"/>
      <c r="R15" s="291"/>
      <c r="S15" s="292"/>
    </row>
    <row r="16" spans="1:19" x14ac:dyDescent="0.25">
      <c r="A16" s="229"/>
      <c r="B16" s="229"/>
      <c r="C16" s="220"/>
      <c r="D16" s="221"/>
      <c r="E16" s="221"/>
      <c r="F16" s="221"/>
      <c r="G16" s="221"/>
      <c r="H16" s="221"/>
      <c r="I16" s="221"/>
      <c r="J16" s="221"/>
      <c r="K16" s="222"/>
      <c r="M16" s="210"/>
      <c r="N16" s="211"/>
      <c r="O16" s="212"/>
      <c r="Q16" s="290"/>
      <c r="R16" s="291"/>
      <c r="S16" s="292"/>
    </row>
    <row r="17" spans="1:19" x14ac:dyDescent="0.25">
      <c r="A17" s="229"/>
      <c r="B17" s="229"/>
      <c r="C17" s="220"/>
      <c r="D17" s="221"/>
      <c r="E17" s="221"/>
      <c r="F17" s="221"/>
      <c r="G17" s="221"/>
      <c r="H17" s="221"/>
      <c r="I17" s="221"/>
      <c r="J17" s="221"/>
      <c r="K17" s="222"/>
      <c r="M17" s="210"/>
      <c r="N17" s="211"/>
      <c r="O17" s="212"/>
      <c r="Q17" s="290"/>
      <c r="R17" s="291"/>
      <c r="S17" s="292"/>
    </row>
    <row r="18" spans="1:19" x14ac:dyDescent="0.25">
      <c r="A18" s="229"/>
      <c r="B18" s="229"/>
      <c r="C18" s="220"/>
      <c r="D18" s="221"/>
      <c r="E18" s="221"/>
      <c r="F18" s="221"/>
      <c r="G18" s="221"/>
      <c r="H18" s="221"/>
      <c r="I18" s="221"/>
      <c r="J18" s="221"/>
      <c r="K18" s="222"/>
      <c r="M18" s="210"/>
      <c r="N18" s="211"/>
      <c r="O18" s="212"/>
      <c r="Q18" s="290"/>
      <c r="R18" s="291"/>
      <c r="S18" s="292"/>
    </row>
    <row r="19" spans="1:19" x14ac:dyDescent="0.25">
      <c r="A19" s="229"/>
      <c r="B19" s="229"/>
      <c r="C19" s="220"/>
      <c r="D19" s="221"/>
      <c r="E19" s="221"/>
      <c r="F19" s="221"/>
      <c r="G19" s="221"/>
      <c r="H19" s="221"/>
      <c r="I19" s="221"/>
      <c r="J19" s="221"/>
      <c r="K19" s="222"/>
      <c r="M19" s="210"/>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344017140</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SUM(Hoja1!T40:T41)</f>
        <v>24196615</v>
      </c>
      <c r="C28" s="42">
        <f>SUM(Hoja1!U40:U41)</f>
        <v>31457915</v>
      </c>
      <c r="D28" s="42">
        <f>SUM(Hoja1!V40:V41)</f>
        <v>28231880</v>
      </c>
      <c r="E28" s="42">
        <f>SUM(B28:D28)</f>
        <v>83886410</v>
      </c>
      <c r="F28" s="42">
        <f>SUM(Hoja1!W40:W41)</f>
        <v>27827265</v>
      </c>
      <c r="G28" s="42">
        <f>SUM(Hoja1!X40:X41)</f>
        <v>27827265</v>
      </c>
      <c r="H28" s="42">
        <f>SUM(Hoja1!Y40:Y41)</f>
        <v>28231880</v>
      </c>
      <c r="I28" s="42">
        <f>SUM(F28:H28)</f>
        <v>83886410</v>
      </c>
      <c r="J28" s="42">
        <f>I28+E28</f>
        <v>167772820</v>
      </c>
      <c r="K28" s="42">
        <f>SUM(Hoja1!Z40:Z41)</f>
        <v>27827265</v>
      </c>
      <c r="L28" s="42">
        <f>SUM(Hoja1!AA40:AA41)</f>
        <v>27827265</v>
      </c>
      <c r="M28" s="42">
        <f>SUM(Hoja1!AB40:AB41)</f>
        <v>28231880</v>
      </c>
      <c r="N28" s="42">
        <f>SUM(K28:M28)</f>
        <v>83886410</v>
      </c>
      <c r="O28" s="42">
        <f>SUM(Hoja1!AC40:AC41)</f>
        <v>27827265</v>
      </c>
      <c r="P28" s="42">
        <f>SUM(Hoja1!AD40:AD41)</f>
        <v>32063015</v>
      </c>
      <c r="Q28" s="42">
        <f>SUM(Hoja1!AE40:AE41)</f>
        <v>32467630.000000004</v>
      </c>
      <c r="R28" s="42">
        <f>SUM(O28:Q28)</f>
        <v>92357910</v>
      </c>
      <c r="S28" s="42">
        <f>R28+N28+J28</f>
        <v>344017140</v>
      </c>
    </row>
    <row r="29" spans="1:19" x14ac:dyDescent="0.25">
      <c r="A29" s="49" t="s">
        <v>219</v>
      </c>
      <c r="B29" s="42">
        <v>22445414.349999998</v>
      </c>
      <c r="C29" s="42">
        <v>27802593.939999998</v>
      </c>
      <c r="D29" s="42">
        <v>19650637.339600001</v>
      </c>
      <c r="E29" s="42">
        <f>SUM(B29:D29)</f>
        <v>69898645.629599988</v>
      </c>
      <c r="F29" s="42"/>
      <c r="G29" s="42"/>
      <c r="H29" s="42"/>
      <c r="I29" s="42">
        <f>SUM(F29:H29)</f>
        <v>0</v>
      </c>
      <c r="J29" s="42">
        <f>I29+E29</f>
        <v>69898645.629599988</v>
      </c>
      <c r="K29" s="42"/>
      <c r="L29" s="42"/>
      <c r="M29" s="42"/>
      <c r="N29" s="42">
        <f>SUM(K29:M29)</f>
        <v>0</v>
      </c>
      <c r="O29" s="42"/>
      <c r="P29" s="42"/>
      <c r="Q29" s="42"/>
      <c r="R29" s="42">
        <f>SUM(O29:Q29)</f>
        <v>0</v>
      </c>
      <c r="S29" s="42">
        <f>R29+N29+J29</f>
        <v>69898645.629599988</v>
      </c>
    </row>
    <row r="30" spans="1:19" x14ac:dyDescent="0.25">
      <c r="A30" s="49" t="s">
        <v>220</v>
      </c>
      <c r="B30" s="50">
        <f>(B29-B28)/B28</f>
        <v>-7.2373786581304958E-2</v>
      </c>
      <c r="C30" s="50">
        <f t="shared" ref="C30:S30" si="0">(C29-C28)/C28</f>
        <v>-0.11619718153603004</v>
      </c>
      <c r="D30" s="50">
        <f t="shared" si="0"/>
        <v>-0.30395576420698867</v>
      </c>
      <c r="E30" s="50">
        <f t="shared" si="0"/>
        <v>-0.16674648933480418</v>
      </c>
      <c r="F30" s="50">
        <f t="shared" si="0"/>
        <v>-1</v>
      </c>
      <c r="G30" s="50">
        <f t="shared" si="0"/>
        <v>-1</v>
      </c>
      <c r="H30" s="50">
        <f t="shared" si="0"/>
        <v>-1</v>
      </c>
      <c r="I30" s="50">
        <f t="shared" si="0"/>
        <v>-1</v>
      </c>
      <c r="J30" s="50">
        <f t="shared" si="0"/>
        <v>-0.58337324466740215</v>
      </c>
      <c r="K30" s="50">
        <f t="shared" si="0"/>
        <v>-1</v>
      </c>
      <c r="L30" s="50">
        <f t="shared" si="0"/>
        <v>-1</v>
      </c>
      <c r="M30" s="50">
        <f t="shared" si="0"/>
        <v>-1</v>
      </c>
      <c r="N30" s="50">
        <f t="shared" si="0"/>
        <v>-1</v>
      </c>
      <c r="O30" s="50">
        <f t="shared" si="0"/>
        <v>-1</v>
      </c>
      <c r="P30" s="50">
        <f t="shared" si="0"/>
        <v>-1</v>
      </c>
      <c r="Q30" s="50">
        <f t="shared" si="0"/>
        <v>-1</v>
      </c>
      <c r="R30" s="50">
        <f t="shared" si="0"/>
        <v>-1</v>
      </c>
      <c r="S30" s="50">
        <f t="shared" si="0"/>
        <v>-0.79681638644632646</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T49"/>
  <sheetViews>
    <sheetView showGridLines="0" view="pageBreakPreview" zoomScale="60" zoomScaleNormal="100" workbookViewId="0">
      <selection activeCell="T49" sqref="T49"/>
    </sheetView>
  </sheetViews>
  <sheetFormatPr baseColWidth="10" defaultRowHeight="15" x14ac:dyDescent="0.25"/>
  <cols>
    <col min="1" max="1" width="11.42578125" style="1"/>
    <col min="2" max="3" width="16"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57" customHeight="1" x14ac:dyDescent="0.25">
      <c r="A10" s="36" t="s">
        <v>794</v>
      </c>
      <c r="B10" s="73" t="str">
        <f>Hoja1!E40</f>
        <v>Programa de Alumbrado Público</v>
      </c>
      <c r="C10" s="73" t="str">
        <f>Hoja1!S40</f>
        <v>Serivicios Primarios</v>
      </c>
      <c r="D10" s="246" t="str">
        <f>Hoja1!S40</f>
        <v>Serivicios Primarios</v>
      </c>
      <c r="E10" s="247"/>
      <c r="F10" s="248">
        <f>Hoja1!G40</f>
        <v>174920832</v>
      </c>
      <c r="G10" s="249"/>
      <c r="H10" s="38">
        <f>Hoja1!G40</f>
        <v>174920832</v>
      </c>
      <c r="I10" s="39">
        <v>0</v>
      </c>
      <c r="J10" s="248">
        <v>0</v>
      </c>
      <c r="K10" s="249"/>
      <c r="L10" s="248">
        <f>H10-J10</f>
        <v>174920832</v>
      </c>
      <c r="M10" s="249"/>
      <c r="N10" s="246" t="s">
        <v>161</v>
      </c>
      <c r="O10" s="247"/>
      <c r="P10" s="246" t="s">
        <v>795</v>
      </c>
      <c r="Q10" s="250"/>
      <c r="R10" s="246" t="s">
        <v>796</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833</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799</v>
      </c>
      <c r="C18" s="293"/>
      <c r="D18" s="41" t="s">
        <v>174</v>
      </c>
      <c r="E18" s="294" t="s">
        <v>175</v>
      </c>
      <c r="F18" s="295"/>
      <c r="G18" s="296"/>
      <c r="H18" s="257" t="s">
        <v>176</v>
      </c>
      <c r="I18" s="257"/>
      <c r="J18" s="42">
        <f>Hoja1!J40</f>
        <v>131420832</v>
      </c>
      <c r="K18" s="257" t="s">
        <v>177</v>
      </c>
      <c r="L18" s="257"/>
      <c r="M18" s="257"/>
      <c r="N18" s="257"/>
      <c r="O18" s="42">
        <v>0</v>
      </c>
      <c r="P18" s="40"/>
      <c r="R18" s="40"/>
      <c r="S18" s="40"/>
      <c r="T18" s="40"/>
    </row>
    <row r="19" spans="1:20" x14ac:dyDescent="0.25">
      <c r="A19" s="41" t="s">
        <v>178</v>
      </c>
      <c r="B19" s="293" t="s">
        <v>800</v>
      </c>
      <c r="C19" s="293"/>
      <c r="D19" s="41" t="s">
        <v>180</v>
      </c>
      <c r="E19" s="294" t="s">
        <v>181</v>
      </c>
      <c r="F19" s="295"/>
      <c r="G19" s="296"/>
      <c r="H19" s="257" t="s">
        <v>182</v>
      </c>
      <c r="I19" s="257"/>
      <c r="J19" s="42">
        <f>Hoja1!M40</f>
        <v>43500000</v>
      </c>
      <c r="K19" s="257" t="s">
        <v>183</v>
      </c>
      <c r="L19" s="257"/>
      <c r="M19" s="257"/>
      <c r="N19" s="257"/>
      <c r="O19" s="42">
        <v>0</v>
      </c>
      <c r="P19" s="40"/>
      <c r="R19" s="40"/>
      <c r="S19" s="40"/>
      <c r="T19" s="40"/>
    </row>
    <row r="20" spans="1:20" x14ac:dyDescent="0.25">
      <c r="A20" s="41" t="s">
        <v>184</v>
      </c>
      <c r="B20" s="293" t="s">
        <v>801</v>
      </c>
      <c r="C20" s="293"/>
      <c r="D20" s="41" t="s">
        <v>186</v>
      </c>
      <c r="E20" s="301" t="s">
        <v>433</v>
      </c>
      <c r="F20" s="302"/>
      <c r="G20" s="303"/>
      <c r="H20" s="259" t="s">
        <v>188</v>
      </c>
      <c r="I20" s="259"/>
      <c r="J20" s="42">
        <v>0</v>
      </c>
      <c r="K20" s="257" t="s">
        <v>189</v>
      </c>
      <c r="L20" s="257"/>
      <c r="M20" s="257"/>
      <c r="N20" s="257"/>
      <c r="O20" s="42">
        <f>Hoja1!J40</f>
        <v>131420832</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x14ac:dyDescent="0.25">
      <c r="A22" s="257" t="s">
        <v>193</v>
      </c>
      <c r="B22" s="257"/>
      <c r="C22" s="42">
        <f>SUM(C23:C29)</f>
        <v>174920832</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174920832</v>
      </c>
      <c r="K23" s="257" t="s">
        <v>199</v>
      </c>
      <c r="L23" s="257"/>
      <c r="M23" s="257"/>
      <c r="N23" s="257"/>
      <c r="O23" s="42">
        <f>Hoja1!M40</f>
        <v>43500000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Hoja1!G40</f>
        <v>174920832</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174920832</v>
      </c>
      <c r="P27" s="40"/>
      <c r="S27" s="40"/>
      <c r="T27" s="40"/>
    </row>
    <row r="28" spans="1:20" x14ac:dyDescent="0.25">
      <c r="A28" s="261" t="s">
        <v>209</v>
      </c>
      <c r="B28" s="261"/>
      <c r="C28" s="42">
        <v>0</v>
      </c>
      <c r="D28" s="257" t="s">
        <v>210</v>
      </c>
      <c r="E28" s="257"/>
      <c r="F28" s="42">
        <f>C22+F22</f>
        <v>174920832</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Hoja1!T40</f>
        <v>10951736</v>
      </c>
      <c r="C33" s="42">
        <f>Hoja1!U40</f>
        <v>18201736</v>
      </c>
      <c r="D33" s="42">
        <f>Hoja1!V40</f>
        <v>14576736</v>
      </c>
      <c r="E33" s="42">
        <f>SUM(B33:D33)</f>
        <v>43730208</v>
      </c>
      <c r="F33" s="42">
        <f>Hoja1!W40</f>
        <v>14576736</v>
      </c>
      <c r="G33" s="42">
        <f>Hoja1!X40</f>
        <v>14576736</v>
      </c>
      <c r="H33" s="42">
        <f>Hoja1!Y40</f>
        <v>14576736</v>
      </c>
      <c r="I33" s="42">
        <f>SUM(F33:H33)</f>
        <v>43730208</v>
      </c>
      <c r="J33" s="42">
        <f>I33+E33</f>
        <v>87460416</v>
      </c>
      <c r="K33" s="42">
        <f>Hoja1!Z40</f>
        <v>14576736</v>
      </c>
      <c r="L33" s="42">
        <f>Hoja1!AA40</f>
        <v>14576736</v>
      </c>
      <c r="M33" s="42">
        <f>Hoja1!AB40</f>
        <v>14576736</v>
      </c>
      <c r="N33" s="42">
        <f>SUM(K33:M33)</f>
        <v>43730208</v>
      </c>
      <c r="O33" s="42">
        <f>Hoja1!AC40</f>
        <v>14576736</v>
      </c>
      <c r="P33" s="42">
        <f>Hoja1!AD40</f>
        <v>14576736</v>
      </c>
      <c r="Q33" s="42">
        <f>Hoja1!AE40</f>
        <v>14576736</v>
      </c>
      <c r="R33" s="42">
        <f>SUM(O33:Q33)</f>
        <v>43730208</v>
      </c>
      <c r="S33" s="42">
        <f>R33+N33+J33</f>
        <v>174920832</v>
      </c>
    </row>
    <row r="34" spans="1:20" x14ac:dyDescent="0.25">
      <c r="A34" s="49" t="s">
        <v>219</v>
      </c>
      <c r="B34" s="42">
        <v>22445414.349999998</v>
      </c>
      <c r="C34" s="42">
        <v>15846148.51</v>
      </c>
      <c r="D34" s="42">
        <v>2491775.85</v>
      </c>
      <c r="E34" s="42">
        <f>SUM(B34:D34)</f>
        <v>40783338.710000001</v>
      </c>
      <c r="F34" s="42"/>
      <c r="G34" s="42"/>
      <c r="H34" s="42"/>
      <c r="I34" s="42">
        <f>SUM(F34:H34)</f>
        <v>0</v>
      </c>
      <c r="J34" s="42">
        <f>I34+E34</f>
        <v>40783338.710000001</v>
      </c>
      <c r="K34" s="42"/>
      <c r="L34" s="42"/>
      <c r="M34" s="42"/>
      <c r="N34" s="42">
        <f>SUM(K34:M34)</f>
        <v>0</v>
      </c>
      <c r="O34" s="42"/>
      <c r="P34" s="42"/>
      <c r="Q34" s="42"/>
      <c r="R34" s="42">
        <f>SUM(O34:Q34)</f>
        <v>0</v>
      </c>
      <c r="S34" s="42">
        <f>R34+N34+J34</f>
        <v>40783338.710000001</v>
      </c>
    </row>
    <row r="35" spans="1:20" x14ac:dyDescent="0.25">
      <c r="A35" s="49" t="s">
        <v>220</v>
      </c>
      <c r="B35" s="50">
        <f>(B34-B33)/B33</f>
        <v>1.0494846068239774</v>
      </c>
      <c r="C35" s="50">
        <f t="shared" ref="C35:S35" si="0">(C34-C33)/C33</f>
        <v>-0.12941553981444409</v>
      </c>
      <c r="D35" s="50">
        <f t="shared" si="0"/>
        <v>-0.82905803809577128</v>
      </c>
      <c r="E35" s="50">
        <f t="shared" si="0"/>
        <v>-6.7387497676663216E-2</v>
      </c>
      <c r="F35" s="50">
        <f t="shared" si="0"/>
        <v>-1</v>
      </c>
      <c r="G35" s="50">
        <f t="shared" si="0"/>
        <v>-1</v>
      </c>
      <c r="H35" s="50">
        <f t="shared" si="0"/>
        <v>-1</v>
      </c>
      <c r="I35" s="50">
        <f t="shared" si="0"/>
        <v>-1</v>
      </c>
      <c r="J35" s="50">
        <f t="shared" si="0"/>
        <v>-0.53369374883833165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-0.76684687441916577</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90" x14ac:dyDescent="0.25">
      <c r="A41" s="73" t="s">
        <v>240</v>
      </c>
      <c r="B41" s="72" t="s">
        <v>802</v>
      </c>
      <c r="C41" s="73" t="s">
        <v>803</v>
      </c>
      <c r="D41" s="73" t="s">
        <v>804</v>
      </c>
      <c r="E41" s="73" t="s">
        <v>244</v>
      </c>
      <c r="F41" s="73" t="s">
        <v>245</v>
      </c>
      <c r="G41" s="73" t="s">
        <v>218</v>
      </c>
      <c r="H41" s="73" t="s">
        <v>805</v>
      </c>
      <c r="I41" s="73" t="s">
        <v>806</v>
      </c>
      <c r="J41" s="54"/>
      <c r="K41" s="55">
        <v>1</v>
      </c>
      <c r="L41" s="55"/>
      <c r="M41" s="55"/>
      <c r="N41" s="55"/>
      <c r="O41" s="54"/>
      <c r="P41" s="55"/>
      <c r="Q41" s="54"/>
      <c r="R41" s="55">
        <v>1</v>
      </c>
      <c r="S41" s="54"/>
      <c r="T41" s="98" t="s">
        <v>641</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79.5" customHeight="1" x14ac:dyDescent="0.25">
      <c r="A43" s="77" t="s">
        <v>246</v>
      </c>
      <c r="B43" s="78" t="s">
        <v>807</v>
      </c>
      <c r="C43" s="73" t="s">
        <v>808</v>
      </c>
      <c r="D43" s="73" t="s">
        <v>809</v>
      </c>
      <c r="E43" s="73" t="s">
        <v>244</v>
      </c>
      <c r="F43" s="73" t="s">
        <v>245</v>
      </c>
      <c r="G43" s="73" t="s">
        <v>218</v>
      </c>
      <c r="H43" s="73" t="s">
        <v>810</v>
      </c>
      <c r="I43" s="73" t="s">
        <v>528</v>
      </c>
      <c r="J43" s="54"/>
      <c r="K43" s="55">
        <v>-0.1</v>
      </c>
      <c r="L43" s="55"/>
      <c r="M43" s="54"/>
      <c r="N43" s="55"/>
      <c r="O43" s="54"/>
      <c r="P43" s="55"/>
      <c r="Q43" s="54"/>
      <c r="R43" s="55">
        <v>-0.1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13.25" customHeight="1" x14ac:dyDescent="0.25">
      <c r="A45" s="273" t="s">
        <v>285</v>
      </c>
      <c r="B45" s="73" t="s">
        <v>812</v>
      </c>
      <c r="C45" s="73" t="s">
        <v>813</v>
      </c>
      <c r="D45" s="73" t="s">
        <v>815</v>
      </c>
      <c r="E45" s="73" t="s">
        <v>244</v>
      </c>
      <c r="F45" s="73" t="s">
        <v>252</v>
      </c>
      <c r="G45" s="73" t="s">
        <v>248</v>
      </c>
      <c r="H45" s="73" t="s">
        <v>818</v>
      </c>
      <c r="I45" s="73" t="s">
        <v>820</v>
      </c>
      <c r="J45" s="73"/>
      <c r="K45" s="55">
        <v>1</v>
      </c>
      <c r="L45" s="55">
        <v>0.25</v>
      </c>
      <c r="M45" s="54"/>
      <c r="N45" s="55">
        <v>0.5</v>
      </c>
      <c r="O45" s="54"/>
      <c r="P45" s="55">
        <v>0.75</v>
      </c>
      <c r="Q45" s="54"/>
      <c r="R45" s="55">
        <v>1</v>
      </c>
      <c r="S45" s="73"/>
      <c r="T45" s="136" t="s">
        <v>816</v>
      </c>
    </row>
    <row r="46" spans="1:20" ht="113.25" customHeight="1" x14ac:dyDescent="0.25">
      <c r="A46" s="274"/>
      <c r="B46" s="73" t="s">
        <v>811</v>
      </c>
      <c r="C46" s="73" t="s">
        <v>814</v>
      </c>
      <c r="D46" s="73" t="s">
        <v>817</v>
      </c>
      <c r="E46" s="73" t="s">
        <v>244</v>
      </c>
      <c r="F46" s="73" t="s">
        <v>252</v>
      </c>
      <c r="G46" s="73" t="s">
        <v>248</v>
      </c>
      <c r="H46" s="73" t="s">
        <v>819</v>
      </c>
      <c r="I46" s="73" t="s">
        <v>820</v>
      </c>
      <c r="J46" s="73"/>
      <c r="K46" s="55">
        <v>1</v>
      </c>
      <c r="L46" s="55">
        <v>1</v>
      </c>
      <c r="M46" s="54"/>
      <c r="N46" s="55">
        <v>1</v>
      </c>
      <c r="O46" s="54"/>
      <c r="P46" s="55">
        <v>1</v>
      </c>
      <c r="Q46" s="54"/>
      <c r="R46" s="55">
        <v>1</v>
      </c>
      <c r="S46" s="73"/>
    </row>
    <row r="47" spans="1:20" x14ac:dyDescent="0.25">
      <c r="A47" s="275"/>
      <c r="B47" s="275"/>
      <c r="C47" s="275"/>
      <c r="D47" s="275"/>
      <c r="E47" s="275"/>
      <c r="F47" s="275"/>
      <c r="G47" s="275"/>
      <c r="H47" s="275"/>
      <c r="I47" s="275"/>
      <c r="J47" s="275"/>
      <c r="K47" s="275"/>
      <c r="L47" s="275"/>
      <c r="M47" s="275"/>
      <c r="N47" s="275"/>
      <c r="O47" s="275"/>
      <c r="P47" s="275"/>
      <c r="Q47" s="275"/>
      <c r="R47" s="275"/>
      <c r="S47" s="275"/>
    </row>
    <row r="48" spans="1:20" ht="101.25" x14ac:dyDescent="0.25">
      <c r="A48" s="279" t="s">
        <v>284</v>
      </c>
      <c r="B48" s="73" t="s">
        <v>821</v>
      </c>
      <c r="C48" s="73" t="s">
        <v>823</v>
      </c>
      <c r="D48" s="73" t="s">
        <v>825</v>
      </c>
      <c r="E48" s="73" t="s">
        <v>244</v>
      </c>
      <c r="F48" s="73" t="s">
        <v>252</v>
      </c>
      <c r="G48" s="73" t="s">
        <v>248</v>
      </c>
      <c r="H48" s="73" t="s">
        <v>819</v>
      </c>
      <c r="I48" s="73" t="s">
        <v>827</v>
      </c>
      <c r="J48" s="73"/>
      <c r="K48" s="55">
        <v>1</v>
      </c>
      <c r="L48" s="55">
        <v>1</v>
      </c>
      <c r="M48" s="54"/>
      <c r="N48" s="55">
        <v>1</v>
      </c>
      <c r="O48" s="54"/>
      <c r="P48" s="55">
        <v>1</v>
      </c>
      <c r="Q48" s="54"/>
      <c r="R48" s="55">
        <v>1</v>
      </c>
      <c r="S48" s="73"/>
      <c r="T48" s="136" t="s">
        <v>830</v>
      </c>
    </row>
    <row r="49" spans="1:20" ht="112.5" x14ac:dyDescent="0.25">
      <c r="A49" s="279"/>
      <c r="B49" s="73" t="s">
        <v>822</v>
      </c>
      <c r="C49" s="73" t="s">
        <v>824</v>
      </c>
      <c r="D49" s="73" t="s">
        <v>826</v>
      </c>
      <c r="E49" s="73" t="s">
        <v>564</v>
      </c>
      <c r="F49" s="73" t="s">
        <v>252</v>
      </c>
      <c r="G49" s="73" t="s">
        <v>248</v>
      </c>
      <c r="H49" s="73" t="s">
        <v>819</v>
      </c>
      <c r="I49" s="73" t="s">
        <v>828</v>
      </c>
      <c r="J49" s="73"/>
      <c r="K49" s="55">
        <v>1</v>
      </c>
      <c r="L49" s="55">
        <v>1</v>
      </c>
      <c r="M49" s="54"/>
      <c r="N49" s="55">
        <v>1</v>
      </c>
      <c r="O49" s="54"/>
      <c r="P49" s="55">
        <v>1</v>
      </c>
      <c r="Q49" s="54"/>
      <c r="R49" s="55">
        <v>1</v>
      </c>
      <c r="S49" s="73"/>
      <c r="T49" s="136" t="s">
        <v>829</v>
      </c>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8:A49"/>
    <mergeCell ref="P39:Q39"/>
    <mergeCell ref="R39:S39"/>
    <mergeCell ref="A42:S42"/>
    <mergeCell ref="A44:S44"/>
    <mergeCell ref="A45:A46"/>
    <mergeCell ref="A47:S47"/>
    <mergeCell ref="F39:F40"/>
    <mergeCell ref="G39:G40"/>
    <mergeCell ref="J39:J40"/>
    <mergeCell ref="K39:K40"/>
    <mergeCell ref="L39:M39"/>
    <mergeCell ref="N39:O39"/>
  </mergeCells>
  <pageMargins left="0.7" right="0.7" top="0.75" bottom="0.75" header="0.3" footer="0.3"/>
  <pageSetup scale="4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T47"/>
  <sheetViews>
    <sheetView showGridLines="0" view="pageBreakPreview" zoomScale="60" zoomScaleNormal="100" workbookViewId="0">
      <selection activeCell="V45" sqref="V45"/>
    </sheetView>
  </sheetViews>
  <sheetFormatPr baseColWidth="10" defaultRowHeight="15" x14ac:dyDescent="0.25"/>
  <cols>
    <col min="1" max="1" width="11.42578125" style="1"/>
    <col min="2" max="3" width="16"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76.5" customHeight="1" x14ac:dyDescent="0.25">
      <c r="A10" s="36" t="s">
        <v>831</v>
      </c>
      <c r="B10" s="73" t="str">
        <f>Hoja1!E41</f>
        <v>Mejoramiento de Espacios Públicos</v>
      </c>
      <c r="C10" s="73" t="str">
        <f>Hoja1!S40</f>
        <v>Serivicios Primarios</v>
      </c>
      <c r="D10" s="246" t="str">
        <f>Hoja1!S40</f>
        <v>Serivicios Primarios</v>
      </c>
      <c r="E10" s="247"/>
      <c r="F10" s="248">
        <f>Hoja1!G41</f>
        <v>169096308</v>
      </c>
      <c r="G10" s="249"/>
      <c r="H10" s="38">
        <f>Hoja1!G41</f>
        <v>169096308</v>
      </c>
      <c r="I10" s="39">
        <v>0</v>
      </c>
      <c r="J10" s="248">
        <v>0</v>
      </c>
      <c r="K10" s="249"/>
      <c r="L10" s="248">
        <f>H10-J10</f>
        <v>169096308</v>
      </c>
      <c r="M10" s="249"/>
      <c r="N10" s="246" t="s">
        <v>161</v>
      </c>
      <c r="O10" s="247"/>
      <c r="P10" s="246" t="s">
        <v>795</v>
      </c>
      <c r="Q10" s="250"/>
      <c r="R10" s="246" t="s">
        <v>832</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833</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799</v>
      </c>
      <c r="C18" s="293"/>
      <c r="D18" s="41" t="s">
        <v>174</v>
      </c>
      <c r="E18" s="294" t="s">
        <v>175</v>
      </c>
      <c r="F18" s="295"/>
      <c r="G18" s="296"/>
      <c r="H18" s="257" t="s">
        <v>176</v>
      </c>
      <c r="I18" s="257"/>
      <c r="J18" s="42">
        <f>SUM(Hoja1!H41:K41)</f>
        <v>158096308</v>
      </c>
      <c r="K18" s="257" t="s">
        <v>177</v>
      </c>
      <c r="L18" s="257"/>
      <c r="M18" s="257"/>
      <c r="N18" s="257"/>
      <c r="O18" s="42">
        <f>Hoja1!H41</f>
        <v>104076914</v>
      </c>
      <c r="P18" s="40"/>
      <c r="R18" s="40"/>
      <c r="S18" s="40"/>
      <c r="T18" s="40"/>
    </row>
    <row r="19" spans="1:20" x14ac:dyDescent="0.25">
      <c r="A19" s="41" t="s">
        <v>178</v>
      </c>
      <c r="B19" s="293" t="s">
        <v>800</v>
      </c>
      <c r="C19" s="293"/>
      <c r="D19" s="41" t="s">
        <v>180</v>
      </c>
      <c r="E19" s="294" t="s">
        <v>181</v>
      </c>
      <c r="F19" s="295"/>
      <c r="G19" s="296"/>
      <c r="H19" s="257" t="s">
        <v>182</v>
      </c>
      <c r="I19" s="257"/>
      <c r="J19" s="42">
        <f>Hoja1!L41</f>
        <v>11000000</v>
      </c>
      <c r="K19" s="257" t="s">
        <v>183</v>
      </c>
      <c r="L19" s="257"/>
      <c r="M19" s="257"/>
      <c r="N19" s="257"/>
      <c r="O19" s="42">
        <f>Hoja1!I41</f>
        <v>41692100</v>
      </c>
      <c r="P19" s="40"/>
      <c r="R19" s="40"/>
      <c r="S19" s="40"/>
      <c r="T19" s="40"/>
    </row>
    <row r="20" spans="1:20" x14ac:dyDescent="0.25">
      <c r="A20" s="41" t="s">
        <v>184</v>
      </c>
      <c r="B20" s="293" t="s">
        <v>834</v>
      </c>
      <c r="C20" s="293"/>
      <c r="D20" s="41" t="s">
        <v>186</v>
      </c>
      <c r="E20" s="301" t="s">
        <v>433</v>
      </c>
      <c r="F20" s="302"/>
      <c r="G20" s="303"/>
      <c r="H20" s="259" t="s">
        <v>188</v>
      </c>
      <c r="I20" s="259"/>
      <c r="J20" s="42">
        <v>0</v>
      </c>
      <c r="K20" s="257" t="s">
        <v>189</v>
      </c>
      <c r="L20" s="257"/>
      <c r="M20" s="257"/>
      <c r="N20" s="257"/>
      <c r="O20" s="42">
        <f>Hoja1!J41</f>
        <v>9428256</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f>Hoja1!K41</f>
        <v>2899038</v>
      </c>
      <c r="P21" s="40"/>
      <c r="S21" s="40"/>
      <c r="T21" s="40"/>
    </row>
    <row r="22" spans="1:20" x14ac:dyDescent="0.25">
      <c r="A22" s="257" t="s">
        <v>193</v>
      </c>
      <c r="B22" s="257"/>
      <c r="C22" s="42">
        <f>SUM(C23:C29)</f>
        <v>169096308</v>
      </c>
      <c r="D22" s="257" t="s">
        <v>194</v>
      </c>
      <c r="E22" s="257"/>
      <c r="F22" s="42">
        <f>SUM(F23:F26)</f>
        <v>0</v>
      </c>
      <c r="H22" s="257" t="s">
        <v>195</v>
      </c>
      <c r="I22" s="257"/>
      <c r="J22" s="42">
        <v>0</v>
      </c>
      <c r="K22" s="257" t="s">
        <v>196</v>
      </c>
      <c r="L22" s="257"/>
      <c r="M22" s="257"/>
      <c r="N22" s="257"/>
      <c r="O22" s="42">
        <f>Hoja1!L41</f>
        <v>11000000</v>
      </c>
      <c r="P22" s="40"/>
      <c r="R22" s="40"/>
      <c r="S22" s="40"/>
      <c r="T22" s="40"/>
    </row>
    <row r="23" spans="1:20" x14ac:dyDescent="0.25">
      <c r="A23" s="261" t="s">
        <v>197</v>
      </c>
      <c r="B23" s="261"/>
      <c r="C23" s="42">
        <v>0</v>
      </c>
      <c r="D23" s="261" t="s">
        <v>198</v>
      </c>
      <c r="E23" s="261"/>
      <c r="F23" s="42">
        <v>0</v>
      </c>
      <c r="H23" s="257" t="s">
        <v>4</v>
      </c>
      <c r="I23" s="257"/>
      <c r="J23" s="42">
        <f>SUM(J18:J22)</f>
        <v>169096308</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Hoja1!G41</f>
        <v>169096308</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169096308</v>
      </c>
      <c r="P27" s="40"/>
      <c r="S27" s="40"/>
      <c r="T27" s="40"/>
    </row>
    <row r="28" spans="1:20" x14ac:dyDescent="0.25">
      <c r="A28" s="261" t="s">
        <v>209</v>
      </c>
      <c r="B28" s="261"/>
      <c r="C28" s="42">
        <v>0</v>
      </c>
      <c r="D28" s="257" t="s">
        <v>210</v>
      </c>
      <c r="E28" s="257"/>
      <c r="F28" s="42">
        <f>C22+F22</f>
        <v>169096308</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Hoja1!T41</f>
        <v>13244879</v>
      </c>
      <c r="C33" s="42">
        <f>Hoja1!U41</f>
        <v>13256179</v>
      </c>
      <c r="D33" s="42">
        <f>Hoja1!V41</f>
        <v>13655144</v>
      </c>
      <c r="E33" s="42">
        <f>SUM(B33:D33)</f>
        <v>40156202</v>
      </c>
      <c r="F33" s="42">
        <f>Hoja1!W41</f>
        <v>13250529</v>
      </c>
      <c r="G33" s="42">
        <f>Hoja1!X41</f>
        <v>13250529</v>
      </c>
      <c r="H33" s="42">
        <f>Hoja1!Y41</f>
        <v>13655144</v>
      </c>
      <c r="I33" s="42">
        <f>SUM(F33:H33)</f>
        <v>40156202</v>
      </c>
      <c r="J33" s="42">
        <f>I33+E33</f>
        <v>80312404</v>
      </c>
      <c r="K33" s="42">
        <f>Hoja1!Z41</f>
        <v>13250529</v>
      </c>
      <c r="L33" s="42">
        <f>Hoja1!AA41</f>
        <v>13250529</v>
      </c>
      <c r="M33" s="42">
        <f>Hoja1!AB41</f>
        <v>13655144</v>
      </c>
      <c r="N33" s="42">
        <f>SUM(K33:M33)</f>
        <v>40156202</v>
      </c>
      <c r="O33" s="42">
        <f>Hoja1!AC41</f>
        <v>13250529</v>
      </c>
      <c r="P33" s="42">
        <f>Hoja1!AD41</f>
        <v>17486279</v>
      </c>
      <c r="Q33" s="42">
        <f>Hoja1!AE41</f>
        <v>17890894.000000004</v>
      </c>
      <c r="R33" s="42">
        <f>SUM(O33:Q33)</f>
        <v>48627702</v>
      </c>
      <c r="S33" s="42">
        <f>R33+N33+J33</f>
        <v>169096308</v>
      </c>
    </row>
    <row r="34" spans="1:20" x14ac:dyDescent="0.25">
      <c r="A34" s="49" t="s">
        <v>219</v>
      </c>
      <c r="B34" s="42">
        <v>0</v>
      </c>
      <c r="C34" s="42">
        <v>11956445.43</v>
      </c>
      <c r="D34" s="42">
        <v>17158861.489599999</v>
      </c>
      <c r="E34" s="42">
        <f>SUM(B34:D34)</f>
        <v>29115306.919599999</v>
      </c>
      <c r="F34" s="42"/>
      <c r="G34" s="42"/>
      <c r="H34" s="42"/>
      <c r="I34" s="42">
        <f>SUM(F34:H34)</f>
        <v>0</v>
      </c>
      <c r="J34" s="42">
        <f>I34+E34</f>
        <v>29115306.919599999</v>
      </c>
      <c r="K34" s="42"/>
      <c r="L34" s="42"/>
      <c r="M34" s="42"/>
      <c r="N34" s="42">
        <f>SUM(K34:M34)</f>
        <v>0</v>
      </c>
      <c r="O34" s="42"/>
      <c r="P34" s="42"/>
      <c r="Q34" s="42"/>
      <c r="R34" s="42">
        <f>SUM(O34:Q34)</f>
        <v>0</v>
      </c>
      <c r="S34" s="42">
        <f>R34+N34+J34</f>
        <v>29115306.919599999</v>
      </c>
    </row>
    <row r="35" spans="1:20" x14ac:dyDescent="0.25">
      <c r="A35" s="49" t="s">
        <v>220</v>
      </c>
      <c r="B35" s="50">
        <f>(B34-B33)/B33</f>
        <v>-1</v>
      </c>
      <c r="C35" s="50">
        <f t="shared" ref="C35:S35" si="0">(C34-C33)/C33</f>
        <v>-9.8047376246201884E-2</v>
      </c>
      <c r="D35" s="50">
        <f t="shared" si="0"/>
        <v>0.25658590561915706</v>
      </c>
      <c r="E35" s="50">
        <f t="shared" si="0"/>
        <v>-0.27494868863345195</v>
      </c>
      <c r="F35" s="50">
        <f t="shared" si="0"/>
        <v>-1</v>
      </c>
      <c r="G35" s="50">
        <f t="shared" si="0"/>
        <v>-1</v>
      </c>
      <c r="H35" s="50">
        <f t="shared" si="0"/>
        <v>-1</v>
      </c>
      <c r="I35" s="50">
        <f t="shared" si="0"/>
        <v>-1</v>
      </c>
      <c r="J35" s="50">
        <f t="shared" si="0"/>
        <v>-0.637474344316726</v>
      </c>
      <c r="K35" s="50">
        <f t="shared" si="0"/>
        <v>-1</v>
      </c>
      <c r="L35" s="50">
        <f t="shared" si="0"/>
        <v>-1</v>
      </c>
      <c r="M35" s="50">
        <f t="shared" si="0"/>
        <v>-1</v>
      </c>
      <c r="N35" s="50">
        <f t="shared" si="0"/>
        <v>-1</v>
      </c>
      <c r="O35" s="50">
        <f t="shared" si="0"/>
        <v>-1</v>
      </c>
      <c r="P35" s="50">
        <f t="shared" si="0"/>
        <v>-1</v>
      </c>
      <c r="Q35" s="50">
        <f t="shared" si="0"/>
        <v>-1</v>
      </c>
      <c r="R35" s="50">
        <f t="shared" si="0"/>
        <v>-1</v>
      </c>
      <c r="S35" s="50">
        <f t="shared" si="0"/>
        <v>-0.82781819861140904</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90" x14ac:dyDescent="0.25">
      <c r="A41" s="73" t="s">
        <v>240</v>
      </c>
      <c r="B41" s="72" t="s">
        <v>835</v>
      </c>
      <c r="C41" s="73" t="s">
        <v>836</v>
      </c>
      <c r="D41" s="73" t="s">
        <v>837</v>
      </c>
      <c r="E41" s="73" t="s">
        <v>244</v>
      </c>
      <c r="F41" s="73" t="s">
        <v>245</v>
      </c>
      <c r="G41" s="73" t="s">
        <v>218</v>
      </c>
      <c r="H41" s="73" t="s">
        <v>838</v>
      </c>
      <c r="I41" s="73" t="s">
        <v>856</v>
      </c>
      <c r="J41" s="54"/>
      <c r="K41" s="55">
        <v>1</v>
      </c>
      <c r="L41" s="55"/>
      <c r="M41" s="55"/>
      <c r="N41" s="55"/>
      <c r="O41" s="54"/>
      <c r="P41" s="55"/>
      <c r="Q41" s="54"/>
      <c r="R41" s="55">
        <v>1</v>
      </c>
      <c r="S41" s="54"/>
      <c r="T41" s="98" t="s">
        <v>641</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96" customHeight="1" x14ac:dyDescent="0.25">
      <c r="A43" s="77" t="s">
        <v>246</v>
      </c>
      <c r="B43" s="78" t="s">
        <v>857</v>
      </c>
      <c r="C43" s="73" t="s">
        <v>858</v>
      </c>
      <c r="D43" s="73" t="s">
        <v>841</v>
      </c>
      <c r="E43" s="73" t="s">
        <v>244</v>
      </c>
      <c r="F43" s="73" t="s">
        <v>245</v>
      </c>
      <c r="G43" s="73" t="s">
        <v>218</v>
      </c>
      <c r="H43" s="73" t="s">
        <v>842</v>
      </c>
      <c r="I43" s="73" t="s">
        <v>856</v>
      </c>
      <c r="J43" s="54"/>
      <c r="K43" s="55">
        <v>1</v>
      </c>
      <c r="L43" s="55"/>
      <c r="M43" s="54"/>
      <c r="N43" s="55"/>
      <c r="O43" s="54"/>
      <c r="P43" s="55"/>
      <c r="Q43" s="54"/>
      <c r="R43" s="55">
        <v>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67.5" customHeight="1" x14ac:dyDescent="0.25">
      <c r="A45" s="77" t="s">
        <v>285</v>
      </c>
      <c r="B45" s="73" t="s">
        <v>839</v>
      </c>
      <c r="C45" s="73" t="s">
        <v>859</v>
      </c>
      <c r="D45" s="73" t="s">
        <v>840</v>
      </c>
      <c r="E45" s="73" t="s">
        <v>244</v>
      </c>
      <c r="F45" s="73" t="s">
        <v>252</v>
      </c>
      <c r="G45" s="73" t="s">
        <v>218</v>
      </c>
      <c r="H45" s="73" t="s">
        <v>842</v>
      </c>
      <c r="I45" s="73" t="s">
        <v>856</v>
      </c>
      <c r="J45" s="73"/>
      <c r="K45" s="55">
        <v>1</v>
      </c>
      <c r="L45" s="55">
        <v>0.25</v>
      </c>
      <c r="M45" s="54"/>
      <c r="N45" s="55">
        <v>0.5</v>
      </c>
      <c r="O45" s="54"/>
      <c r="P45" s="55">
        <v>0.75</v>
      </c>
      <c r="Q45" s="54"/>
      <c r="R45" s="55">
        <v>1</v>
      </c>
      <c r="S45" s="73"/>
    </row>
    <row r="46" spans="1:20" x14ac:dyDescent="0.25">
      <c r="A46" s="275"/>
      <c r="B46" s="275"/>
      <c r="C46" s="275"/>
      <c r="D46" s="275"/>
      <c r="E46" s="275"/>
      <c r="F46" s="275"/>
      <c r="G46" s="275"/>
      <c r="H46" s="275"/>
      <c r="I46" s="275"/>
      <c r="J46" s="275"/>
      <c r="K46" s="275"/>
      <c r="L46" s="275"/>
      <c r="M46" s="275"/>
      <c r="N46" s="275"/>
      <c r="O46" s="275"/>
      <c r="P46" s="275"/>
      <c r="Q46" s="275"/>
      <c r="R46" s="275"/>
      <c r="S46" s="275"/>
    </row>
    <row r="47" spans="1:20" ht="90" x14ac:dyDescent="0.25">
      <c r="A47" s="73" t="s">
        <v>284</v>
      </c>
      <c r="B47" s="73" t="s">
        <v>843</v>
      </c>
      <c r="C47" s="73" t="s">
        <v>860</v>
      </c>
      <c r="D47" s="73" t="s">
        <v>844</v>
      </c>
      <c r="E47" s="73" t="s">
        <v>244</v>
      </c>
      <c r="F47" s="73" t="s">
        <v>252</v>
      </c>
      <c r="G47" s="73" t="s">
        <v>248</v>
      </c>
      <c r="H47" s="73" t="s">
        <v>842</v>
      </c>
      <c r="I47" s="73" t="s">
        <v>856</v>
      </c>
      <c r="J47" s="73"/>
      <c r="K47" s="55">
        <v>1</v>
      </c>
      <c r="L47" s="55">
        <v>1</v>
      </c>
      <c r="M47" s="54"/>
      <c r="N47" s="55">
        <v>1</v>
      </c>
      <c r="O47" s="54"/>
      <c r="P47" s="55">
        <v>1</v>
      </c>
      <c r="Q47" s="54"/>
      <c r="R47" s="55">
        <v>1</v>
      </c>
      <c r="S47" s="73"/>
      <c r="T47" s="136" t="s">
        <v>661</v>
      </c>
    </row>
  </sheetData>
  <mergeCells count="95">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2:S42"/>
    <mergeCell ref="A44:S44"/>
    <mergeCell ref="A46:S46"/>
    <mergeCell ref="F39:F40"/>
    <mergeCell ref="G39:G40"/>
    <mergeCell ref="J39:J40"/>
    <mergeCell ref="K39:K40"/>
    <mergeCell ref="L39:M39"/>
    <mergeCell ref="N39:O39"/>
  </mergeCells>
  <pageMargins left="0.7" right="0.7" top="0.75" bottom="0.75" header="0.3" footer="0.3"/>
  <pageSetup scale="4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S30"/>
  <sheetViews>
    <sheetView showGridLines="0" topLeftCell="A16" zoomScale="73" zoomScaleNormal="73" workbookViewId="0">
      <selection activeCell="D24" sqref="D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Hoja1!C42</f>
        <v>Transporte Eficiente</v>
      </c>
      <c r="D9" s="215"/>
      <c r="E9" s="215"/>
      <c r="F9" s="215"/>
      <c r="G9" s="215"/>
      <c r="H9" s="215"/>
      <c r="I9" s="215"/>
      <c r="J9" s="215"/>
      <c r="K9" s="216"/>
      <c r="N9" s="234" t="s">
        <v>271</v>
      </c>
      <c r="O9" s="234"/>
      <c r="P9" s="234"/>
      <c r="Q9" s="290" t="str">
        <f>Hoja1!S42</f>
        <v>Instituto Municipal de Transporte</v>
      </c>
      <c r="R9" s="291"/>
      <c r="S9" s="292"/>
    </row>
    <row r="10" spans="1:19" ht="15" customHeight="1" x14ac:dyDescent="0.25">
      <c r="A10" s="229"/>
      <c r="B10" s="229"/>
      <c r="C10" s="217"/>
      <c r="D10" s="218"/>
      <c r="E10" s="218"/>
      <c r="F10" s="218"/>
      <c r="G10" s="218"/>
      <c r="H10" s="218"/>
      <c r="I10" s="218"/>
      <c r="J10" s="218"/>
      <c r="K10" s="219"/>
      <c r="N10" s="234"/>
      <c r="O10" s="234"/>
      <c r="P10" s="234"/>
      <c r="Q10" s="290"/>
      <c r="R10" s="291"/>
      <c r="S10" s="292"/>
    </row>
    <row r="11" spans="1:19" x14ac:dyDescent="0.25">
      <c r="A11" s="59"/>
      <c r="B11" s="59"/>
      <c r="Q11" s="290"/>
      <c r="R11" s="291"/>
      <c r="S11" s="292"/>
    </row>
    <row r="12" spans="1:19" x14ac:dyDescent="0.25">
      <c r="A12" s="229" t="s">
        <v>267</v>
      </c>
      <c r="B12" s="229"/>
      <c r="C12" s="225" t="s">
        <v>3</v>
      </c>
      <c r="D12" s="226"/>
      <c r="E12" s="226"/>
      <c r="F12" s="226"/>
      <c r="G12" s="226"/>
      <c r="H12" s="226"/>
      <c r="I12" s="226"/>
      <c r="J12" s="226"/>
      <c r="K12" s="227"/>
      <c r="M12" s="236" t="s">
        <v>2</v>
      </c>
      <c r="N12" s="237"/>
      <c r="O12" s="238"/>
      <c r="Q12" s="290"/>
      <c r="R12" s="291"/>
      <c r="S12" s="292"/>
    </row>
    <row r="13" spans="1:19" x14ac:dyDescent="0.25">
      <c r="A13" s="229"/>
      <c r="B13" s="229"/>
      <c r="C13" s="220" t="str">
        <f>Hoja1!E42</f>
        <v>Mejoramiento del Servicio de Transporte Público</v>
      </c>
      <c r="D13" s="221"/>
      <c r="E13" s="221"/>
      <c r="F13" s="221"/>
      <c r="G13" s="221"/>
      <c r="H13" s="221"/>
      <c r="I13" s="221"/>
      <c r="J13" s="221"/>
      <c r="K13" s="222"/>
      <c r="M13" s="210">
        <f>Hoja1!G42</f>
        <v>28772608.030000001</v>
      </c>
      <c r="N13" s="211"/>
      <c r="O13" s="212"/>
      <c r="Q13" s="290"/>
      <c r="R13" s="291"/>
      <c r="S13" s="292"/>
    </row>
    <row r="14" spans="1:19" x14ac:dyDescent="0.25">
      <c r="A14" s="229"/>
      <c r="B14" s="229"/>
      <c r="C14" s="220"/>
      <c r="D14" s="221"/>
      <c r="E14" s="221"/>
      <c r="F14" s="221"/>
      <c r="G14" s="221"/>
      <c r="H14" s="221"/>
      <c r="I14" s="221"/>
      <c r="J14" s="221"/>
      <c r="K14" s="222"/>
      <c r="M14" s="210"/>
      <c r="N14" s="211"/>
      <c r="O14" s="212"/>
      <c r="Q14" s="290"/>
      <c r="R14" s="291"/>
      <c r="S14" s="292"/>
    </row>
    <row r="15" spans="1:19" x14ac:dyDescent="0.25">
      <c r="A15" s="229"/>
      <c r="B15" s="229"/>
      <c r="C15" s="220"/>
      <c r="D15" s="221"/>
      <c r="E15" s="221"/>
      <c r="F15" s="221"/>
      <c r="G15" s="221"/>
      <c r="H15" s="221"/>
      <c r="I15" s="221"/>
      <c r="J15" s="221"/>
      <c r="K15" s="222"/>
      <c r="M15" s="210"/>
      <c r="N15" s="211"/>
      <c r="O15" s="212"/>
      <c r="Q15" s="290"/>
      <c r="R15" s="291"/>
      <c r="S15" s="292"/>
    </row>
    <row r="16" spans="1:19" x14ac:dyDescent="0.25">
      <c r="A16" s="229"/>
      <c r="B16" s="229"/>
      <c r="C16" s="220"/>
      <c r="D16" s="221"/>
      <c r="E16" s="221"/>
      <c r="F16" s="221"/>
      <c r="G16" s="221"/>
      <c r="H16" s="221"/>
      <c r="I16" s="221"/>
      <c r="J16" s="221"/>
      <c r="K16" s="222"/>
      <c r="M16" s="210"/>
      <c r="N16" s="211"/>
      <c r="O16" s="212"/>
      <c r="Q16" s="290"/>
      <c r="R16" s="291"/>
      <c r="S16" s="292"/>
    </row>
    <row r="17" spans="1:19" x14ac:dyDescent="0.25">
      <c r="A17" s="229"/>
      <c r="B17" s="229"/>
      <c r="C17" s="220"/>
      <c r="D17" s="221"/>
      <c r="E17" s="221"/>
      <c r="F17" s="221"/>
      <c r="G17" s="221"/>
      <c r="H17" s="221"/>
      <c r="I17" s="221"/>
      <c r="J17" s="221"/>
      <c r="K17" s="222"/>
      <c r="M17" s="210"/>
      <c r="N17" s="211"/>
      <c r="O17" s="212"/>
      <c r="Q17" s="290"/>
      <c r="R17" s="291"/>
      <c r="S17" s="292"/>
    </row>
    <row r="18" spans="1:19" x14ac:dyDescent="0.25">
      <c r="A18" s="229"/>
      <c r="B18" s="229"/>
      <c r="C18" s="220"/>
      <c r="D18" s="221"/>
      <c r="E18" s="221"/>
      <c r="F18" s="221"/>
      <c r="G18" s="221"/>
      <c r="H18" s="221"/>
      <c r="I18" s="221"/>
      <c r="J18" s="221"/>
      <c r="K18" s="222"/>
      <c r="M18" s="210"/>
      <c r="N18" s="211"/>
      <c r="O18" s="212"/>
      <c r="Q18" s="290"/>
      <c r="R18" s="291"/>
      <c r="S18" s="292"/>
    </row>
    <row r="19" spans="1:19" x14ac:dyDescent="0.25">
      <c r="A19" s="229"/>
      <c r="B19" s="229"/>
      <c r="C19" s="220"/>
      <c r="D19" s="221"/>
      <c r="E19" s="221"/>
      <c r="F19" s="221"/>
      <c r="G19" s="221"/>
      <c r="H19" s="221"/>
      <c r="I19" s="221"/>
      <c r="J19" s="221"/>
      <c r="K19" s="222"/>
      <c r="M19" s="210"/>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28772608.030000001</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Hoja1!T42</f>
        <v>2471149.44</v>
      </c>
      <c r="C28" s="42">
        <f>Hoja1!U42</f>
        <v>2284474.44</v>
      </c>
      <c r="D28" s="42">
        <f>Hoja1!V42</f>
        <v>2642209.2400000002</v>
      </c>
      <c r="E28" s="42">
        <f>SUM(B28:D28)</f>
        <v>7397833.1200000001</v>
      </c>
      <c r="F28" s="42">
        <f>Hoja1!W42</f>
        <v>2271174.44</v>
      </c>
      <c r="G28" s="42">
        <f>Hoja1!X42</f>
        <v>2149174.46</v>
      </c>
      <c r="H28" s="42">
        <f>Hoja1!Y42</f>
        <v>2145374.46</v>
      </c>
      <c r="I28" s="42">
        <f>SUM(F28:H28)</f>
        <v>6565723.3600000003</v>
      </c>
      <c r="J28" s="42">
        <f>I28+E28</f>
        <v>13963556.48</v>
      </c>
      <c r="K28" s="42">
        <f>Hoja1!Z42</f>
        <v>2213624.46</v>
      </c>
      <c r="L28" s="42">
        <f>Hoja1!AA42</f>
        <v>2137174.46</v>
      </c>
      <c r="M28" s="42">
        <f>Hoja1!AB42</f>
        <v>2105174.46</v>
      </c>
      <c r="N28" s="42">
        <f>SUM(K28:M28)</f>
        <v>6455973.3799999999</v>
      </c>
      <c r="O28" s="42">
        <f>Hoja1!AC42</f>
        <v>2104174.46</v>
      </c>
      <c r="P28" s="42">
        <f>Hoja1!AD42</f>
        <v>2084174.46</v>
      </c>
      <c r="Q28" s="42">
        <f>Hoja1!AE42</f>
        <v>4164729.25</v>
      </c>
      <c r="R28" s="42">
        <f>SUM(O28:Q28)</f>
        <v>8353078.1699999999</v>
      </c>
      <c r="S28" s="42">
        <f>R28+N28+J28</f>
        <v>28772608.030000001</v>
      </c>
    </row>
    <row r="29" spans="1:19" x14ac:dyDescent="0.25">
      <c r="A29" s="49" t="s">
        <v>219</v>
      </c>
      <c r="B29" s="42">
        <v>2176391.69</v>
      </c>
      <c r="C29" s="42">
        <v>2550540.69</v>
      </c>
      <c r="D29" s="42">
        <v>4198699.49</v>
      </c>
      <c r="E29" s="42">
        <f>SUM(B29:D29)</f>
        <v>8925631.870000001</v>
      </c>
      <c r="F29" s="42"/>
      <c r="G29" s="42"/>
      <c r="H29" s="42"/>
      <c r="I29" s="42">
        <f>SUM(F29:H29)</f>
        <v>0</v>
      </c>
      <c r="J29" s="42">
        <f>I29+E29</f>
        <v>8925631.870000001</v>
      </c>
      <c r="K29" s="42"/>
      <c r="L29" s="42"/>
      <c r="M29" s="42"/>
      <c r="N29" s="42">
        <f>SUM(K29:M29)</f>
        <v>0</v>
      </c>
      <c r="O29" s="42"/>
      <c r="P29" s="42"/>
      <c r="Q29" s="42"/>
      <c r="R29" s="42">
        <f>SUM(O29:Q29)</f>
        <v>0</v>
      </c>
      <c r="S29" s="42">
        <f>R29+N29+J29</f>
        <v>8925631.870000001</v>
      </c>
    </row>
    <row r="30" spans="1:19" x14ac:dyDescent="0.25">
      <c r="A30" s="49" t="s">
        <v>220</v>
      </c>
      <c r="B30" s="50">
        <f>(B29-B28)/B28</f>
        <v>-0.11927961345793803</v>
      </c>
      <c r="C30" s="50">
        <f t="shared" ref="C30:S30" si="0">(C29-C28)/C28</f>
        <v>0.11646715994773836</v>
      </c>
      <c r="D30" s="50">
        <f t="shared" si="0"/>
        <v>0.58908667278750404</v>
      </c>
      <c r="E30" s="50">
        <f t="shared" si="0"/>
        <v>0.20651976399272992</v>
      </c>
      <c r="F30" s="50">
        <f t="shared" si="0"/>
        <v>-1</v>
      </c>
      <c r="G30" s="50">
        <f t="shared" si="0"/>
        <v>-1</v>
      </c>
      <c r="H30" s="50">
        <f t="shared" si="0"/>
        <v>-1</v>
      </c>
      <c r="I30" s="50">
        <f t="shared" si="0"/>
        <v>-1</v>
      </c>
      <c r="J30" s="50">
        <f t="shared" si="0"/>
        <v>-0.36079093583470789</v>
      </c>
      <c r="K30" s="50">
        <f t="shared" si="0"/>
        <v>-1</v>
      </c>
      <c r="L30" s="50">
        <f t="shared" si="0"/>
        <v>-1</v>
      </c>
      <c r="M30" s="50">
        <f t="shared" si="0"/>
        <v>-1</v>
      </c>
      <c r="N30" s="50">
        <f t="shared" si="0"/>
        <v>-1</v>
      </c>
      <c r="O30" s="50">
        <f t="shared" si="0"/>
        <v>-1</v>
      </c>
      <c r="P30" s="50">
        <f t="shared" si="0"/>
        <v>-1</v>
      </c>
      <c r="Q30" s="50">
        <f t="shared" si="0"/>
        <v>-1</v>
      </c>
      <c r="R30" s="50">
        <f t="shared" si="0"/>
        <v>-1</v>
      </c>
      <c r="S30" s="50">
        <f t="shared" si="0"/>
        <v>-0.68978718019952812</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T49"/>
  <sheetViews>
    <sheetView showGridLines="0" view="pageBreakPreview" zoomScale="60" zoomScaleNormal="100" workbookViewId="0">
      <selection activeCell="T49" sqref="T49"/>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76.5" customHeight="1" x14ac:dyDescent="0.25">
      <c r="A10" s="36" t="s">
        <v>845</v>
      </c>
      <c r="B10" s="73" t="str">
        <f>Hoja1!E42</f>
        <v>Mejoramiento del Servicio de Transporte Público</v>
      </c>
      <c r="C10" s="73" t="str">
        <f>Hoja1!S42</f>
        <v>Instituto Municipal de Transporte</v>
      </c>
      <c r="D10" s="246" t="str">
        <f>Hoja1!S42</f>
        <v>Instituto Municipal de Transporte</v>
      </c>
      <c r="E10" s="247"/>
      <c r="F10" s="248">
        <f>Hoja1!G42</f>
        <v>28772608.030000001</v>
      </c>
      <c r="G10" s="249"/>
      <c r="H10" s="38">
        <f>Hoja1!G42</f>
        <v>28772608.030000001</v>
      </c>
      <c r="I10" s="39">
        <v>0</v>
      </c>
      <c r="J10" s="248">
        <v>0</v>
      </c>
      <c r="K10" s="249"/>
      <c r="L10" s="248">
        <f>H10-J10</f>
        <v>28772608.030000001</v>
      </c>
      <c r="M10" s="249"/>
      <c r="N10" s="246" t="s">
        <v>161</v>
      </c>
      <c r="O10" s="247"/>
      <c r="P10" s="246" t="s">
        <v>847</v>
      </c>
      <c r="Q10" s="250"/>
      <c r="R10" s="246" t="s">
        <v>848</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846</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754</v>
      </c>
      <c r="C18" s="293"/>
      <c r="D18" s="41" t="s">
        <v>174</v>
      </c>
      <c r="E18" s="294" t="s">
        <v>175</v>
      </c>
      <c r="F18" s="295"/>
      <c r="G18" s="296"/>
      <c r="H18" s="257" t="s">
        <v>176</v>
      </c>
      <c r="I18" s="257"/>
      <c r="J18" s="42">
        <f>Hoja1!K42</f>
        <v>28772608.030000001</v>
      </c>
      <c r="K18" s="257" t="s">
        <v>177</v>
      </c>
      <c r="L18" s="257"/>
      <c r="M18" s="257"/>
      <c r="N18" s="257"/>
      <c r="O18" s="42">
        <v>0</v>
      </c>
      <c r="P18" s="40"/>
      <c r="R18" s="40"/>
      <c r="S18" s="40"/>
      <c r="T18" s="40"/>
    </row>
    <row r="19" spans="1:20" x14ac:dyDescent="0.25">
      <c r="A19" s="41" t="s">
        <v>178</v>
      </c>
      <c r="B19" s="293" t="s">
        <v>849</v>
      </c>
      <c r="C19" s="293"/>
      <c r="D19" s="41" t="s">
        <v>180</v>
      </c>
      <c r="E19" s="294" t="s">
        <v>181</v>
      </c>
      <c r="F19" s="295"/>
      <c r="G19" s="296"/>
      <c r="H19" s="257" t="s">
        <v>182</v>
      </c>
      <c r="I19" s="257"/>
      <c r="J19" s="42">
        <v>0</v>
      </c>
      <c r="K19" s="257" t="s">
        <v>183</v>
      </c>
      <c r="L19" s="257"/>
      <c r="M19" s="257"/>
      <c r="N19" s="257"/>
      <c r="O19" s="42">
        <v>0</v>
      </c>
      <c r="P19" s="40"/>
      <c r="R19" s="40"/>
      <c r="S19" s="40"/>
      <c r="T19" s="40"/>
    </row>
    <row r="20" spans="1:20" x14ac:dyDescent="0.25">
      <c r="A20" s="41" t="s">
        <v>184</v>
      </c>
      <c r="B20" s="293" t="s">
        <v>850</v>
      </c>
      <c r="C20" s="293"/>
      <c r="D20" s="41" t="s">
        <v>186</v>
      </c>
      <c r="E20" s="301" t="s">
        <v>433</v>
      </c>
      <c r="F20" s="302"/>
      <c r="G20" s="303"/>
      <c r="H20" s="259" t="s">
        <v>188</v>
      </c>
      <c r="I20" s="259"/>
      <c r="J20" s="42">
        <v>0</v>
      </c>
      <c r="K20" s="257" t="s">
        <v>189</v>
      </c>
      <c r="L20" s="257"/>
      <c r="M20" s="257"/>
      <c r="N20" s="257"/>
      <c r="O20" s="42">
        <v>0</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f>Hoja1!G42</f>
        <v>28772608.030000001</v>
      </c>
      <c r="P21" s="40"/>
      <c r="S21" s="40"/>
      <c r="T21" s="40"/>
    </row>
    <row r="22" spans="1:20" x14ac:dyDescent="0.25">
      <c r="A22" s="257" t="s">
        <v>193</v>
      </c>
      <c r="B22" s="257"/>
      <c r="C22" s="42">
        <f>SUM(C23:C29)</f>
        <v>28772608.030000001</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28772608.030000001</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Hoja1!G42</f>
        <v>28772608.030000001</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28772608.030000001</v>
      </c>
      <c r="P27" s="40"/>
      <c r="S27" s="40"/>
      <c r="T27" s="40"/>
    </row>
    <row r="28" spans="1:20" x14ac:dyDescent="0.25">
      <c r="A28" s="261" t="s">
        <v>209</v>
      </c>
      <c r="B28" s="261"/>
      <c r="C28" s="42">
        <v>0</v>
      </c>
      <c r="D28" s="257" t="s">
        <v>210</v>
      </c>
      <c r="E28" s="257"/>
      <c r="F28" s="42">
        <f>C22+F22</f>
        <v>28772608.030000001</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Hoja1!T42</f>
        <v>2471149.44</v>
      </c>
      <c r="C33" s="42">
        <f>Hoja1!U42</f>
        <v>2284474.44</v>
      </c>
      <c r="D33" s="42">
        <f>Hoja1!V42</f>
        <v>2642209.2400000002</v>
      </c>
      <c r="E33" s="42">
        <f>SUM(B33:D33)</f>
        <v>7397833.1200000001</v>
      </c>
      <c r="F33" s="42">
        <f>Hoja1!W42</f>
        <v>2271174.44</v>
      </c>
      <c r="G33" s="42">
        <f>Hoja1!X42</f>
        <v>2149174.46</v>
      </c>
      <c r="H33" s="42">
        <f>Hoja1!Y42</f>
        <v>2145374.46</v>
      </c>
      <c r="I33" s="42">
        <f>SUM(F33:H33)</f>
        <v>6565723.3600000003</v>
      </c>
      <c r="J33" s="42">
        <f>I33+E33</f>
        <v>13963556.48</v>
      </c>
      <c r="K33" s="42">
        <f>Hoja1!Z42</f>
        <v>2213624.46</v>
      </c>
      <c r="L33" s="42">
        <f>Hoja1!AA42</f>
        <v>2137174.46</v>
      </c>
      <c r="M33" s="42">
        <f>Hoja1!AB42</f>
        <v>2105174.46</v>
      </c>
      <c r="N33" s="42">
        <f>SUM(K33:M33)</f>
        <v>6455973.3799999999</v>
      </c>
      <c r="O33" s="42">
        <f>Hoja1!AC42</f>
        <v>2104174.46</v>
      </c>
      <c r="P33" s="42">
        <f>Hoja1!AD42</f>
        <v>2084174.46</v>
      </c>
      <c r="Q33" s="42">
        <f>Hoja1!AE42</f>
        <v>4164729.25</v>
      </c>
      <c r="R33" s="42">
        <f>SUM(O33:Q33)</f>
        <v>8353078.1699999999</v>
      </c>
      <c r="S33" s="42">
        <f>R33+N33+J33</f>
        <v>28772608.030000001</v>
      </c>
    </row>
    <row r="34" spans="1:20" x14ac:dyDescent="0.25">
      <c r="A34" s="49" t="s">
        <v>219</v>
      </c>
      <c r="B34" s="42">
        <v>2176391.69</v>
      </c>
      <c r="C34" s="42">
        <v>2550540.69</v>
      </c>
      <c r="D34" s="42">
        <v>4198699.49</v>
      </c>
      <c r="E34" s="42">
        <f>SUM(B34:D34)</f>
        <v>8925631.870000001</v>
      </c>
      <c r="F34" s="42"/>
      <c r="G34" s="42"/>
      <c r="H34" s="42"/>
      <c r="I34" s="42">
        <f>SUM(F34:H34)</f>
        <v>0</v>
      </c>
      <c r="J34" s="42">
        <f>I34+E34</f>
        <v>8925631.870000001</v>
      </c>
      <c r="K34" s="42"/>
      <c r="L34" s="42"/>
      <c r="M34" s="42"/>
      <c r="N34" s="42">
        <f>SUM(K34:M34)</f>
        <v>0</v>
      </c>
      <c r="O34" s="42"/>
      <c r="P34" s="42"/>
      <c r="Q34" s="42"/>
      <c r="R34" s="42">
        <f>SUM(O34:Q34)</f>
        <v>0</v>
      </c>
      <c r="S34" s="42">
        <f>R34+N34+J34</f>
        <v>8925631.870000001</v>
      </c>
    </row>
    <row r="35" spans="1:20" x14ac:dyDescent="0.25">
      <c r="A35" s="49" t="s">
        <v>220</v>
      </c>
      <c r="B35" s="50">
        <f>(B34-B33)/B33</f>
        <v>-0.11927961345793803</v>
      </c>
      <c r="C35" s="50">
        <f t="shared" ref="C35:S35" si="0">(C34-C33)/C33</f>
        <v>0.11646715994773836</v>
      </c>
      <c r="D35" s="50">
        <f t="shared" si="0"/>
        <v>0.58908667278750404</v>
      </c>
      <c r="E35" s="50">
        <f t="shared" si="0"/>
        <v>0.20651976399272992</v>
      </c>
      <c r="F35" s="50">
        <f t="shared" si="0"/>
        <v>-1</v>
      </c>
      <c r="G35" s="50">
        <f t="shared" si="0"/>
        <v>-1</v>
      </c>
      <c r="H35" s="50">
        <f t="shared" si="0"/>
        <v>-1</v>
      </c>
      <c r="I35" s="50">
        <f t="shared" si="0"/>
        <v>-1</v>
      </c>
      <c r="J35" s="50">
        <f t="shared" si="0"/>
        <v>-0.36079093583470789</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-0.68978718019952812</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59.25" x14ac:dyDescent="0.25">
      <c r="A41" s="73" t="s">
        <v>240</v>
      </c>
      <c r="B41" s="73" t="s">
        <v>851</v>
      </c>
      <c r="C41" s="73" t="s">
        <v>852</v>
      </c>
      <c r="D41" s="73" t="s">
        <v>853</v>
      </c>
      <c r="E41" s="73" t="s">
        <v>244</v>
      </c>
      <c r="F41" s="73" t="s">
        <v>245</v>
      </c>
      <c r="G41" s="73" t="s">
        <v>218</v>
      </c>
      <c r="H41" s="73" t="s">
        <v>854</v>
      </c>
      <c r="I41" s="73" t="s">
        <v>855</v>
      </c>
      <c r="J41" s="54"/>
      <c r="K41" s="55" t="s">
        <v>528</v>
      </c>
      <c r="L41" s="55"/>
      <c r="M41" s="55"/>
      <c r="N41" s="55"/>
      <c r="O41" s="54"/>
      <c r="P41" s="55"/>
      <c r="Q41" s="54"/>
      <c r="R41" s="55" t="s">
        <v>528</v>
      </c>
      <c r="S41" s="54"/>
      <c r="T41" s="98" t="s">
        <v>641</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96" customHeight="1" x14ac:dyDescent="0.25">
      <c r="A43" s="77" t="s">
        <v>246</v>
      </c>
      <c r="B43" s="77" t="s">
        <v>862</v>
      </c>
      <c r="C43" s="73" t="s">
        <v>861</v>
      </c>
      <c r="D43" s="73" t="s">
        <v>863</v>
      </c>
      <c r="E43" s="73" t="s">
        <v>244</v>
      </c>
      <c r="F43" s="73" t="s">
        <v>245</v>
      </c>
      <c r="G43" s="73" t="s">
        <v>218</v>
      </c>
      <c r="H43" s="73" t="s">
        <v>854</v>
      </c>
      <c r="I43" s="73" t="s">
        <v>855</v>
      </c>
      <c r="J43" s="54"/>
      <c r="K43" s="55" t="s">
        <v>528</v>
      </c>
      <c r="L43" s="55"/>
      <c r="M43" s="54"/>
      <c r="N43" s="55"/>
      <c r="O43" s="54"/>
      <c r="P43" s="55"/>
      <c r="Q43" s="54"/>
      <c r="R43" s="55" t="s">
        <v>528</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67.5" customHeight="1" x14ac:dyDescent="0.25">
      <c r="A45" s="77" t="s">
        <v>285</v>
      </c>
      <c r="B45" s="73" t="s">
        <v>864</v>
      </c>
      <c r="C45" s="73" t="s">
        <v>865</v>
      </c>
      <c r="D45" s="73" t="s">
        <v>866</v>
      </c>
      <c r="E45" s="73" t="s">
        <v>244</v>
      </c>
      <c r="F45" s="73" t="s">
        <v>252</v>
      </c>
      <c r="G45" s="73" t="s">
        <v>343</v>
      </c>
      <c r="H45" s="73" t="s">
        <v>854</v>
      </c>
      <c r="I45" s="73" t="s">
        <v>867</v>
      </c>
      <c r="J45" s="73"/>
      <c r="K45" s="55">
        <v>1</v>
      </c>
      <c r="L45" s="55">
        <v>1</v>
      </c>
      <c r="M45" s="54"/>
      <c r="N45" s="55">
        <v>1</v>
      </c>
      <c r="O45" s="54"/>
      <c r="P45" s="55">
        <v>1</v>
      </c>
      <c r="Q45" s="54"/>
      <c r="R45" s="55">
        <v>1</v>
      </c>
      <c r="S45" s="73"/>
    </row>
    <row r="46" spans="1:20" ht="67.5" customHeight="1" x14ac:dyDescent="0.25">
      <c r="A46" s="77" t="s">
        <v>285</v>
      </c>
      <c r="B46" s="73" t="s">
        <v>868</v>
      </c>
      <c r="C46" s="73" t="s">
        <v>869</v>
      </c>
      <c r="D46" s="73" t="s">
        <v>870</v>
      </c>
      <c r="E46" s="73" t="s">
        <v>244</v>
      </c>
      <c r="F46" s="73" t="s">
        <v>252</v>
      </c>
      <c r="G46" s="73" t="s">
        <v>218</v>
      </c>
      <c r="H46" s="73" t="s">
        <v>854</v>
      </c>
      <c r="I46" s="73" t="s">
        <v>867</v>
      </c>
      <c r="J46" s="73"/>
      <c r="K46" s="55">
        <v>1</v>
      </c>
      <c r="L46" s="55">
        <v>1</v>
      </c>
      <c r="M46" s="54"/>
      <c r="N46" s="55">
        <v>1</v>
      </c>
      <c r="O46" s="54"/>
      <c r="P46" s="55">
        <v>1</v>
      </c>
      <c r="Q46" s="54"/>
      <c r="R46" s="55">
        <v>1</v>
      </c>
      <c r="S46" s="73"/>
    </row>
    <row r="47" spans="1:20" x14ac:dyDescent="0.25">
      <c r="A47" s="275"/>
      <c r="B47" s="275"/>
      <c r="C47" s="275"/>
      <c r="D47" s="275"/>
      <c r="E47" s="275"/>
      <c r="F47" s="275"/>
      <c r="G47" s="275"/>
      <c r="H47" s="275"/>
      <c r="I47" s="275"/>
      <c r="J47" s="275"/>
      <c r="K47" s="275"/>
      <c r="L47" s="275"/>
      <c r="M47" s="275"/>
      <c r="N47" s="275"/>
      <c r="O47" s="275"/>
      <c r="P47" s="275"/>
      <c r="Q47" s="275"/>
      <c r="R47" s="275"/>
      <c r="S47" s="275"/>
    </row>
    <row r="48" spans="1:20" ht="90" x14ac:dyDescent="0.25">
      <c r="A48" s="273" t="s">
        <v>284</v>
      </c>
      <c r="B48" s="73" t="s">
        <v>871</v>
      </c>
      <c r="C48" s="73" t="s">
        <v>872</v>
      </c>
      <c r="D48" s="73" t="s">
        <v>873</v>
      </c>
      <c r="E48" s="73" t="s">
        <v>244</v>
      </c>
      <c r="F48" s="73" t="s">
        <v>252</v>
      </c>
      <c r="G48" s="73" t="s">
        <v>248</v>
      </c>
      <c r="H48" s="73" t="s">
        <v>874</v>
      </c>
      <c r="I48" s="73" t="s">
        <v>856</v>
      </c>
      <c r="J48" s="73"/>
      <c r="K48" s="55">
        <v>1</v>
      </c>
      <c r="L48" s="55">
        <v>1</v>
      </c>
      <c r="M48" s="54"/>
      <c r="N48" s="55">
        <v>1</v>
      </c>
      <c r="O48" s="54"/>
      <c r="P48" s="55">
        <v>1</v>
      </c>
      <c r="Q48" s="54"/>
      <c r="R48" s="55">
        <v>1</v>
      </c>
      <c r="S48" s="73"/>
      <c r="T48" s="136" t="s">
        <v>661</v>
      </c>
    </row>
    <row r="49" spans="1:20" ht="101.25" x14ac:dyDescent="0.25">
      <c r="A49" s="276"/>
      <c r="B49" s="73" t="s">
        <v>877</v>
      </c>
      <c r="C49" s="73" t="s">
        <v>875</v>
      </c>
      <c r="D49" s="73" t="s">
        <v>876</v>
      </c>
      <c r="E49" s="73" t="s">
        <v>244</v>
      </c>
      <c r="F49" s="73" t="s">
        <v>252</v>
      </c>
      <c r="G49" s="73" t="s">
        <v>248</v>
      </c>
      <c r="H49" s="73" t="s">
        <v>874</v>
      </c>
      <c r="I49" s="73" t="s">
        <v>856</v>
      </c>
      <c r="J49" s="73"/>
      <c r="K49" s="55">
        <v>1</v>
      </c>
      <c r="L49" s="55">
        <v>1</v>
      </c>
      <c r="M49" s="54"/>
      <c r="N49" s="55">
        <v>1</v>
      </c>
      <c r="O49" s="54"/>
      <c r="P49" s="55">
        <v>1</v>
      </c>
      <c r="Q49" s="54"/>
      <c r="R49" s="55">
        <v>1</v>
      </c>
      <c r="S49" s="73"/>
      <c r="T49" s="136" t="s">
        <v>661</v>
      </c>
    </row>
  </sheetData>
  <mergeCells count="96">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8:A49"/>
    <mergeCell ref="F39:F40"/>
    <mergeCell ref="G39:G40"/>
    <mergeCell ref="J39:J40"/>
    <mergeCell ref="K39:K40"/>
    <mergeCell ref="A42:S42"/>
    <mergeCell ref="A44:S44"/>
    <mergeCell ref="A47:S47"/>
    <mergeCell ref="L39:M39"/>
    <mergeCell ref="N39:O39"/>
  </mergeCells>
  <pageMargins left="0.7" right="0.7" top="0.75" bottom="0.75" header="0.3" footer="0.3"/>
  <pageSetup scale="4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A1:S30"/>
  <sheetViews>
    <sheetView showGridLines="0" topLeftCell="A19" zoomScale="80" zoomScaleNormal="80" workbookViewId="0">
      <selection activeCell="A37" sqref="A37"/>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Hoja1!C43</f>
        <v xml:space="preserve">Promoción Económica para la Atracción de Inversiones </v>
      </c>
      <c r="D9" s="215"/>
      <c r="E9" s="215"/>
      <c r="F9" s="215"/>
      <c r="G9" s="215"/>
      <c r="H9" s="215"/>
      <c r="I9" s="215"/>
      <c r="J9" s="215"/>
      <c r="K9" s="216"/>
      <c r="N9" s="234" t="s">
        <v>271</v>
      </c>
      <c r="O9" s="234"/>
      <c r="P9" s="234"/>
      <c r="Q9" s="290" t="str">
        <f>Hoja1!S35</f>
        <v>Dirección  de Desarrollo Rural</v>
      </c>
      <c r="R9" s="291"/>
      <c r="S9" s="292"/>
    </row>
    <row r="10" spans="1:19" ht="15" customHeight="1" x14ac:dyDescent="0.25">
      <c r="A10" s="229"/>
      <c r="B10" s="229"/>
      <c r="C10" s="217"/>
      <c r="D10" s="218"/>
      <c r="E10" s="218"/>
      <c r="F10" s="218"/>
      <c r="G10" s="218"/>
      <c r="H10" s="218"/>
      <c r="I10" s="218"/>
      <c r="J10" s="218"/>
      <c r="K10" s="219"/>
      <c r="N10" s="234"/>
      <c r="O10" s="234"/>
      <c r="P10" s="234"/>
      <c r="Q10" s="290" t="str">
        <f>Hoja1!S36</f>
        <v>Juridico</v>
      </c>
      <c r="R10" s="291"/>
      <c r="S10" s="292"/>
    </row>
    <row r="11" spans="1:19" x14ac:dyDescent="0.25">
      <c r="A11" s="59"/>
      <c r="B11" s="59"/>
      <c r="Q11" s="290" t="str">
        <f>Hoja1!S37</f>
        <v>Coordinación Social</v>
      </c>
      <c r="R11" s="291"/>
      <c r="S11" s="292"/>
    </row>
    <row r="12" spans="1:19" x14ac:dyDescent="0.25">
      <c r="A12" s="229" t="s">
        <v>267</v>
      </c>
      <c r="B12" s="229"/>
      <c r="C12" s="225" t="s">
        <v>3</v>
      </c>
      <c r="D12" s="226"/>
      <c r="E12" s="226"/>
      <c r="F12" s="226"/>
      <c r="G12" s="226"/>
      <c r="H12" s="226"/>
      <c r="I12" s="226"/>
      <c r="J12" s="226"/>
      <c r="K12" s="227"/>
      <c r="M12" s="236" t="s">
        <v>2</v>
      </c>
      <c r="N12" s="237"/>
      <c r="O12" s="238"/>
      <c r="Q12" s="290" t="str">
        <f>Hoja1!S38</f>
        <v>Coordinación Técnica</v>
      </c>
      <c r="R12" s="291"/>
      <c r="S12" s="292"/>
    </row>
    <row r="13" spans="1:19" x14ac:dyDescent="0.25">
      <c r="A13" s="229"/>
      <c r="B13" s="229"/>
      <c r="C13" s="220" t="str">
        <f>Hoja1!E43</f>
        <v>Proyectos Productivos</v>
      </c>
      <c r="D13" s="221"/>
      <c r="E13" s="221"/>
      <c r="F13" s="221"/>
      <c r="G13" s="221"/>
      <c r="H13" s="221"/>
      <c r="I13" s="221"/>
      <c r="J13" s="221"/>
      <c r="K13" s="222"/>
      <c r="M13" s="210">
        <f>Hoja1!G43</f>
        <v>11500000</v>
      </c>
      <c r="N13" s="211"/>
      <c r="O13" s="212"/>
      <c r="Q13" s="290" t="str">
        <f>Hoja1!S39</f>
        <v>Infraestructura y Equipo</v>
      </c>
      <c r="R13" s="291"/>
      <c r="S13" s="292"/>
    </row>
    <row r="14" spans="1:19" x14ac:dyDescent="0.25">
      <c r="A14" s="229"/>
      <c r="B14" s="229"/>
      <c r="C14" s="220" t="str">
        <f>Hoja1!E44</f>
        <v>Promoción Económica del Municipio</v>
      </c>
      <c r="D14" s="221"/>
      <c r="E14" s="221"/>
      <c r="F14" s="221"/>
      <c r="G14" s="221"/>
      <c r="H14" s="221"/>
      <c r="I14" s="221"/>
      <c r="J14" s="221"/>
      <c r="K14" s="222"/>
      <c r="M14" s="210">
        <f>SUM(Hoja1!G44:G47)</f>
        <v>30931351</v>
      </c>
      <c r="N14" s="211"/>
      <c r="O14" s="212"/>
      <c r="Q14" s="290"/>
      <c r="R14" s="291"/>
      <c r="S14" s="292"/>
    </row>
    <row r="15" spans="1:19" x14ac:dyDescent="0.25">
      <c r="A15" s="229"/>
      <c r="B15" s="229"/>
      <c r="C15" s="220"/>
      <c r="D15" s="221"/>
      <c r="E15" s="221"/>
      <c r="F15" s="221"/>
      <c r="G15" s="221"/>
      <c r="H15" s="221"/>
      <c r="I15" s="221"/>
      <c r="J15" s="221"/>
      <c r="K15" s="222"/>
      <c r="M15" s="210"/>
      <c r="N15" s="211"/>
      <c r="O15" s="212"/>
      <c r="Q15" s="290"/>
      <c r="R15" s="291"/>
      <c r="S15" s="292"/>
    </row>
    <row r="16" spans="1:19" x14ac:dyDescent="0.25">
      <c r="A16" s="229"/>
      <c r="B16" s="229"/>
      <c r="C16" s="220"/>
      <c r="D16" s="221"/>
      <c r="E16" s="221"/>
      <c r="F16" s="221"/>
      <c r="G16" s="221"/>
      <c r="H16" s="221"/>
      <c r="I16" s="221"/>
      <c r="J16" s="221"/>
      <c r="K16" s="222"/>
      <c r="M16" s="210"/>
      <c r="N16" s="211"/>
      <c r="O16" s="212"/>
      <c r="Q16" s="290"/>
      <c r="R16" s="291"/>
      <c r="S16" s="292"/>
    </row>
    <row r="17" spans="1:19" x14ac:dyDescent="0.25">
      <c r="A17" s="229"/>
      <c r="B17" s="229"/>
      <c r="C17" s="220"/>
      <c r="D17" s="221"/>
      <c r="E17" s="221"/>
      <c r="F17" s="221"/>
      <c r="G17" s="221"/>
      <c r="H17" s="221"/>
      <c r="I17" s="221"/>
      <c r="J17" s="221"/>
      <c r="K17" s="222"/>
      <c r="M17" s="210"/>
      <c r="N17" s="211"/>
      <c r="O17" s="212"/>
      <c r="Q17" s="290"/>
      <c r="R17" s="291"/>
      <c r="S17" s="292"/>
    </row>
    <row r="18" spans="1:19" x14ac:dyDescent="0.25">
      <c r="A18" s="229"/>
      <c r="B18" s="229"/>
      <c r="C18" s="220"/>
      <c r="D18" s="221"/>
      <c r="E18" s="221"/>
      <c r="F18" s="221"/>
      <c r="G18" s="221"/>
      <c r="H18" s="221"/>
      <c r="I18" s="221"/>
      <c r="J18" s="221"/>
      <c r="K18" s="222"/>
      <c r="M18" s="210"/>
      <c r="N18" s="211"/>
      <c r="O18" s="212"/>
      <c r="Q18" s="290"/>
      <c r="R18" s="291"/>
      <c r="S18" s="292"/>
    </row>
    <row r="19" spans="1:19" x14ac:dyDescent="0.25">
      <c r="A19" s="229"/>
      <c r="B19" s="229"/>
      <c r="C19" s="220"/>
      <c r="D19" s="221"/>
      <c r="E19" s="221"/>
      <c r="F19" s="221"/>
      <c r="G19" s="221"/>
      <c r="H19" s="221"/>
      <c r="I19" s="221"/>
      <c r="J19" s="221"/>
      <c r="K19" s="222"/>
      <c r="M19" s="210"/>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42431351</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SUM(Hoja1!T43:T47)</f>
        <v>3319305.9233333333</v>
      </c>
      <c r="C28" s="42">
        <f>SUM(Hoja1!U43:U47)</f>
        <v>3454679.9233333329</v>
      </c>
      <c r="D28" s="42">
        <f>SUM(Hoja1!V43:V47)</f>
        <v>3406742.9233333333</v>
      </c>
      <c r="E28" s="42">
        <f>SUM(B28:D28)</f>
        <v>10180728.77</v>
      </c>
      <c r="F28" s="42">
        <f>SUM(Hoja1!W43:W47)</f>
        <v>3386992.9233333333</v>
      </c>
      <c r="G28" s="42">
        <f>SUM(Hoja1!X43:X47)</f>
        <v>3386992.9133333331</v>
      </c>
      <c r="H28" s="42">
        <f>SUM(Hoja1!Y43:Y47)</f>
        <v>3406742.9133333331</v>
      </c>
      <c r="I28" s="42">
        <f>SUM(F28:H28)</f>
        <v>10180728.75</v>
      </c>
      <c r="J28" s="42">
        <f>I28+E28</f>
        <v>20361457.52</v>
      </c>
      <c r="K28" s="42">
        <f>SUM(Hoja1!Z43:Z47)</f>
        <v>3386992.9133333331</v>
      </c>
      <c r="L28" s="42">
        <f>SUM(Hoja1!AA43:AA47)</f>
        <v>3386992.9133333331</v>
      </c>
      <c r="M28" s="42">
        <f>SUM(Hoja1!AB43:AB47)</f>
        <v>3406742.9133333331</v>
      </c>
      <c r="N28" s="42">
        <f>SUM(K28:M28)</f>
        <v>10180728.739999998</v>
      </c>
      <c r="O28" s="42">
        <f>SUM(Hoja1!AC43:AC47)</f>
        <v>3386992.9133333331</v>
      </c>
      <c r="P28" s="42">
        <f>SUM(Hoja1!AD43:AD47)</f>
        <v>4241210.9133333331</v>
      </c>
      <c r="Q28" s="42">
        <f>SUM(Hoja1!AE43:AE47)</f>
        <v>4260960.9133333331</v>
      </c>
      <c r="R28" s="42">
        <f>SUM(O28:Q28)</f>
        <v>11889164.739999998</v>
      </c>
      <c r="S28" s="42">
        <f>R28+N28+J28</f>
        <v>42431351</v>
      </c>
    </row>
    <row r="29" spans="1:19" x14ac:dyDescent="0.25">
      <c r="A29" s="49" t="s">
        <v>219</v>
      </c>
      <c r="B29" s="42">
        <v>3801459.84</v>
      </c>
      <c r="C29" s="42">
        <v>4655574.2</v>
      </c>
      <c r="D29" s="42">
        <v>4583429.46</v>
      </c>
      <c r="E29" s="42">
        <f>SUM(B29:D29)</f>
        <v>13040463.5</v>
      </c>
      <c r="F29" s="42"/>
      <c r="G29" s="42"/>
      <c r="H29" s="42"/>
      <c r="I29" s="42">
        <f>SUM(F29:H29)</f>
        <v>0</v>
      </c>
      <c r="J29" s="42">
        <f>I29+E29</f>
        <v>13040463.5</v>
      </c>
      <c r="K29" s="42"/>
      <c r="L29" s="42"/>
      <c r="M29" s="42"/>
      <c r="N29" s="42">
        <f>SUM(K29:M29)</f>
        <v>0</v>
      </c>
      <c r="O29" s="42"/>
      <c r="P29" s="42"/>
      <c r="Q29" s="42"/>
      <c r="R29" s="42">
        <f>SUM(O29:Q29)</f>
        <v>0</v>
      </c>
      <c r="S29" s="42">
        <f>R29+N29+J29</f>
        <v>13040463.5</v>
      </c>
    </row>
    <row r="30" spans="1:19" x14ac:dyDescent="0.25">
      <c r="A30" s="49" t="s">
        <v>220</v>
      </c>
      <c r="B30" s="50">
        <f>(B29-B28)/B28</f>
        <v>0.14525745074514704</v>
      </c>
      <c r="C30" s="50">
        <f t="shared" ref="C30:S30" si="0">(C29-C28)/C28</f>
        <v>0.34761375968745462</v>
      </c>
      <c r="D30" s="50">
        <f t="shared" si="0"/>
        <v>0.34539927524538178</v>
      </c>
      <c r="E30" s="50">
        <f t="shared" si="0"/>
        <v>0.28089685862439495</v>
      </c>
      <c r="F30" s="50">
        <f t="shared" si="0"/>
        <v>-1</v>
      </c>
      <c r="G30" s="50">
        <f t="shared" si="0"/>
        <v>-1</v>
      </c>
      <c r="H30" s="50">
        <f t="shared" si="0"/>
        <v>-1</v>
      </c>
      <c r="I30" s="50">
        <f t="shared" si="0"/>
        <v>-1</v>
      </c>
      <c r="J30" s="50">
        <f t="shared" si="0"/>
        <v>-0.35955157005872335</v>
      </c>
      <c r="K30" s="50">
        <f t="shared" si="0"/>
        <v>-1</v>
      </c>
      <c r="L30" s="50">
        <f t="shared" si="0"/>
        <v>-1</v>
      </c>
      <c r="M30" s="50">
        <f t="shared" si="0"/>
        <v>-1</v>
      </c>
      <c r="N30" s="50">
        <f t="shared" si="0"/>
        <v>-1</v>
      </c>
      <c r="O30" s="50">
        <f t="shared" si="0"/>
        <v>-1</v>
      </c>
      <c r="P30" s="50">
        <f t="shared" si="0"/>
        <v>-1</v>
      </c>
      <c r="Q30" s="50">
        <f t="shared" si="0"/>
        <v>-1</v>
      </c>
      <c r="R30" s="50">
        <f t="shared" si="0"/>
        <v>-1</v>
      </c>
      <c r="S30" s="50">
        <f t="shared" si="0"/>
        <v>-0.69266914221043774</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T50"/>
  <sheetViews>
    <sheetView showGridLines="0" view="pageBreakPreview" zoomScale="60" zoomScaleNormal="100" workbookViewId="0">
      <selection activeCell="T50" sqref="T50"/>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5" customHeight="1" x14ac:dyDescent="0.25">
      <c r="A10" s="36" t="s">
        <v>878</v>
      </c>
      <c r="B10" s="73" t="str">
        <f>Hoja1!E43</f>
        <v>Proyectos Productivos</v>
      </c>
      <c r="C10" s="73" t="str">
        <f>Hoja1!S43</f>
        <v>IMPLAN</v>
      </c>
      <c r="D10" s="246" t="str">
        <f>Hoja1!S43</f>
        <v>IMPLAN</v>
      </c>
      <c r="E10" s="247"/>
      <c r="F10" s="248">
        <f>Hoja1!G43</f>
        <v>11500000</v>
      </c>
      <c r="G10" s="249"/>
      <c r="H10" s="38">
        <f>Hoja1!G43</f>
        <v>11500000</v>
      </c>
      <c r="I10" s="39">
        <v>0</v>
      </c>
      <c r="J10" s="248">
        <v>0</v>
      </c>
      <c r="K10" s="249"/>
      <c r="L10" s="248">
        <f>H10-J10</f>
        <v>11500000</v>
      </c>
      <c r="M10" s="249"/>
      <c r="N10" s="246" t="s">
        <v>882</v>
      </c>
      <c r="O10" s="247"/>
      <c r="P10" s="246" t="s">
        <v>883</v>
      </c>
      <c r="Q10" s="250"/>
      <c r="R10" s="246" t="s">
        <v>914</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879</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754</v>
      </c>
      <c r="C18" s="293"/>
      <c r="D18" s="41" t="s">
        <v>174</v>
      </c>
      <c r="E18" s="294" t="s">
        <v>175</v>
      </c>
      <c r="F18" s="295"/>
      <c r="G18" s="296"/>
      <c r="H18" s="257" t="s">
        <v>176</v>
      </c>
      <c r="I18" s="257"/>
      <c r="J18" s="42">
        <v>11500000</v>
      </c>
      <c r="K18" s="257" t="s">
        <v>177</v>
      </c>
      <c r="L18" s="257"/>
      <c r="M18" s="257"/>
      <c r="N18" s="257"/>
      <c r="O18" s="42">
        <v>0</v>
      </c>
      <c r="P18" s="40"/>
      <c r="R18" s="40"/>
      <c r="S18" s="40"/>
      <c r="T18" s="40"/>
    </row>
    <row r="19" spans="1:20" ht="22.5" customHeight="1" x14ac:dyDescent="0.25">
      <c r="A19" s="41" t="s">
        <v>178</v>
      </c>
      <c r="B19" s="306" t="s">
        <v>880</v>
      </c>
      <c r="C19" s="307"/>
      <c r="D19" s="41" t="s">
        <v>180</v>
      </c>
      <c r="E19" s="294" t="s">
        <v>181</v>
      </c>
      <c r="F19" s="295"/>
      <c r="G19" s="296"/>
      <c r="H19" s="257" t="s">
        <v>182</v>
      </c>
      <c r="I19" s="257"/>
      <c r="J19" s="42">
        <v>0</v>
      </c>
      <c r="K19" s="257" t="s">
        <v>183</v>
      </c>
      <c r="L19" s="257"/>
      <c r="M19" s="257"/>
      <c r="N19" s="257"/>
      <c r="O19" s="42">
        <v>0</v>
      </c>
      <c r="P19" s="40"/>
      <c r="R19" s="40"/>
      <c r="S19" s="40"/>
      <c r="T19" s="40"/>
    </row>
    <row r="20" spans="1:20" ht="19.5" customHeight="1" x14ac:dyDescent="0.25">
      <c r="A20" s="41" t="s">
        <v>184</v>
      </c>
      <c r="B20" s="293" t="s">
        <v>881</v>
      </c>
      <c r="C20" s="293"/>
      <c r="D20" s="41" t="s">
        <v>186</v>
      </c>
      <c r="E20" s="301" t="s">
        <v>433</v>
      </c>
      <c r="F20" s="302"/>
      <c r="G20" s="303"/>
      <c r="H20" s="259" t="s">
        <v>188</v>
      </c>
      <c r="I20" s="259"/>
      <c r="J20" s="42">
        <v>0</v>
      </c>
      <c r="K20" s="257" t="s">
        <v>189</v>
      </c>
      <c r="L20" s="257"/>
      <c r="M20" s="257"/>
      <c r="N20" s="257"/>
      <c r="O20" s="42">
        <v>0</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v>11500000</v>
      </c>
      <c r="P21" s="40"/>
      <c r="S21" s="40"/>
      <c r="T21" s="40"/>
    </row>
    <row r="22" spans="1:20" x14ac:dyDescent="0.25">
      <c r="A22" s="257" t="s">
        <v>193</v>
      </c>
      <c r="B22" s="257"/>
      <c r="C22" s="42">
        <f>SUM(C23:C29)</f>
        <v>11500000</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11500000</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v>11500000</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11500000</v>
      </c>
      <c r="P27" s="40"/>
      <c r="S27" s="40"/>
      <c r="T27" s="40"/>
    </row>
    <row r="28" spans="1:20" x14ac:dyDescent="0.25">
      <c r="A28" s="261" t="s">
        <v>209</v>
      </c>
      <c r="B28" s="261"/>
      <c r="C28" s="42">
        <v>0</v>
      </c>
      <c r="D28" s="257" t="s">
        <v>210</v>
      </c>
      <c r="E28" s="257"/>
      <c r="F28" s="42">
        <f>C22+F22</f>
        <v>11500000</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Hoja1!T43</f>
        <v>958333.33333333337</v>
      </c>
      <c r="C33" s="42">
        <f>Hoja1!U43</f>
        <v>958333.33333333337</v>
      </c>
      <c r="D33" s="42">
        <f>Hoja1!V43</f>
        <v>958333.33333333337</v>
      </c>
      <c r="E33" s="42">
        <f>SUM(B33:D33)</f>
        <v>2875000</v>
      </c>
      <c r="F33" s="42">
        <f>Hoja1!W43</f>
        <v>958333.33333333337</v>
      </c>
      <c r="G33" s="42">
        <f>Hoja1!X43</f>
        <v>958333.33333333337</v>
      </c>
      <c r="H33" s="42">
        <f>Hoja1!Y43</f>
        <v>958333.33333333337</v>
      </c>
      <c r="I33" s="42">
        <f>SUM(F33:H33)</f>
        <v>2875000</v>
      </c>
      <c r="J33" s="42">
        <f>I33+E33</f>
        <v>5750000</v>
      </c>
      <c r="K33" s="42">
        <f>Hoja1!Z43</f>
        <v>958333.33333333337</v>
      </c>
      <c r="L33" s="42">
        <f>Hoja1!AA43</f>
        <v>958333.33333333337</v>
      </c>
      <c r="M33" s="42">
        <f>Hoja1!AB43</f>
        <v>958333.33333333337</v>
      </c>
      <c r="N33" s="42">
        <f>SUM(K33:M33)</f>
        <v>2875000</v>
      </c>
      <c r="O33" s="42">
        <f>Hoja1!AC43</f>
        <v>958333.33333333337</v>
      </c>
      <c r="P33" s="42">
        <f>Hoja1!AD43</f>
        <v>958333.33333333337</v>
      </c>
      <c r="Q33" s="42">
        <f>Hoja1!AE43</f>
        <v>958333.33333333337</v>
      </c>
      <c r="R33" s="42">
        <f>SUM(O33:Q33)</f>
        <v>2875000</v>
      </c>
      <c r="S33" s="42">
        <f>R33+N33+J33</f>
        <v>11500000</v>
      </c>
    </row>
    <row r="34" spans="1:20" x14ac:dyDescent="0.25">
      <c r="A34" s="49" t="s">
        <v>219</v>
      </c>
      <c r="B34" s="42">
        <v>800000</v>
      </c>
      <c r="C34" s="42">
        <v>1150000</v>
      </c>
      <c r="D34" s="42">
        <v>1000000</v>
      </c>
      <c r="E34" s="42">
        <f>SUM(B34:D34)</f>
        <v>2950000</v>
      </c>
      <c r="F34" s="42"/>
      <c r="G34" s="42"/>
      <c r="H34" s="42"/>
      <c r="I34" s="42">
        <f>SUM(F34:H34)</f>
        <v>0</v>
      </c>
      <c r="J34" s="42">
        <f>I34+E34</f>
        <v>2950000</v>
      </c>
      <c r="K34" s="42"/>
      <c r="L34" s="42"/>
      <c r="M34" s="42"/>
      <c r="N34" s="42">
        <f>SUM(K34:M34)</f>
        <v>0</v>
      </c>
      <c r="O34" s="42"/>
      <c r="P34" s="42"/>
      <c r="Q34" s="42"/>
      <c r="R34" s="42">
        <f>SUM(O34:Q34)</f>
        <v>0</v>
      </c>
      <c r="S34" s="42">
        <f>R34+N34+J34</f>
        <v>2950000</v>
      </c>
    </row>
    <row r="35" spans="1:20" x14ac:dyDescent="0.25">
      <c r="A35" s="49" t="s">
        <v>220</v>
      </c>
      <c r="B35" s="50">
        <f>(B34-B33)/B33</f>
        <v>-0.16521739130434787</v>
      </c>
      <c r="C35" s="50">
        <f t="shared" ref="C35:S35" si="0">(C34-C33)/C33</f>
        <v>0.19999999999999996</v>
      </c>
      <c r="D35" s="50">
        <f t="shared" si="0"/>
        <v>4.3478260869565175E-2</v>
      </c>
      <c r="E35" s="50">
        <f t="shared" si="0"/>
        <v>2.6086956521739129E-2</v>
      </c>
      <c r="F35" s="50">
        <f t="shared" si="0"/>
        <v>-1</v>
      </c>
      <c r="G35" s="50">
        <f t="shared" si="0"/>
        <v>-1</v>
      </c>
      <c r="H35" s="50">
        <f t="shared" si="0"/>
        <v>-1</v>
      </c>
      <c r="I35" s="50">
        <f t="shared" si="0"/>
        <v>-1</v>
      </c>
      <c r="J35" s="50">
        <f t="shared" si="0"/>
        <v>-0.48695652173913045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-0.74347826086956526</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112.5" x14ac:dyDescent="0.25">
      <c r="A41" s="73" t="s">
        <v>240</v>
      </c>
      <c r="B41" s="73" t="s">
        <v>884</v>
      </c>
      <c r="C41" s="73" t="s">
        <v>898</v>
      </c>
      <c r="D41" s="73" t="s">
        <v>900</v>
      </c>
      <c r="E41" s="73" t="s">
        <v>244</v>
      </c>
      <c r="F41" s="73" t="s">
        <v>245</v>
      </c>
      <c r="G41" s="73" t="s">
        <v>218</v>
      </c>
      <c r="H41" s="73" t="s">
        <v>899</v>
      </c>
      <c r="I41" s="73" t="s">
        <v>897</v>
      </c>
      <c r="J41" s="54"/>
      <c r="K41" s="55">
        <v>0.03</v>
      </c>
      <c r="L41" s="55"/>
      <c r="M41" s="55"/>
      <c r="N41" s="55"/>
      <c r="O41" s="54"/>
      <c r="P41" s="55"/>
      <c r="Q41" s="54"/>
      <c r="R41" s="55">
        <v>0.03</v>
      </c>
      <c r="S41" s="54"/>
      <c r="T41" s="98" t="s">
        <v>641</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08.75" customHeight="1" x14ac:dyDescent="0.25">
      <c r="A43" s="77" t="s">
        <v>246</v>
      </c>
      <c r="B43" s="77" t="s">
        <v>885</v>
      </c>
      <c r="C43" s="73" t="s">
        <v>890</v>
      </c>
      <c r="D43" s="73" t="s">
        <v>891</v>
      </c>
      <c r="E43" s="73" t="s">
        <v>244</v>
      </c>
      <c r="F43" s="73" t="s">
        <v>245</v>
      </c>
      <c r="G43" s="73" t="s">
        <v>218</v>
      </c>
      <c r="H43" s="73" t="s">
        <v>896</v>
      </c>
      <c r="I43" s="73" t="s">
        <v>897</v>
      </c>
      <c r="J43" s="54"/>
      <c r="K43" s="55">
        <v>0.03</v>
      </c>
      <c r="L43" s="55"/>
      <c r="M43" s="54"/>
      <c r="N43" s="55"/>
      <c r="O43" s="54"/>
      <c r="P43" s="55"/>
      <c r="Q43" s="54"/>
      <c r="R43" s="55">
        <v>0.03</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81" customHeight="1" x14ac:dyDescent="0.25">
      <c r="A45" s="273" t="s">
        <v>285</v>
      </c>
      <c r="B45" s="73" t="s">
        <v>892</v>
      </c>
      <c r="C45" s="73" t="s">
        <v>893</v>
      </c>
      <c r="D45" s="73" t="s">
        <v>894</v>
      </c>
      <c r="E45" s="73" t="s">
        <v>895</v>
      </c>
      <c r="F45" s="73" t="s">
        <v>252</v>
      </c>
      <c r="G45" s="73" t="s">
        <v>218</v>
      </c>
      <c r="H45" s="73" t="s">
        <v>903</v>
      </c>
      <c r="I45" s="73" t="s">
        <v>902</v>
      </c>
      <c r="J45" s="73"/>
      <c r="K45" s="95">
        <v>1</v>
      </c>
      <c r="L45" s="95">
        <v>1</v>
      </c>
      <c r="M45" s="95"/>
      <c r="N45" s="95">
        <v>1</v>
      </c>
      <c r="O45" s="95"/>
      <c r="P45" s="95">
        <v>1</v>
      </c>
      <c r="Q45" s="54"/>
      <c r="R45" s="95">
        <v>1</v>
      </c>
      <c r="S45" s="73"/>
    </row>
    <row r="46" spans="1:20" ht="81" customHeight="1" x14ac:dyDescent="0.25">
      <c r="A46" s="276"/>
      <c r="B46" s="73" t="s">
        <v>886</v>
      </c>
      <c r="C46" s="73" t="s">
        <v>907</v>
      </c>
      <c r="D46" s="73" t="s">
        <v>901</v>
      </c>
      <c r="E46" s="73" t="s">
        <v>244</v>
      </c>
      <c r="F46" s="73" t="s">
        <v>252</v>
      </c>
      <c r="G46" s="73" t="s">
        <v>218</v>
      </c>
      <c r="H46" s="73" t="s">
        <v>903</v>
      </c>
      <c r="I46" s="73" t="s">
        <v>902</v>
      </c>
      <c r="J46" s="73"/>
      <c r="K46" s="55">
        <v>1</v>
      </c>
      <c r="L46" s="55">
        <v>1</v>
      </c>
      <c r="M46" s="54"/>
      <c r="N46" s="55">
        <v>1</v>
      </c>
      <c r="O46" s="54"/>
      <c r="P46" s="55">
        <v>1</v>
      </c>
      <c r="Q46" s="54"/>
      <c r="R46" s="55">
        <v>1</v>
      </c>
      <c r="S46" s="73"/>
    </row>
    <row r="47" spans="1:20" x14ac:dyDescent="0.25">
      <c r="A47" s="275"/>
      <c r="B47" s="275"/>
      <c r="C47" s="275"/>
      <c r="D47" s="275"/>
      <c r="E47" s="275"/>
      <c r="F47" s="275"/>
      <c r="G47" s="275"/>
      <c r="H47" s="275"/>
      <c r="I47" s="275"/>
      <c r="J47" s="275"/>
      <c r="K47" s="275"/>
      <c r="L47" s="275"/>
      <c r="M47" s="275"/>
      <c r="N47" s="275"/>
      <c r="O47" s="275"/>
      <c r="P47" s="275"/>
      <c r="Q47" s="275"/>
      <c r="R47" s="275"/>
      <c r="S47" s="275"/>
    </row>
    <row r="48" spans="1:20" ht="78.75" x14ac:dyDescent="0.25">
      <c r="A48" s="279" t="s">
        <v>284</v>
      </c>
      <c r="B48" s="73" t="s">
        <v>887</v>
      </c>
      <c r="C48" s="73" t="s">
        <v>904</v>
      </c>
      <c r="D48" s="73" t="s">
        <v>894</v>
      </c>
      <c r="E48" s="73" t="s">
        <v>895</v>
      </c>
      <c r="F48" s="73" t="s">
        <v>252</v>
      </c>
      <c r="G48" s="73" t="s">
        <v>218</v>
      </c>
      <c r="H48" s="73" t="s">
        <v>903</v>
      </c>
      <c r="I48" s="73" t="s">
        <v>902</v>
      </c>
      <c r="J48" s="73"/>
      <c r="K48" s="95">
        <v>1</v>
      </c>
      <c r="L48" s="95">
        <v>1</v>
      </c>
      <c r="M48" s="95"/>
      <c r="N48" s="95">
        <v>1</v>
      </c>
      <c r="O48" s="95"/>
      <c r="P48" s="95">
        <v>1</v>
      </c>
      <c r="Q48" s="54"/>
      <c r="R48" s="95">
        <v>1</v>
      </c>
      <c r="S48" s="73"/>
      <c r="T48" s="136" t="s">
        <v>661</v>
      </c>
    </row>
    <row r="49" spans="1:20" ht="78.75" x14ac:dyDescent="0.25">
      <c r="A49" s="279"/>
      <c r="B49" s="73" t="s">
        <v>888</v>
      </c>
      <c r="C49" s="73" t="s">
        <v>905</v>
      </c>
      <c r="D49" s="73" t="s">
        <v>906</v>
      </c>
      <c r="E49" s="73" t="s">
        <v>244</v>
      </c>
      <c r="F49" s="73" t="s">
        <v>252</v>
      </c>
      <c r="G49" s="73" t="s">
        <v>248</v>
      </c>
      <c r="H49" s="73" t="s">
        <v>903</v>
      </c>
      <c r="I49" s="73" t="s">
        <v>902</v>
      </c>
      <c r="J49" s="73"/>
      <c r="K49" s="55">
        <v>1</v>
      </c>
      <c r="L49" s="55">
        <v>1</v>
      </c>
      <c r="M49" s="54"/>
      <c r="N49" s="55">
        <v>1</v>
      </c>
      <c r="O49" s="54"/>
      <c r="P49" s="55">
        <v>1</v>
      </c>
      <c r="Q49" s="54"/>
      <c r="R49" s="55">
        <v>1</v>
      </c>
      <c r="S49" s="73"/>
      <c r="T49" s="136" t="s">
        <v>661</v>
      </c>
    </row>
    <row r="50" spans="1:20" ht="78.75" x14ac:dyDescent="0.25">
      <c r="A50" s="279"/>
      <c r="B50" s="73" t="s">
        <v>889</v>
      </c>
      <c r="C50" s="73" t="s">
        <v>908</v>
      </c>
      <c r="D50" s="73" t="s">
        <v>909</v>
      </c>
      <c r="E50" s="73" t="s">
        <v>244</v>
      </c>
      <c r="F50" s="73" t="s">
        <v>252</v>
      </c>
      <c r="G50" s="73" t="s">
        <v>248</v>
      </c>
      <c r="H50" s="73" t="s">
        <v>903</v>
      </c>
      <c r="I50" s="73" t="s">
        <v>902</v>
      </c>
      <c r="J50" s="73"/>
      <c r="K50" s="55">
        <v>1</v>
      </c>
      <c r="L50" s="55">
        <v>1</v>
      </c>
      <c r="M50" s="54"/>
      <c r="N50" s="55">
        <v>1</v>
      </c>
      <c r="O50" s="54"/>
      <c r="P50" s="55">
        <v>1</v>
      </c>
      <c r="Q50" s="54"/>
      <c r="R50" s="55">
        <v>1</v>
      </c>
      <c r="S50" s="73"/>
      <c r="T50" s="136" t="s">
        <v>661</v>
      </c>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8:A50"/>
    <mergeCell ref="A45:A46"/>
    <mergeCell ref="F39:F40"/>
    <mergeCell ref="G39:G40"/>
    <mergeCell ref="J39:J40"/>
    <mergeCell ref="A42:S42"/>
    <mergeCell ref="A44:S44"/>
    <mergeCell ref="A47:S47"/>
    <mergeCell ref="K39:K40"/>
    <mergeCell ref="L39:M39"/>
    <mergeCell ref="N39:O39"/>
  </mergeCells>
  <pageMargins left="0.7" right="0.7" top="0.75" bottom="0.75" header="0.3" footer="0.3"/>
  <pageSetup scale="46"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T51"/>
  <sheetViews>
    <sheetView showGridLines="0" view="pageBreakPreview" zoomScale="60" zoomScaleNormal="100" workbookViewId="0">
      <selection activeCell="T48" sqref="T48:T51"/>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98.25" customHeight="1" x14ac:dyDescent="0.25">
      <c r="A10" s="36" t="s">
        <v>910</v>
      </c>
      <c r="B10" s="73" t="str">
        <f>Hoja1!E44</f>
        <v>Promoción Económica del Municipio</v>
      </c>
      <c r="C10" s="73" t="s">
        <v>911</v>
      </c>
      <c r="D10" s="246" t="s">
        <v>911</v>
      </c>
      <c r="E10" s="247"/>
      <c r="F10" s="248">
        <f>SUM(Hoja1!G44:G47)</f>
        <v>30931351</v>
      </c>
      <c r="G10" s="249"/>
      <c r="H10" s="38">
        <f>SUM(Hoja1!G44:G47)</f>
        <v>30931351</v>
      </c>
      <c r="I10" s="39">
        <v>0</v>
      </c>
      <c r="J10" s="248">
        <v>0</v>
      </c>
      <c r="K10" s="249"/>
      <c r="L10" s="248">
        <f>H10-J10</f>
        <v>30931351</v>
      </c>
      <c r="M10" s="249"/>
      <c r="N10" s="246" t="s">
        <v>912</v>
      </c>
      <c r="O10" s="247"/>
      <c r="P10" s="246" t="s">
        <v>913</v>
      </c>
      <c r="Q10" s="250"/>
      <c r="R10" s="246" t="s">
        <v>915</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916</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754</v>
      </c>
      <c r="C18" s="293"/>
      <c r="D18" s="41" t="s">
        <v>174</v>
      </c>
      <c r="E18" s="294" t="s">
        <v>175</v>
      </c>
      <c r="F18" s="295"/>
      <c r="G18" s="296"/>
      <c r="H18" s="257" t="s">
        <v>176</v>
      </c>
      <c r="I18" s="257"/>
      <c r="J18" s="42">
        <f>SUM(Hoja1!H44:K47)</f>
        <v>30931351</v>
      </c>
      <c r="K18" s="257" t="s">
        <v>177</v>
      </c>
      <c r="L18" s="257"/>
      <c r="M18" s="257"/>
      <c r="N18" s="257"/>
      <c r="O18" s="42">
        <f>SUM(Hoja1!H44:H47)</f>
        <v>18872667</v>
      </c>
      <c r="P18" s="40"/>
      <c r="R18" s="40"/>
      <c r="S18" s="40"/>
      <c r="T18" s="40"/>
    </row>
    <row r="19" spans="1:20" ht="22.5" customHeight="1" x14ac:dyDescent="0.25">
      <c r="A19" s="41" t="s">
        <v>178</v>
      </c>
      <c r="B19" s="306" t="s">
        <v>933</v>
      </c>
      <c r="C19" s="307"/>
      <c r="D19" s="41" t="s">
        <v>180</v>
      </c>
      <c r="E19" s="294" t="s">
        <v>181</v>
      </c>
      <c r="F19" s="295"/>
      <c r="G19" s="296"/>
      <c r="H19" s="257" t="s">
        <v>182</v>
      </c>
      <c r="I19" s="257"/>
      <c r="J19" s="42">
        <v>0</v>
      </c>
      <c r="K19" s="257" t="s">
        <v>183</v>
      </c>
      <c r="L19" s="257"/>
      <c r="M19" s="257"/>
      <c r="N19" s="257"/>
      <c r="O19" s="42">
        <f>SUM(Hoja1!I44:I47)</f>
        <v>280776</v>
      </c>
      <c r="P19" s="40"/>
      <c r="R19" s="40"/>
      <c r="S19" s="40"/>
      <c r="T19" s="40"/>
    </row>
    <row r="20" spans="1:20" ht="19.5" customHeight="1" x14ac:dyDescent="0.25">
      <c r="A20" s="41" t="s">
        <v>184</v>
      </c>
      <c r="B20" s="293" t="s">
        <v>947</v>
      </c>
      <c r="C20" s="293"/>
      <c r="D20" s="41" t="s">
        <v>186</v>
      </c>
      <c r="E20" s="301" t="s">
        <v>433</v>
      </c>
      <c r="F20" s="302"/>
      <c r="G20" s="303"/>
      <c r="H20" s="259" t="s">
        <v>188</v>
      </c>
      <c r="I20" s="259"/>
      <c r="J20" s="42">
        <v>0</v>
      </c>
      <c r="K20" s="257" t="s">
        <v>189</v>
      </c>
      <c r="L20" s="257"/>
      <c r="M20" s="257"/>
      <c r="N20" s="257"/>
      <c r="O20" s="42">
        <f>SUM(Hoja1!J44:J47)</f>
        <v>4157032</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f>SUM(Hoja1!K44:K47)</f>
        <v>7620876</v>
      </c>
      <c r="P21" s="40"/>
      <c r="S21" s="40"/>
      <c r="T21" s="40"/>
    </row>
    <row r="22" spans="1:20" x14ac:dyDescent="0.25">
      <c r="A22" s="257" t="s">
        <v>193</v>
      </c>
      <c r="B22" s="257"/>
      <c r="C22" s="42">
        <f>SUM(C23:C29)</f>
        <v>30931351</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30931351</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v>30931351</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30931351</v>
      </c>
      <c r="P27" s="40"/>
      <c r="S27" s="40"/>
      <c r="T27" s="40"/>
    </row>
    <row r="28" spans="1:20" x14ac:dyDescent="0.25">
      <c r="A28" s="261" t="s">
        <v>209</v>
      </c>
      <c r="B28" s="261"/>
      <c r="C28" s="42">
        <v>0</v>
      </c>
      <c r="D28" s="257" t="s">
        <v>210</v>
      </c>
      <c r="E28" s="257"/>
      <c r="F28" s="42">
        <f>C22+F22</f>
        <v>30931351</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SUM(Hoja1!T44:T47)</f>
        <v>2360972.59</v>
      </c>
      <c r="C33" s="42">
        <f>SUM(Hoja1!U44:U47)</f>
        <v>2496346.59</v>
      </c>
      <c r="D33" s="42">
        <f>SUM(Hoja1!V44:V47)</f>
        <v>2448409.59</v>
      </c>
      <c r="E33" s="42">
        <f>SUM(B33:D33)</f>
        <v>7305728.7699999996</v>
      </c>
      <c r="F33" s="42">
        <f>SUM(Hoja1!W44:W47)</f>
        <v>2428659.59</v>
      </c>
      <c r="G33" s="42">
        <f>SUM(Hoja1!X44:X47)</f>
        <v>2428659.58</v>
      </c>
      <c r="H33" s="42">
        <f>SUM(Hoja1!Y44:Y47)</f>
        <v>2448409.58</v>
      </c>
      <c r="I33" s="42">
        <f>SUM(F33:H33)</f>
        <v>7305728.75</v>
      </c>
      <c r="J33" s="42">
        <f>I33+E33</f>
        <v>14611457.52</v>
      </c>
      <c r="K33" s="42">
        <f>SUM(Hoja1!Z44:Z47)</f>
        <v>2428659.58</v>
      </c>
      <c r="L33" s="42">
        <f>SUM(Hoja1!AA44:AA47)</f>
        <v>2428659.58</v>
      </c>
      <c r="M33" s="42">
        <f>SUM(Hoja1!AB44:AB47)</f>
        <v>2448409.58</v>
      </c>
      <c r="N33" s="42">
        <f>SUM(K33:M33)</f>
        <v>7305728.7400000002</v>
      </c>
      <c r="O33" s="42">
        <f>SUM(Hoja1!AC44:AC47)</f>
        <v>2428659.58</v>
      </c>
      <c r="P33" s="42">
        <f>SUM(Hoja1!AD44:AD47)</f>
        <v>3282877.58</v>
      </c>
      <c r="Q33" s="42">
        <f>SUM(Hoja1!AE44:AE47)</f>
        <v>3302627.58</v>
      </c>
      <c r="R33" s="42">
        <f>SUM(O33:Q33)</f>
        <v>9014164.7400000002</v>
      </c>
      <c r="S33" s="42">
        <f>R33+N33+J33</f>
        <v>30931351</v>
      </c>
    </row>
    <row r="34" spans="1:20" x14ac:dyDescent="0.25">
      <c r="A34" s="49" t="s">
        <v>219</v>
      </c>
      <c r="B34" s="42">
        <v>3001459.84</v>
      </c>
      <c r="C34" s="42">
        <v>3505574.1999999997</v>
      </c>
      <c r="D34" s="42">
        <v>3583429.46</v>
      </c>
      <c r="E34" s="42">
        <f>SUM(B34:D34)</f>
        <v>10090463.5</v>
      </c>
      <c r="F34" s="42"/>
      <c r="G34" s="42"/>
      <c r="H34" s="42"/>
      <c r="I34" s="42">
        <f>SUM(F34:H34)</f>
        <v>0</v>
      </c>
      <c r="J34" s="42">
        <f>I34+E34</f>
        <v>10090463.5</v>
      </c>
      <c r="K34" s="42"/>
      <c r="L34" s="42"/>
      <c r="M34" s="42"/>
      <c r="N34" s="42">
        <f>SUM(K34:M34)</f>
        <v>0</v>
      </c>
      <c r="O34" s="42"/>
      <c r="P34" s="42"/>
      <c r="Q34" s="42"/>
      <c r="R34" s="42">
        <f>SUM(O34:Q34)</f>
        <v>0</v>
      </c>
      <c r="S34" s="42">
        <f>R34+N34+J34</f>
        <v>10090463.5</v>
      </c>
    </row>
    <row r="35" spans="1:20" x14ac:dyDescent="0.25">
      <c r="A35" s="49" t="s">
        <v>220</v>
      </c>
      <c r="B35" s="50">
        <f>(B34-B33)/B33</f>
        <v>0.27128110369125463</v>
      </c>
      <c r="C35" s="50">
        <f t="shared" ref="C35:S35" si="0">(C34-C33)/C33</f>
        <v>0.40428184693696717</v>
      </c>
      <c r="D35" s="50">
        <f t="shared" si="0"/>
        <v>0.4635743441929584</v>
      </c>
      <c r="E35" s="50">
        <f t="shared" si="0"/>
        <v>0.38117138175662119</v>
      </c>
      <c r="F35" s="50">
        <f t="shared" si="0"/>
        <v>-1</v>
      </c>
      <c r="G35" s="50">
        <f t="shared" si="0"/>
        <v>-1</v>
      </c>
      <c r="H35" s="50">
        <f t="shared" si="0"/>
        <v>-1</v>
      </c>
      <c r="I35" s="50">
        <f t="shared" si="0"/>
        <v>-1</v>
      </c>
      <c r="J35" s="50">
        <f t="shared" si="0"/>
        <v>-0.30941430817642346</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-0.67377876575775819</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112.5" x14ac:dyDescent="0.25">
      <c r="A41" s="73" t="s">
        <v>240</v>
      </c>
      <c r="B41" s="73" t="s">
        <v>934</v>
      </c>
      <c r="C41" s="73" t="s">
        <v>898</v>
      </c>
      <c r="D41" s="73" t="s">
        <v>900</v>
      </c>
      <c r="E41" s="73" t="s">
        <v>244</v>
      </c>
      <c r="F41" s="73" t="s">
        <v>245</v>
      </c>
      <c r="G41" s="73" t="s">
        <v>218</v>
      </c>
      <c r="H41" s="73" t="s">
        <v>899</v>
      </c>
      <c r="I41" s="73" t="s">
        <v>935</v>
      </c>
      <c r="J41" s="54"/>
      <c r="K41" s="55">
        <v>0.03</v>
      </c>
      <c r="L41" s="55"/>
      <c r="M41" s="55"/>
      <c r="N41" s="55"/>
      <c r="O41" s="54"/>
      <c r="P41" s="55"/>
      <c r="Q41" s="54"/>
      <c r="R41" s="55">
        <v>0.03</v>
      </c>
      <c r="S41" s="54"/>
      <c r="T41" s="98" t="s">
        <v>641</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08.75" customHeight="1" x14ac:dyDescent="0.25">
      <c r="A43" s="77" t="s">
        <v>246</v>
      </c>
      <c r="B43" s="77" t="s">
        <v>917</v>
      </c>
      <c r="C43" s="73" t="s">
        <v>936</v>
      </c>
      <c r="D43" s="73" t="s">
        <v>918</v>
      </c>
      <c r="E43" s="73" t="s">
        <v>244</v>
      </c>
      <c r="F43" s="73" t="s">
        <v>245</v>
      </c>
      <c r="G43" s="73" t="s">
        <v>218</v>
      </c>
      <c r="H43" s="73" t="s">
        <v>896</v>
      </c>
      <c r="I43" s="73" t="s">
        <v>935</v>
      </c>
      <c r="J43" s="54"/>
      <c r="K43" s="55">
        <v>0.03</v>
      </c>
      <c r="L43" s="55"/>
      <c r="M43" s="54"/>
      <c r="N43" s="55"/>
      <c r="O43" s="54"/>
      <c r="P43" s="55"/>
      <c r="Q43" s="54"/>
      <c r="R43" s="55">
        <v>0.03</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81" customHeight="1" x14ac:dyDescent="0.25">
      <c r="A45" s="273" t="s">
        <v>285</v>
      </c>
      <c r="B45" s="73" t="s">
        <v>937</v>
      </c>
      <c r="C45" s="73" t="s">
        <v>938</v>
      </c>
      <c r="D45" s="73" t="s">
        <v>920</v>
      </c>
      <c r="E45" s="73" t="s">
        <v>244</v>
      </c>
      <c r="F45" s="73" t="s">
        <v>245</v>
      </c>
      <c r="G45" s="73" t="s">
        <v>218</v>
      </c>
      <c r="H45" s="73" t="s">
        <v>903</v>
      </c>
      <c r="I45" s="73" t="s">
        <v>932</v>
      </c>
      <c r="J45" s="73"/>
      <c r="K45" s="95">
        <v>1</v>
      </c>
      <c r="L45" s="95">
        <v>1</v>
      </c>
      <c r="M45" s="95"/>
      <c r="N45" s="95">
        <v>1</v>
      </c>
      <c r="O45" s="95"/>
      <c r="P45" s="95">
        <v>1</v>
      </c>
      <c r="Q45" s="54"/>
      <c r="R45" s="95">
        <v>1</v>
      </c>
      <c r="S45" s="73"/>
    </row>
    <row r="46" spans="1:20" ht="81" customHeight="1" x14ac:dyDescent="0.25">
      <c r="A46" s="276"/>
      <c r="B46" s="73" t="s">
        <v>919</v>
      </c>
      <c r="C46" s="73" t="s">
        <v>939</v>
      </c>
      <c r="D46" s="73" t="s">
        <v>921</v>
      </c>
      <c r="E46" s="73" t="s">
        <v>244</v>
      </c>
      <c r="F46" s="73" t="s">
        <v>252</v>
      </c>
      <c r="G46" s="73" t="s">
        <v>218</v>
      </c>
      <c r="H46" s="73" t="s">
        <v>922</v>
      </c>
      <c r="I46" s="73" t="s">
        <v>932</v>
      </c>
      <c r="J46" s="73"/>
      <c r="K46" s="55">
        <v>1</v>
      </c>
      <c r="L46" s="55">
        <v>1</v>
      </c>
      <c r="M46" s="54"/>
      <c r="N46" s="55">
        <v>1</v>
      </c>
      <c r="O46" s="54"/>
      <c r="P46" s="55">
        <v>1</v>
      </c>
      <c r="Q46" s="54"/>
      <c r="R46" s="55">
        <v>1</v>
      </c>
      <c r="S46" s="73"/>
    </row>
    <row r="47" spans="1:20" x14ac:dyDescent="0.25">
      <c r="A47" s="275"/>
      <c r="B47" s="275"/>
      <c r="C47" s="275"/>
      <c r="D47" s="275"/>
      <c r="E47" s="275"/>
      <c r="F47" s="275"/>
      <c r="G47" s="275"/>
      <c r="H47" s="275"/>
      <c r="I47" s="275"/>
      <c r="J47" s="275"/>
      <c r="K47" s="275"/>
      <c r="L47" s="275"/>
      <c r="M47" s="275"/>
      <c r="N47" s="275"/>
      <c r="O47" s="275"/>
      <c r="P47" s="275"/>
      <c r="Q47" s="275"/>
      <c r="R47" s="275"/>
      <c r="S47" s="275"/>
    </row>
    <row r="48" spans="1:20" ht="78.75" x14ac:dyDescent="0.25">
      <c r="A48" s="279" t="s">
        <v>284</v>
      </c>
      <c r="B48" s="73" t="s">
        <v>923</v>
      </c>
      <c r="C48" s="73" t="s">
        <v>940</v>
      </c>
      <c r="D48" s="73" t="s">
        <v>929</v>
      </c>
      <c r="E48" s="73" t="s">
        <v>244</v>
      </c>
      <c r="F48" s="73" t="s">
        <v>252</v>
      </c>
      <c r="G48" s="73" t="s">
        <v>248</v>
      </c>
      <c r="H48" s="73" t="s">
        <v>903</v>
      </c>
      <c r="I48" s="73" t="s">
        <v>932</v>
      </c>
      <c r="J48" s="73"/>
      <c r="K48" s="55">
        <v>1</v>
      </c>
      <c r="L48" s="55">
        <v>1</v>
      </c>
      <c r="M48" s="54"/>
      <c r="N48" s="55">
        <v>1</v>
      </c>
      <c r="O48" s="54"/>
      <c r="P48" s="55">
        <v>1</v>
      </c>
      <c r="Q48" s="54"/>
      <c r="R48" s="55">
        <v>1</v>
      </c>
      <c r="S48" s="73"/>
      <c r="T48" s="137" t="s">
        <v>661</v>
      </c>
    </row>
    <row r="49" spans="1:20" ht="90" x14ac:dyDescent="0.25">
      <c r="A49" s="279"/>
      <c r="B49" s="73" t="s">
        <v>924</v>
      </c>
      <c r="C49" s="73" t="s">
        <v>930</v>
      </c>
      <c r="D49" s="73" t="s">
        <v>931</v>
      </c>
      <c r="E49" s="73" t="s">
        <v>244</v>
      </c>
      <c r="F49" s="73" t="s">
        <v>252</v>
      </c>
      <c r="G49" s="73" t="s">
        <v>248</v>
      </c>
      <c r="H49" s="73" t="s">
        <v>903</v>
      </c>
      <c r="I49" s="73" t="s">
        <v>932</v>
      </c>
      <c r="J49" s="73"/>
      <c r="K49" s="55">
        <v>1</v>
      </c>
      <c r="L49" s="55">
        <v>1</v>
      </c>
      <c r="M49" s="54"/>
      <c r="N49" s="55">
        <v>1</v>
      </c>
      <c r="O49" s="54"/>
      <c r="P49" s="55">
        <v>1</v>
      </c>
      <c r="Q49" s="54"/>
      <c r="R49" s="55">
        <v>1</v>
      </c>
      <c r="S49" s="73"/>
      <c r="T49" s="137" t="s">
        <v>661</v>
      </c>
    </row>
    <row r="50" spans="1:20" ht="78.75" x14ac:dyDescent="0.25">
      <c r="A50" s="279"/>
      <c r="B50" s="73" t="s">
        <v>925</v>
      </c>
      <c r="C50" s="73" t="s">
        <v>926</v>
      </c>
      <c r="D50" s="73" t="s">
        <v>894</v>
      </c>
      <c r="E50" s="73" t="s">
        <v>895</v>
      </c>
      <c r="F50" s="73" t="s">
        <v>252</v>
      </c>
      <c r="G50" s="73" t="s">
        <v>218</v>
      </c>
      <c r="H50" s="73" t="s">
        <v>903</v>
      </c>
      <c r="I50" s="73" t="s">
        <v>932</v>
      </c>
      <c r="J50" s="73"/>
      <c r="K50" s="95">
        <v>1</v>
      </c>
      <c r="L50" s="95"/>
      <c r="M50" s="95"/>
      <c r="N50" s="95"/>
      <c r="O50" s="95"/>
      <c r="P50" s="95"/>
      <c r="Q50" s="54"/>
      <c r="R50" s="95">
        <v>1</v>
      </c>
      <c r="S50" s="73"/>
      <c r="T50" s="137" t="s">
        <v>661</v>
      </c>
    </row>
    <row r="51" spans="1:20" ht="78.75" x14ac:dyDescent="0.25">
      <c r="A51" s="279"/>
      <c r="B51" s="73" t="s">
        <v>927</v>
      </c>
      <c r="C51" s="73" t="s">
        <v>928</v>
      </c>
      <c r="D51" s="73" t="s">
        <v>894</v>
      </c>
      <c r="E51" s="73" t="s">
        <v>895</v>
      </c>
      <c r="F51" s="73" t="s">
        <v>252</v>
      </c>
      <c r="G51" s="73" t="s">
        <v>218</v>
      </c>
      <c r="H51" s="73" t="s">
        <v>903</v>
      </c>
      <c r="I51" s="73" t="s">
        <v>932</v>
      </c>
      <c r="J51" s="73"/>
      <c r="K51" s="95">
        <v>1</v>
      </c>
      <c r="L51" s="95"/>
      <c r="M51" s="95"/>
      <c r="N51" s="95"/>
      <c r="O51" s="95"/>
      <c r="P51" s="95"/>
      <c r="Q51" s="54"/>
      <c r="R51" s="95">
        <v>1</v>
      </c>
      <c r="S51" s="73"/>
      <c r="T51" s="137" t="s">
        <v>661</v>
      </c>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8:A51"/>
    <mergeCell ref="P39:Q39"/>
    <mergeCell ref="R39:S39"/>
    <mergeCell ref="A42:S42"/>
    <mergeCell ref="A44:S44"/>
    <mergeCell ref="A45:A46"/>
    <mergeCell ref="A47:S47"/>
    <mergeCell ref="F39:F40"/>
    <mergeCell ref="G39:G40"/>
    <mergeCell ref="J39:J40"/>
    <mergeCell ref="K39:K40"/>
    <mergeCell ref="L39:M39"/>
    <mergeCell ref="N39:O39"/>
  </mergeCells>
  <pageMargins left="0.7" right="0.7" top="0.75" bottom="0.75" header="0.3" footer="0.3"/>
  <pageSetup scale="4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A1:S30"/>
  <sheetViews>
    <sheetView showGridLines="0" topLeftCell="A14" zoomScale="80" zoomScaleNormal="80" workbookViewId="0">
      <selection activeCell="E41" sqref="E41"/>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Hoja1!C48</f>
        <v>Potencial Turístico</v>
      </c>
      <c r="D9" s="215"/>
      <c r="E9" s="215"/>
      <c r="F9" s="215"/>
      <c r="G9" s="215"/>
      <c r="H9" s="215"/>
      <c r="I9" s="215"/>
      <c r="J9" s="215"/>
      <c r="K9" s="216"/>
      <c r="N9" s="234" t="s">
        <v>271</v>
      </c>
      <c r="O9" s="234"/>
      <c r="P9" s="234"/>
      <c r="Q9" s="290" t="str">
        <f>Hoja1!S48</f>
        <v>Fomento económico turismo</v>
      </c>
      <c r="R9" s="291"/>
      <c r="S9" s="292"/>
    </row>
    <row r="10" spans="1:19" ht="15" customHeight="1" x14ac:dyDescent="0.25">
      <c r="A10" s="229"/>
      <c r="B10" s="229"/>
      <c r="C10" s="217"/>
      <c r="D10" s="218"/>
      <c r="E10" s="218"/>
      <c r="F10" s="218"/>
      <c r="G10" s="218"/>
      <c r="H10" s="218"/>
      <c r="I10" s="218"/>
      <c r="J10" s="218"/>
      <c r="K10" s="219"/>
      <c r="N10" s="234"/>
      <c r="O10" s="234"/>
      <c r="P10" s="234"/>
      <c r="Q10" s="290"/>
      <c r="R10" s="291"/>
      <c r="S10" s="292"/>
    </row>
    <row r="11" spans="1:19" x14ac:dyDescent="0.25">
      <c r="A11" s="59"/>
      <c r="B11" s="59"/>
      <c r="Q11" s="290"/>
      <c r="R11" s="291"/>
      <c r="S11" s="292"/>
    </row>
    <row r="12" spans="1:19" x14ac:dyDescent="0.25">
      <c r="A12" s="229" t="s">
        <v>267</v>
      </c>
      <c r="B12" s="229"/>
      <c r="C12" s="225" t="s">
        <v>3</v>
      </c>
      <c r="D12" s="226"/>
      <c r="E12" s="226"/>
      <c r="F12" s="226"/>
      <c r="G12" s="226"/>
      <c r="H12" s="226"/>
      <c r="I12" s="226"/>
      <c r="J12" s="226"/>
      <c r="K12" s="227"/>
      <c r="M12" s="236" t="s">
        <v>2</v>
      </c>
      <c r="N12" s="237"/>
      <c r="O12" s="238"/>
      <c r="Q12" s="290"/>
      <c r="R12" s="291"/>
      <c r="S12" s="292"/>
    </row>
    <row r="13" spans="1:19" x14ac:dyDescent="0.25">
      <c r="A13" s="229"/>
      <c r="B13" s="229"/>
      <c r="C13" s="220" t="str">
        <f>Hoja1!E48</f>
        <v>Programa Integral de Turismo</v>
      </c>
      <c r="D13" s="221"/>
      <c r="E13" s="221"/>
      <c r="F13" s="221"/>
      <c r="G13" s="221"/>
      <c r="H13" s="221"/>
      <c r="I13" s="221"/>
      <c r="J13" s="221"/>
      <c r="K13" s="222"/>
      <c r="M13" s="210">
        <f>Hoja1!G48</f>
        <v>2195812</v>
      </c>
      <c r="N13" s="211"/>
      <c r="O13" s="212"/>
      <c r="Q13" s="290"/>
      <c r="R13" s="291"/>
      <c r="S13" s="292"/>
    </row>
    <row r="14" spans="1:19" x14ac:dyDescent="0.25">
      <c r="A14" s="229"/>
      <c r="B14" s="229"/>
      <c r="C14" s="220"/>
      <c r="D14" s="221"/>
      <c r="E14" s="221"/>
      <c r="F14" s="221"/>
      <c r="G14" s="221"/>
      <c r="H14" s="221"/>
      <c r="I14" s="221"/>
      <c r="J14" s="221"/>
      <c r="K14" s="222"/>
      <c r="M14" s="210"/>
      <c r="N14" s="211"/>
      <c r="O14" s="212"/>
      <c r="Q14" s="290"/>
      <c r="R14" s="291"/>
      <c r="S14" s="292"/>
    </row>
    <row r="15" spans="1:19" x14ac:dyDescent="0.25">
      <c r="A15" s="229"/>
      <c r="B15" s="229"/>
      <c r="C15" s="220"/>
      <c r="D15" s="221"/>
      <c r="E15" s="221"/>
      <c r="F15" s="221"/>
      <c r="G15" s="221"/>
      <c r="H15" s="221"/>
      <c r="I15" s="221"/>
      <c r="J15" s="221"/>
      <c r="K15" s="222"/>
      <c r="M15" s="210"/>
      <c r="N15" s="211"/>
      <c r="O15" s="212"/>
      <c r="Q15" s="290"/>
      <c r="R15" s="291"/>
      <c r="S15" s="292"/>
    </row>
    <row r="16" spans="1:19" x14ac:dyDescent="0.25">
      <c r="A16" s="229"/>
      <c r="B16" s="229"/>
      <c r="C16" s="220"/>
      <c r="D16" s="221"/>
      <c r="E16" s="221"/>
      <c r="F16" s="221"/>
      <c r="G16" s="221"/>
      <c r="H16" s="221"/>
      <c r="I16" s="221"/>
      <c r="J16" s="221"/>
      <c r="K16" s="222"/>
      <c r="M16" s="210"/>
      <c r="N16" s="211"/>
      <c r="O16" s="212"/>
      <c r="Q16" s="290"/>
      <c r="R16" s="291"/>
      <c r="S16" s="292"/>
    </row>
    <row r="17" spans="1:19" x14ac:dyDescent="0.25">
      <c r="A17" s="229"/>
      <c r="B17" s="229"/>
      <c r="C17" s="220"/>
      <c r="D17" s="221"/>
      <c r="E17" s="221"/>
      <c r="F17" s="221"/>
      <c r="G17" s="221"/>
      <c r="H17" s="221"/>
      <c r="I17" s="221"/>
      <c r="J17" s="221"/>
      <c r="K17" s="222"/>
      <c r="M17" s="210"/>
      <c r="N17" s="211"/>
      <c r="O17" s="212"/>
      <c r="Q17" s="290"/>
      <c r="R17" s="291"/>
      <c r="S17" s="292"/>
    </row>
    <row r="18" spans="1:19" x14ac:dyDescent="0.25">
      <c r="A18" s="229"/>
      <c r="B18" s="229"/>
      <c r="C18" s="220"/>
      <c r="D18" s="221"/>
      <c r="E18" s="221"/>
      <c r="F18" s="221"/>
      <c r="G18" s="221"/>
      <c r="H18" s="221"/>
      <c r="I18" s="221"/>
      <c r="J18" s="221"/>
      <c r="K18" s="222"/>
      <c r="M18" s="210"/>
      <c r="N18" s="211"/>
      <c r="O18" s="212"/>
      <c r="Q18" s="290"/>
      <c r="R18" s="291"/>
      <c r="S18" s="292"/>
    </row>
    <row r="19" spans="1:19" x14ac:dyDescent="0.25">
      <c r="A19" s="229"/>
      <c r="B19" s="229"/>
      <c r="C19" s="220"/>
      <c r="D19" s="221"/>
      <c r="E19" s="221"/>
      <c r="F19" s="221"/>
      <c r="G19" s="221"/>
      <c r="H19" s="221"/>
      <c r="I19" s="221"/>
      <c r="J19" s="221"/>
      <c r="K19" s="222"/>
      <c r="M19" s="210"/>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2195812</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Hoja1!T48</f>
        <v>154083.58333333334</v>
      </c>
      <c r="C28" s="42">
        <f>Hoja1!U48</f>
        <v>180319.58333333334</v>
      </c>
      <c r="D28" s="42">
        <f>Hoja1!V48</f>
        <v>167201.58333333334</v>
      </c>
      <c r="E28" s="42">
        <f>SUM(B28:D28)</f>
        <v>501604.75</v>
      </c>
      <c r="F28" s="42">
        <f>Hoja1!W48</f>
        <v>167201.58333333334</v>
      </c>
      <c r="G28" s="42">
        <f>Hoja1!X48</f>
        <v>167201.58333333334</v>
      </c>
      <c r="H28" s="42">
        <f>Hoja1!Y48</f>
        <v>167201.58333333334</v>
      </c>
      <c r="I28" s="42">
        <f>SUM(F28:H28)</f>
        <v>501604.75</v>
      </c>
      <c r="J28" s="42">
        <f>I28+E28</f>
        <v>1003209.5</v>
      </c>
      <c r="K28" s="42">
        <f>Hoja1!Z48</f>
        <v>167201.58333333334</v>
      </c>
      <c r="L28" s="42">
        <f>Hoja1!AA48</f>
        <v>167201.58333333334</v>
      </c>
      <c r="M28" s="42">
        <f>Hoja1!AB48</f>
        <v>167201.58333333334</v>
      </c>
      <c r="N28" s="42">
        <f>SUM(K28:M28)</f>
        <v>501604.75</v>
      </c>
      <c r="O28" s="42">
        <f>Hoja1!AC48</f>
        <v>167201.58333333334</v>
      </c>
      <c r="P28" s="42">
        <f>Hoja1!AD48</f>
        <v>261898.08333333334</v>
      </c>
      <c r="Q28" s="42">
        <f>Hoja1!AE48</f>
        <v>261898.08333333334</v>
      </c>
      <c r="R28" s="42">
        <f>SUM(O28:Q28)</f>
        <v>690997.75</v>
      </c>
      <c r="S28" s="42">
        <f>R28+N28+J28</f>
        <v>2195812</v>
      </c>
    </row>
    <row r="29" spans="1:19" x14ac:dyDescent="0.25">
      <c r="A29" s="49" t="s">
        <v>219</v>
      </c>
      <c r="B29" s="42">
        <v>165826.58000000002</v>
      </c>
      <c r="C29" s="42">
        <v>182312.56999999998</v>
      </c>
      <c r="D29" s="42">
        <v>247301.7</v>
      </c>
      <c r="E29" s="42">
        <f>SUM(B29:D29)</f>
        <v>595440.85000000009</v>
      </c>
      <c r="F29" s="42"/>
      <c r="G29" s="42"/>
      <c r="H29" s="42"/>
      <c r="I29" s="42">
        <f>SUM(F29:H29)</f>
        <v>0</v>
      </c>
      <c r="J29" s="42">
        <f>I29+E29</f>
        <v>595440.85000000009</v>
      </c>
      <c r="K29" s="42"/>
      <c r="L29" s="42"/>
      <c r="M29" s="42"/>
      <c r="N29" s="42">
        <f>SUM(K29:M29)</f>
        <v>0</v>
      </c>
      <c r="O29" s="42"/>
      <c r="P29" s="42"/>
      <c r="Q29" s="42"/>
      <c r="R29" s="42">
        <f>SUM(O29:Q29)</f>
        <v>0</v>
      </c>
      <c r="S29" s="42">
        <f>R29+N29+J29</f>
        <v>595440.85000000009</v>
      </c>
    </row>
    <row r="30" spans="1:19" x14ac:dyDescent="0.25">
      <c r="A30" s="49" t="s">
        <v>220</v>
      </c>
      <c r="B30" s="50">
        <f>(B29-B28)/B28</f>
        <v>7.6211861203037565E-2</v>
      </c>
      <c r="C30" s="50">
        <f t="shared" ref="C30:S30" si="0">(C29-C28)/C28</f>
        <v>1.1052524799718841E-2</v>
      </c>
      <c r="D30" s="50">
        <f t="shared" si="0"/>
        <v>0.47906314683024831</v>
      </c>
      <c r="E30" s="50">
        <f t="shared" si="0"/>
        <v>0.18707179308010957</v>
      </c>
      <c r="F30" s="50">
        <f t="shared" si="0"/>
        <v>-1</v>
      </c>
      <c r="G30" s="50">
        <f t="shared" si="0"/>
        <v>-1</v>
      </c>
      <c r="H30" s="50">
        <f t="shared" si="0"/>
        <v>-1</v>
      </c>
      <c r="I30" s="50">
        <f t="shared" si="0"/>
        <v>-1</v>
      </c>
      <c r="J30" s="50">
        <f t="shared" si="0"/>
        <v>-0.40646410345994521</v>
      </c>
      <c r="K30" s="50">
        <f t="shared" si="0"/>
        <v>-1</v>
      </c>
      <c r="L30" s="50">
        <f t="shared" si="0"/>
        <v>-1</v>
      </c>
      <c r="M30" s="50">
        <f t="shared" si="0"/>
        <v>-1</v>
      </c>
      <c r="N30" s="50">
        <f t="shared" si="0"/>
        <v>-1</v>
      </c>
      <c r="O30" s="50">
        <f t="shared" si="0"/>
        <v>-1</v>
      </c>
      <c r="P30" s="50">
        <f t="shared" si="0"/>
        <v>-1</v>
      </c>
      <c r="Q30" s="50">
        <f t="shared" si="0"/>
        <v>-1</v>
      </c>
      <c r="R30" s="50">
        <f t="shared" si="0"/>
        <v>-1</v>
      </c>
      <c r="S30" s="50">
        <f t="shared" si="0"/>
        <v>-0.72882885693310717</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U58"/>
  <sheetViews>
    <sheetView showGridLines="0" topLeftCell="A27" zoomScale="91" zoomScaleNormal="91" workbookViewId="0">
      <selection activeCell="H41" sqref="H41"/>
    </sheetView>
  </sheetViews>
  <sheetFormatPr baseColWidth="10" defaultRowHeight="15" x14ac:dyDescent="0.25"/>
  <cols>
    <col min="1" max="1" width="11.42578125" style="1"/>
    <col min="2" max="2" width="12.5703125" style="1" customWidth="1"/>
    <col min="3" max="3" width="15.42578125" style="1" customWidth="1"/>
    <col min="4" max="4" width="12.42578125" style="1" customWidth="1"/>
    <col min="5" max="5" width="13.42578125" style="1" customWidth="1"/>
    <col min="6" max="6" width="15.28515625" style="1" customWidth="1"/>
    <col min="7" max="7" width="13.5703125" style="1" customWidth="1"/>
    <col min="8" max="9" width="14" style="1" customWidth="1"/>
    <col min="10" max="10" width="15.85546875" style="1" customWidth="1"/>
    <col min="11" max="13" width="12.5703125" style="1" customWidth="1"/>
    <col min="14" max="14" width="13.85546875" style="1" customWidth="1"/>
    <col min="15" max="17" width="15.42578125" style="1" customWidth="1"/>
    <col min="18" max="19" width="14.140625" style="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274</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88.5" customHeight="1" x14ac:dyDescent="0.25">
      <c r="A10" s="36" t="s">
        <v>273</v>
      </c>
      <c r="B10" s="37" t="str">
        <f>Hoja1!E2</f>
        <v xml:space="preserve">Presupuesto Participativo </v>
      </c>
      <c r="C10" s="37" t="s">
        <v>277</v>
      </c>
      <c r="D10" s="246" t="s">
        <v>276</v>
      </c>
      <c r="E10" s="247"/>
      <c r="F10" s="248">
        <f>SUM(Hoja1!G2:G7)</f>
        <v>98336864.25999999</v>
      </c>
      <c r="G10" s="249"/>
      <c r="H10" s="38">
        <v>98336864.260000005</v>
      </c>
      <c r="I10" s="39">
        <v>0</v>
      </c>
      <c r="J10" s="248">
        <v>0</v>
      </c>
      <c r="K10" s="249"/>
      <c r="L10" s="248">
        <f>H10-J10</f>
        <v>98336864.260000005</v>
      </c>
      <c r="M10" s="249"/>
      <c r="N10" s="246" t="s">
        <v>161</v>
      </c>
      <c r="O10" s="247"/>
      <c r="P10" s="246" t="s">
        <v>278</v>
      </c>
      <c r="Q10" s="250"/>
      <c r="R10" s="246" t="s">
        <v>279</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tr">
        <f>Hoja1!A2</f>
        <v>Eje 1. Saltillo Ciudadano</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280</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ht="22.5" customHeight="1" x14ac:dyDescent="0.25">
      <c r="A18" s="41" t="s">
        <v>172</v>
      </c>
      <c r="B18" s="254" t="s">
        <v>173</v>
      </c>
      <c r="C18" s="254"/>
      <c r="D18" s="41" t="s">
        <v>174</v>
      </c>
      <c r="E18" s="255" t="s">
        <v>175</v>
      </c>
      <c r="F18" s="256"/>
      <c r="G18" s="250"/>
      <c r="H18" s="257" t="s">
        <v>176</v>
      </c>
      <c r="I18" s="257"/>
      <c r="J18" s="42">
        <f>SUM(Hoja1!H2:H7,Hoja1!I2:I7,Hoja1!J2:J7)</f>
        <v>98336864.260000005</v>
      </c>
      <c r="K18" s="257" t="s">
        <v>177</v>
      </c>
      <c r="L18" s="257"/>
      <c r="M18" s="257"/>
      <c r="N18" s="257"/>
      <c r="O18" s="42">
        <f>SUM(Hoja1!H2:H7)</f>
        <v>25220113</v>
      </c>
      <c r="P18" s="40"/>
      <c r="R18" s="40"/>
      <c r="S18" s="40"/>
      <c r="T18" s="40"/>
    </row>
    <row r="19" spans="1:20" ht="22.5" customHeight="1" x14ac:dyDescent="0.25">
      <c r="A19" s="41" t="s">
        <v>178</v>
      </c>
      <c r="B19" s="246" t="s">
        <v>281</v>
      </c>
      <c r="C19" s="247"/>
      <c r="D19" s="41" t="s">
        <v>180</v>
      </c>
      <c r="E19" s="255" t="s">
        <v>181</v>
      </c>
      <c r="F19" s="256"/>
      <c r="G19" s="250"/>
      <c r="H19" s="257" t="s">
        <v>182</v>
      </c>
      <c r="I19" s="257"/>
      <c r="J19" s="42">
        <v>0</v>
      </c>
      <c r="K19" s="257" t="s">
        <v>183</v>
      </c>
      <c r="L19" s="257"/>
      <c r="M19" s="257"/>
      <c r="N19" s="257"/>
      <c r="O19" s="42">
        <f>SUM(Hoja1!I2:I7)</f>
        <v>875240.51</v>
      </c>
      <c r="P19" s="40"/>
      <c r="R19" s="40"/>
      <c r="S19" s="40"/>
      <c r="T19" s="40"/>
    </row>
    <row r="20" spans="1:20" ht="22.5" customHeight="1" x14ac:dyDescent="0.25">
      <c r="A20" s="41" t="s">
        <v>184</v>
      </c>
      <c r="B20" s="254" t="s">
        <v>282</v>
      </c>
      <c r="C20" s="254"/>
      <c r="D20" s="41" t="s">
        <v>186</v>
      </c>
      <c r="E20" s="246" t="s">
        <v>283</v>
      </c>
      <c r="F20" s="258"/>
      <c r="G20" s="247"/>
      <c r="H20" s="259" t="s">
        <v>188</v>
      </c>
      <c r="I20" s="259"/>
      <c r="J20" s="42">
        <v>0</v>
      </c>
      <c r="K20" s="257" t="s">
        <v>189</v>
      </c>
      <c r="L20" s="257"/>
      <c r="M20" s="257"/>
      <c r="N20" s="257"/>
      <c r="O20" s="42">
        <f>SUM(Hoja1!J2:J7)</f>
        <v>72241510.75</v>
      </c>
      <c r="P20" s="40"/>
      <c r="R20" s="40"/>
      <c r="S20" s="40"/>
      <c r="T20" s="40"/>
    </row>
    <row r="21" spans="1:20" ht="22.5" customHeight="1"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ht="22.5" customHeight="1" x14ac:dyDescent="0.25">
      <c r="A22" s="257" t="s">
        <v>193</v>
      </c>
      <c r="B22" s="257"/>
      <c r="C22" s="42">
        <f>SUM(C23:C30)</f>
        <v>98336864.25999999</v>
      </c>
      <c r="D22" s="257" t="s">
        <v>194</v>
      </c>
      <c r="E22" s="257"/>
      <c r="F22" s="42">
        <f>SUM(F23:F26)</f>
        <v>0</v>
      </c>
      <c r="H22" s="257" t="s">
        <v>195</v>
      </c>
      <c r="I22" s="257"/>
      <c r="J22" s="42">
        <v>0</v>
      </c>
      <c r="K22" s="257" t="s">
        <v>196</v>
      </c>
      <c r="L22" s="257"/>
      <c r="M22" s="257"/>
      <c r="N22" s="257"/>
      <c r="O22" s="42">
        <v>0</v>
      </c>
      <c r="P22" s="40"/>
      <c r="R22" s="40"/>
      <c r="S22" s="40"/>
      <c r="T22" s="40"/>
    </row>
    <row r="23" spans="1:20" ht="22.5" customHeight="1" x14ac:dyDescent="0.25">
      <c r="A23" s="261" t="s">
        <v>197</v>
      </c>
      <c r="B23" s="261"/>
      <c r="C23" s="42">
        <v>0</v>
      </c>
      <c r="D23" s="261" t="s">
        <v>198</v>
      </c>
      <c r="E23" s="261"/>
      <c r="F23" s="42">
        <v>0</v>
      </c>
      <c r="H23" s="257" t="s">
        <v>4</v>
      </c>
      <c r="I23" s="257"/>
      <c r="J23" s="42">
        <f>SUM(J18:J22)</f>
        <v>98336864.260000005</v>
      </c>
      <c r="K23" s="257" t="s">
        <v>199</v>
      </c>
      <c r="L23" s="257"/>
      <c r="M23" s="257"/>
      <c r="N23" s="257"/>
      <c r="O23" s="42">
        <v>0</v>
      </c>
      <c r="P23" s="40"/>
      <c r="R23" s="40"/>
      <c r="S23" s="40"/>
      <c r="T23" s="40"/>
    </row>
    <row r="24" spans="1:20" ht="22.5" customHeight="1" x14ac:dyDescent="0.25">
      <c r="A24" s="43" t="s">
        <v>200</v>
      </c>
      <c r="B24" s="43"/>
      <c r="C24" s="42">
        <v>0</v>
      </c>
      <c r="D24" s="43" t="s">
        <v>201</v>
      </c>
      <c r="E24" s="43"/>
      <c r="F24" s="42">
        <v>0</v>
      </c>
      <c r="K24" s="257" t="s">
        <v>202</v>
      </c>
      <c r="L24" s="257"/>
      <c r="M24" s="257"/>
      <c r="N24" s="257"/>
      <c r="O24" s="42">
        <v>0</v>
      </c>
      <c r="P24" s="40"/>
      <c r="R24" s="40"/>
      <c r="S24" s="40"/>
      <c r="T24" s="40"/>
    </row>
    <row r="25" spans="1:20" ht="22.5" customHeight="1" x14ac:dyDescent="0.25">
      <c r="A25" s="261" t="s">
        <v>203</v>
      </c>
      <c r="B25" s="261"/>
      <c r="C25" s="42">
        <v>0</v>
      </c>
      <c r="D25" s="262" t="s">
        <v>204</v>
      </c>
      <c r="E25" s="263"/>
      <c r="F25" s="266">
        <v>0</v>
      </c>
      <c r="K25" s="257" t="s">
        <v>205</v>
      </c>
      <c r="L25" s="257"/>
      <c r="M25" s="257"/>
      <c r="N25" s="257"/>
      <c r="O25" s="42">
        <v>0</v>
      </c>
      <c r="P25" s="40"/>
      <c r="S25" s="40"/>
      <c r="T25" s="40"/>
    </row>
    <row r="26" spans="1:20" ht="22.5" customHeight="1" x14ac:dyDescent="0.25">
      <c r="A26" s="261" t="s">
        <v>206</v>
      </c>
      <c r="B26" s="261"/>
      <c r="C26" s="42">
        <f>SUM(Hoja1!G2:G7)</f>
        <v>98336864.25999999</v>
      </c>
      <c r="D26" s="264"/>
      <c r="E26" s="265"/>
      <c r="F26" s="267"/>
      <c r="K26" s="257" t="s">
        <v>207</v>
      </c>
      <c r="L26" s="257"/>
      <c r="M26" s="257"/>
      <c r="N26" s="257"/>
      <c r="O26" s="42">
        <v>0</v>
      </c>
      <c r="P26" s="40"/>
      <c r="S26" s="40"/>
      <c r="T26" s="40"/>
    </row>
    <row r="27" spans="1:20" ht="22.5" customHeight="1" x14ac:dyDescent="0.25">
      <c r="A27" s="261" t="s">
        <v>208</v>
      </c>
      <c r="B27" s="261"/>
      <c r="C27" s="42">
        <v>0</v>
      </c>
      <c r="K27" s="257" t="s">
        <v>4</v>
      </c>
      <c r="L27" s="257"/>
      <c r="M27" s="257"/>
      <c r="N27" s="257"/>
      <c r="O27" s="42">
        <f>SUM(O18:O26)</f>
        <v>98336864.260000005</v>
      </c>
      <c r="P27" s="40"/>
      <c r="S27" s="40"/>
      <c r="T27" s="40"/>
    </row>
    <row r="28" spans="1:20" ht="22.5" customHeight="1" x14ac:dyDescent="0.25">
      <c r="A28" s="261" t="s">
        <v>209</v>
      </c>
      <c r="B28" s="261"/>
      <c r="C28" s="42">
        <v>0</v>
      </c>
      <c r="D28" s="257" t="s">
        <v>210</v>
      </c>
      <c r="E28" s="257"/>
      <c r="F28" s="42">
        <f>C22+F22</f>
        <v>98336864.25999999</v>
      </c>
      <c r="K28" s="44"/>
      <c r="L28" s="44"/>
      <c r="M28" s="44"/>
      <c r="N28" s="44"/>
      <c r="O28" s="45"/>
      <c r="P28" s="40"/>
      <c r="S28" s="40"/>
      <c r="T28" s="40"/>
    </row>
    <row r="29" spans="1:20" ht="22.5" customHeight="1" x14ac:dyDescent="0.25">
      <c r="A29" s="268" t="s">
        <v>211</v>
      </c>
      <c r="B29" s="268"/>
      <c r="C29" s="269">
        <v>0</v>
      </c>
      <c r="K29" s="44"/>
      <c r="L29" s="44"/>
      <c r="M29" s="44"/>
      <c r="N29" s="44"/>
      <c r="O29" s="45"/>
      <c r="P29" s="40"/>
      <c r="R29" s="40"/>
      <c r="S29" s="40"/>
      <c r="T29" s="40"/>
    </row>
    <row r="30" spans="1:20" ht="22.5" customHeight="1" x14ac:dyDescent="0.25">
      <c r="A30" s="268"/>
      <c r="B30" s="268"/>
      <c r="C30" s="269"/>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SUM(Hoja1!T2:T7)</f>
        <v>8000440.5216666665</v>
      </c>
      <c r="C33" s="42">
        <f>SUM(Hoja1!U2:U7)</f>
        <v>8000440.5216666665</v>
      </c>
      <c r="D33" s="42">
        <f>SUM(Hoja1!V2:V7)</f>
        <v>8019635.5216666665</v>
      </c>
      <c r="E33" s="42">
        <f>SUM(B33:D33)</f>
        <v>24020516.564999998</v>
      </c>
      <c r="F33" s="42">
        <f>SUM(Hoja1!W2:W7)</f>
        <v>8000440.5216666665</v>
      </c>
      <c r="G33" s="42">
        <f>SUM(Hoja1!X2:X7)</f>
        <v>8000440.5216666665</v>
      </c>
      <c r="H33" s="42">
        <f>SUM(Hoja1!Y2:Y7)</f>
        <v>8019635.5216666665</v>
      </c>
      <c r="I33" s="42">
        <f>SUM(F33:H33)</f>
        <v>24020516.564999998</v>
      </c>
      <c r="J33" s="42">
        <f>I33+E33</f>
        <v>48041033.129999995</v>
      </c>
      <c r="K33" s="42">
        <f>SUM(Hoja1!Z2:Z7)</f>
        <v>8000440.5216666665</v>
      </c>
      <c r="L33" s="42">
        <f>SUM(Hoja1!AA2:AA7)</f>
        <v>8000440.5216666665</v>
      </c>
      <c r="M33" s="42">
        <f>SUM(Hoja1!AB2:AB7)</f>
        <v>8019635.5216666665</v>
      </c>
      <c r="N33" s="42">
        <f>SUM(K33:M33)</f>
        <v>24020516.564999998</v>
      </c>
      <c r="O33" s="42">
        <f>SUM(Hoja1!AC2:AC7)</f>
        <v>8000440.5216666665</v>
      </c>
      <c r="P33" s="42">
        <f>SUM(Hoja1!AD2:AD7)</f>
        <v>9127839.5216666665</v>
      </c>
      <c r="Q33" s="42">
        <f>SUM(Hoja1!AE2:AE7)</f>
        <v>9147034.5216666665</v>
      </c>
      <c r="R33" s="42">
        <f>SUM(O33:Q33)</f>
        <v>26275314.564999998</v>
      </c>
      <c r="S33" s="42">
        <f>R33+N33+J33</f>
        <v>98336864.25999999</v>
      </c>
    </row>
    <row r="34" spans="1:21" x14ac:dyDescent="0.25">
      <c r="A34" s="49" t="s">
        <v>219</v>
      </c>
      <c r="B34" s="42">
        <v>1607190.3199999998</v>
      </c>
      <c r="C34" s="42">
        <v>8541692.0800000001</v>
      </c>
      <c r="D34" s="42">
        <v>8445553.4100000001</v>
      </c>
      <c r="E34" s="42">
        <f>SUM(B34:D34)</f>
        <v>18594435.810000002</v>
      </c>
      <c r="F34" s="42"/>
      <c r="G34" s="42"/>
      <c r="H34" s="42"/>
      <c r="I34" s="42">
        <f>SUM(F34:H34)</f>
        <v>0</v>
      </c>
      <c r="J34" s="42">
        <f>I34+E34</f>
        <v>18594435.810000002</v>
      </c>
      <c r="K34" s="42"/>
      <c r="L34" s="42"/>
      <c r="M34" s="42"/>
      <c r="N34" s="42">
        <f>SUM(K34:M34)</f>
        <v>0</v>
      </c>
      <c r="O34" s="42"/>
      <c r="P34" s="42"/>
      <c r="Q34" s="42"/>
      <c r="R34" s="42">
        <f>SUM(O34:Q34)</f>
        <v>0</v>
      </c>
      <c r="S34" s="42">
        <f>R34+N34+J34</f>
        <v>18594435.810000002</v>
      </c>
    </row>
    <row r="35" spans="1:21" x14ac:dyDescent="0.25">
      <c r="A35" s="49" t="s">
        <v>220</v>
      </c>
      <c r="B35" s="50">
        <f>(B34-B33)/B33</f>
        <v>-0.79911227192459799</v>
      </c>
      <c r="C35" s="50">
        <f t="shared" ref="C35:J35" si="0">(C34-C33)/C33</f>
        <v>6.7652719480574192E-2</v>
      </c>
      <c r="D35" s="50">
        <f t="shared" si="0"/>
        <v>5.3109382238460887E-2</v>
      </c>
      <c r="E35" s="50">
        <f t="shared" si="0"/>
        <v>-0.22589359143534288</v>
      </c>
      <c r="F35" s="50">
        <f t="shared" si="0"/>
        <v>-1</v>
      </c>
      <c r="G35" s="50">
        <f t="shared" si="0"/>
        <v>-1</v>
      </c>
      <c r="H35" s="50">
        <f t="shared" si="0"/>
        <v>-1</v>
      </c>
      <c r="I35" s="50">
        <f t="shared" si="0"/>
        <v>-1</v>
      </c>
      <c r="J35" s="50">
        <f t="shared" si="0"/>
        <v>-0.61294679571767141</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-0.81091083237272221</v>
      </c>
    </row>
    <row r="37" spans="1:21" x14ac:dyDescent="0.25">
      <c r="A37" s="270" t="s">
        <v>221</v>
      </c>
      <c r="B37" s="270"/>
      <c r="C37" s="270"/>
      <c r="D37" s="270"/>
      <c r="E37" s="270"/>
      <c r="F37" s="270"/>
      <c r="G37" s="270"/>
      <c r="H37" s="270"/>
      <c r="I37" s="270"/>
      <c r="J37" s="270"/>
      <c r="K37" s="270"/>
      <c r="L37" s="270"/>
      <c r="M37" s="270"/>
      <c r="N37" s="270"/>
      <c r="O37" s="270"/>
      <c r="P37" s="270"/>
      <c r="Q37" s="270"/>
      <c r="R37" s="270"/>
      <c r="S37" s="270"/>
    </row>
    <row r="38" spans="1:21"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1"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1"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1" ht="123.75" x14ac:dyDescent="0.25">
      <c r="A41" s="37" t="s">
        <v>240</v>
      </c>
      <c r="B41" s="72" t="s">
        <v>292</v>
      </c>
      <c r="C41" s="37" t="s">
        <v>294</v>
      </c>
      <c r="D41" s="37" t="s">
        <v>296</v>
      </c>
      <c r="E41" s="37" t="s">
        <v>244</v>
      </c>
      <c r="F41" s="37" t="s">
        <v>245</v>
      </c>
      <c r="G41" s="37" t="s">
        <v>248</v>
      </c>
      <c r="H41" s="37" t="s">
        <v>297</v>
      </c>
      <c r="I41" s="37" t="s">
        <v>298</v>
      </c>
      <c r="J41" s="37">
        <v>0</v>
      </c>
      <c r="K41" s="55">
        <v>1</v>
      </c>
      <c r="L41" s="55">
        <v>1</v>
      </c>
      <c r="M41" s="54"/>
      <c r="N41" s="55">
        <v>1</v>
      </c>
      <c r="O41" s="54"/>
      <c r="P41" s="55">
        <v>1</v>
      </c>
      <c r="Q41" s="54"/>
      <c r="R41" s="55">
        <v>1</v>
      </c>
      <c r="S41" s="54"/>
      <c r="U41" s="72" t="s">
        <v>295</v>
      </c>
    </row>
    <row r="42" spans="1:21" x14ac:dyDescent="0.25">
      <c r="A42" s="275"/>
      <c r="B42" s="275"/>
      <c r="C42" s="275"/>
      <c r="D42" s="275"/>
      <c r="E42" s="275"/>
      <c r="F42" s="275"/>
      <c r="G42" s="275"/>
      <c r="H42" s="275"/>
      <c r="I42" s="275"/>
      <c r="J42" s="275"/>
      <c r="K42" s="275"/>
      <c r="L42" s="275"/>
      <c r="M42" s="275"/>
      <c r="N42" s="275"/>
      <c r="O42" s="275"/>
      <c r="P42" s="275"/>
      <c r="Q42" s="275"/>
      <c r="R42" s="275"/>
      <c r="S42" s="275"/>
    </row>
    <row r="43" spans="1:21" ht="102" customHeight="1" x14ac:dyDescent="0.25">
      <c r="A43" s="273" t="s">
        <v>246</v>
      </c>
      <c r="B43" s="277" t="s">
        <v>291</v>
      </c>
      <c r="C43" s="37" t="s">
        <v>300</v>
      </c>
      <c r="D43" s="37" t="s">
        <v>301</v>
      </c>
      <c r="E43" s="37" t="s">
        <v>244</v>
      </c>
      <c r="F43" s="37" t="s">
        <v>245</v>
      </c>
      <c r="G43" s="37" t="s">
        <v>248</v>
      </c>
      <c r="H43" s="72" t="s">
        <v>302</v>
      </c>
      <c r="I43" s="37" t="s">
        <v>305</v>
      </c>
      <c r="J43" s="37">
        <v>0</v>
      </c>
      <c r="K43" s="55">
        <f>109542/543873</f>
        <v>0.20141099116889422</v>
      </c>
      <c r="L43" s="55">
        <f>109542/543873</f>
        <v>0.20141099116889422</v>
      </c>
      <c r="M43" s="54"/>
      <c r="N43" s="55">
        <f>109542/543873</f>
        <v>0.20141099116889422</v>
      </c>
      <c r="O43" s="54"/>
      <c r="P43" s="55">
        <f>109542/543873</f>
        <v>0.20141099116889422</v>
      </c>
      <c r="Q43" s="54"/>
      <c r="R43" s="55">
        <f>109542/543873</f>
        <v>0.20141099116889422</v>
      </c>
      <c r="S43" s="54"/>
      <c r="U43" s="54" t="s">
        <v>360</v>
      </c>
    </row>
    <row r="44" spans="1:21" ht="133.5" x14ac:dyDescent="0.25">
      <c r="A44" s="276"/>
      <c r="B44" s="278"/>
      <c r="C44" s="72" t="s">
        <v>309</v>
      </c>
      <c r="D44" s="76" t="s">
        <v>311</v>
      </c>
      <c r="E44" s="37" t="s">
        <v>244</v>
      </c>
      <c r="F44" s="37" t="s">
        <v>245</v>
      </c>
      <c r="G44" s="37" t="s">
        <v>218</v>
      </c>
      <c r="H44" s="72" t="s">
        <v>313</v>
      </c>
      <c r="I44" s="37" t="s">
        <v>312</v>
      </c>
      <c r="J44" s="37">
        <v>0</v>
      </c>
      <c r="K44" s="55">
        <v>0.5</v>
      </c>
      <c r="L44" s="55">
        <v>0.1</v>
      </c>
      <c r="M44" s="54"/>
      <c r="N44" s="55">
        <v>0.1</v>
      </c>
      <c r="O44" s="54"/>
      <c r="P44" s="55">
        <v>0.1</v>
      </c>
      <c r="Q44" s="54"/>
      <c r="R44" s="55">
        <v>0.2</v>
      </c>
      <c r="S44" s="54"/>
      <c r="U44" s="75" t="s">
        <v>310</v>
      </c>
    </row>
    <row r="45" spans="1:21" x14ac:dyDescent="0.25">
      <c r="A45" s="275"/>
      <c r="B45" s="275"/>
      <c r="C45" s="275"/>
      <c r="D45" s="275"/>
      <c r="E45" s="275"/>
      <c r="F45" s="275"/>
      <c r="G45" s="275"/>
      <c r="H45" s="275"/>
      <c r="I45" s="275"/>
      <c r="J45" s="275"/>
      <c r="K45" s="275"/>
      <c r="L45" s="275"/>
      <c r="M45" s="275"/>
      <c r="N45" s="275"/>
      <c r="O45" s="275"/>
      <c r="P45" s="275"/>
      <c r="Q45" s="275"/>
      <c r="R45" s="275"/>
      <c r="S45" s="275"/>
    </row>
    <row r="46" spans="1:21" ht="94.5" customHeight="1" x14ac:dyDescent="0.25">
      <c r="A46" s="273" t="s">
        <v>285</v>
      </c>
      <c r="B46" s="273" t="s">
        <v>361</v>
      </c>
      <c r="C46" s="37" t="s">
        <v>289</v>
      </c>
      <c r="D46" s="72" t="s">
        <v>288</v>
      </c>
      <c r="E46" s="37" t="s">
        <v>317</v>
      </c>
      <c r="F46" s="37" t="s">
        <v>290</v>
      </c>
      <c r="G46" s="37" t="s">
        <v>218</v>
      </c>
      <c r="H46" s="37" t="s">
        <v>304</v>
      </c>
      <c r="I46" s="72" t="s">
        <v>362</v>
      </c>
      <c r="J46" s="37">
        <v>0</v>
      </c>
      <c r="K46" s="74">
        <v>1</v>
      </c>
      <c r="L46" s="55"/>
      <c r="M46" s="54"/>
      <c r="N46" s="55"/>
      <c r="O46" s="54"/>
      <c r="P46" s="55"/>
      <c r="Q46" s="54"/>
      <c r="R46" s="74">
        <v>1</v>
      </c>
      <c r="S46" s="74"/>
    </row>
    <row r="47" spans="1:21" ht="104.25" customHeight="1" x14ac:dyDescent="0.25">
      <c r="A47" s="274"/>
      <c r="B47" s="276"/>
      <c r="C47" s="37" t="s">
        <v>293</v>
      </c>
      <c r="D47" s="37" t="s">
        <v>303</v>
      </c>
      <c r="E47" s="37" t="s">
        <v>244</v>
      </c>
      <c r="F47" s="37" t="s">
        <v>252</v>
      </c>
      <c r="G47" s="37" t="s">
        <v>248</v>
      </c>
      <c r="H47" s="37" t="s">
        <v>363</v>
      </c>
      <c r="I47" s="37" t="s">
        <v>305</v>
      </c>
      <c r="J47" s="37">
        <v>0</v>
      </c>
      <c r="K47" s="55">
        <v>1</v>
      </c>
      <c r="L47" s="55">
        <v>1</v>
      </c>
      <c r="M47" s="54"/>
      <c r="N47" s="55">
        <v>1</v>
      </c>
      <c r="O47" s="54"/>
      <c r="P47" s="55">
        <v>1</v>
      </c>
      <c r="Q47" s="54"/>
      <c r="R47" s="55">
        <v>1</v>
      </c>
      <c r="S47" s="37"/>
      <c r="U47" s="54" t="s">
        <v>364</v>
      </c>
    </row>
    <row r="48" spans="1:21" ht="99" x14ac:dyDescent="0.25">
      <c r="A48" s="274"/>
      <c r="B48" s="37" t="s">
        <v>286</v>
      </c>
      <c r="C48" s="37" t="s">
        <v>318</v>
      </c>
      <c r="D48" s="72" t="s">
        <v>316</v>
      </c>
      <c r="E48" s="37" t="s">
        <v>317</v>
      </c>
      <c r="F48" s="37" t="s">
        <v>290</v>
      </c>
      <c r="G48" s="37" t="s">
        <v>218</v>
      </c>
      <c r="H48" s="37" t="s">
        <v>322</v>
      </c>
      <c r="I48" s="72" t="s">
        <v>365</v>
      </c>
      <c r="J48" s="37">
        <v>0</v>
      </c>
      <c r="K48" s="74">
        <v>1</v>
      </c>
      <c r="L48" s="55"/>
      <c r="M48" s="54"/>
      <c r="N48" s="55"/>
      <c r="O48" s="54"/>
      <c r="P48" s="55"/>
      <c r="Q48" s="54"/>
      <c r="R48" s="74">
        <v>1</v>
      </c>
      <c r="S48" s="74"/>
    </row>
    <row r="49" spans="1:21" ht="158.25" x14ac:dyDescent="0.25">
      <c r="A49" s="274"/>
      <c r="B49" s="37" t="s">
        <v>287</v>
      </c>
      <c r="C49" s="37" t="s">
        <v>306</v>
      </c>
      <c r="D49" s="37" t="s">
        <v>308</v>
      </c>
      <c r="E49" s="37" t="s">
        <v>244</v>
      </c>
      <c r="F49" s="37" t="s">
        <v>366</v>
      </c>
      <c r="G49" s="37" t="s">
        <v>248</v>
      </c>
      <c r="H49" s="37" t="s">
        <v>315</v>
      </c>
      <c r="I49" s="37" t="s">
        <v>314</v>
      </c>
      <c r="J49" s="37">
        <v>0</v>
      </c>
      <c r="K49" s="55">
        <f>109542/543873</f>
        <v>0.20141099116889422</v>
      </c>
      <c r="L49" s="55">
        <f>109542/543873</f>
        <v>0.20141099116889422</v>
      </c>
      <c r="M49" s="54"/>
      <c r="N49" s="55">
        <f>109542/543873</f>
        <v>0.20141099116889422</v>
      </c>
      <c r="O49" s="54"/>
      <c r="P49" s="55">
        <f>109542/543873</f>
        <v>0.20141099116889422</v>
      </c>
      <c r="Q49" s="54"/>
      <c r="R49" s="55">
        <f>109542/543873</f>
        <v>0.20141099116889422</v>
      </c>
      <c r="S49" s="54"/>
      <c r="U49" s="54" t="s">
        <v>307</v>
      </c>
    </row>
    <row r="50" spans="1:21" ht="123.75" x14ac:dyDescent="0.25">
      <c r="A50" s="276"/>
      <c r="B50" s="37" t="s">
        <v>319</v>
      </c>
      <c r="C50" s="37" t="s">
        <v>367</v>
      </c>
      <c r="D50" s="37" t="s">
        <v>321</v>
      </c>
      <c r="E50" s="37" t="s">
        <v>244</v>
      </c>
      <c r="F50" s="37" t="s">
        <v>366</v>
      </c>
      <c r="G50" s="37" t="s">
        <v>248</v>
      </c>
      <c r="H50" s="37" t="s">
        <v>368</v>
      </c>
      <c r="I50" s="37" t="s">
        <v>323</v>
      </c>
      <c r="J50" s="37">
        <v>0</v>
      </c>
      <c r="K50" s="55">
        <v>1</v>
      </c>
      <c r="L50" s="55">
        <v>1</v>
      </c>
      <c r="M50" s="54"/>
      <c r="N50" s="55">
        <v>1</v>
      </c>
      <c r="O50" s="54"/>
      <c r="P50" s="55">
        <v>1</v>
      </c>
      <c r="Q50" s="54"/>
      <c r="R50" s="55">
        <v>1</v>
      </c>
      <c r="S50" s="37"/>
      <c r="U50" s="54" t="s">
        <v>320</v>
      </c>
    </row>
    <row r="51" spans="1:21" x14ac:dyDescent="0.25">
      <c r="A51" s="275"/>
      <c r="B51" s="275"/>
      <c r="C51" s="275"/>
      <c r="D51" s="275"/>
      <c r="E51" s="275"/>
      <c r="F51" s="275"/>
      <c r="G51" s="275"/>
      <c r="H51" s="275"/>
      <c r="I51" s="275"/>
      <c r="J51" s="275"/>
      <c r="K51" s="275"/>
      <c r="L51" s="275"/>
      <c r="M51" s="275"/>
      <c r="N51" s="275"/>
      <c r="O51" s="275"/>
      <c r="P51" s="275"/>
      <c r="Q51" s="275"/>
      <c r="R51" s="275"/>
      <c r="S51" s="275"/>
    </row>
    <row r="52" spans="1:21" ht="81" x14ac:dyDescent="0.25">
      <c r="A52" s="273" t="s">
        <v>284</v>
      </c>
      <c r="B52" s="37" t="s">
        <v>324</v>
      </c>
      <c r="C52" s="37" t="s">
        <v>331</v>
      </c>
      <c r="D52" s="37" t="s">
        <v>330</v>
      </c>
      <c r="E52" s="37" t="s">
        <v>317</v>
      </c>
      <c r="F52" s="37" t="s">
        <v>252</v>
      </c>
      <c r="G52" s="37" t="s">
        <v>218</v>
      </c>
      <c r="H52" s="37" t="s">
        <v>322</v>
      </c>
      <c r="I52" s="72" t="s">
        <v>369</v>
      </c>
      <c r="J52" s="37">
        <v>0</v>
      </c>
      <c r="K52" s="74">
        <v>1</v>
      </c>
      <c r="L52" s="55"/>
      <c r="M52" s="54"/>
      <c r="N52" s="55"/>
      <c r="O52" s="54"/>
      <c r="P52" s="55"/>
      <c r="Q52" s="54"/>
      <c r="R52" s="74">
        <v>1</v>
      </c>
      <c r="S52" s="74"/>
    </row>
    <row r="53" spans="1:21" ht="67.5" x14ac:dyDescent="0.25">
      <c r="A53" s="274"/>
      <c r="B53" s="37" t="s">
        <v>325</v>
      </c>
      <c r="C53" s="37" t="s">
        <v>332</v>
      </c>
      <c r="D53" s="37" t="s">
        <v>370</v>
      </c>
      <c r="E53" s="37" t="s">
        <v>317</v>
      </c>
      <c r="F53" s="37" t="s">
        <v>252</v>
      </c>
      <c r="G53" s="37" t="s">
        <v>218</v>
      </c>
      <c r="H53" s="37" t="s">
        <v>371</v>
      </c>
      <c r="I53" s="37" t="s">
        <v>347</v>
      </c>
      <c r="J53" s="37">
        <v>0</v>
      </c>
      <c r="K53" s="74">
        <v>1</v>
      </c>
      <c r="L53" s="55"/>
      <c r="M53" s="54"/>
      <c r="N53" s="55"/>
      <c r="O53" s="54"/>
      <c r="P53" s="55"/>
      <c r="Q53" s="54"/>
      <c r="R53" s="74">
        <v>1</v>
      </c>
      <c r="S53" s="74"/>
    </row>
    <row r="54" spans="1:21" ht="90" x14ac:dyDescent="0.25">
      <c r="A54" s="274"/>
      <c r="B54" s="37" t="s">
        <v>336</v>
      </c>
      <c r="C54" s="37" t="s">
        <v>337</v>
      </c>
      <c r="D54" s="37" t="s">
        <v>338</v>
      </c>
      <c r="E54" s="37" t="s">
        <v>339</v>
      </c>
      <c r="F54" s="37" t="s">
        <v>252</v>
      </c>
      <c r="G54" s="37" t="s">
        <v>343</v>
      </c>
      <c r="H54" s="37" t="s">
        <v>346</v>
      </c>
      <c r="I54" s="37" t="s">
        <v>348</v>
      </c>
      <c r="J54" s="37">
        <v>0</v>
      </c>
      <c r="K54" s="55">
        <v>1</v>
      </c>
      <c r="L54" s="55">
        <v>1</v>
      </c>
      <c r="M54" s="54"/>
      <c r="N54" s="55">
        <v>1</v>
      </c>
      <c r="O54" s="54"/>
      <c r="P54" s="55">
        <v>1</v>
      </c>
      <c r="Q54" s="54"/>
      <c r="R54" s="55">
        <v>1</v>
      </c>
      <c r="S54" s="37"/>
    </row>
    <row r="55" spans="1:21" ht="112.5" x14ac:dyDescent="0.25">
      <c r="A55" s="274"/>
      <c r="B55" s="37" t="s">
        <v>326</v>
      </c>
      <c r="C55" s="37" t="s">
        <v>333</v>
      </c>
      <c r="D55" s="37" t="s">
        <v>334</v>
      </c>
      <c r="E55" s="37" t="s">
        <v>244</v>
      </c>
      <c r="F55" s="37" t="s">
        <v>252</v>
      </c>
      <c r="G55" s="37" t="s">
        <v>343</v>
      </c>
      <c r="H55" s="37" t="s">
        <v>349</v>
      </c>
      <c r="I55" s="72" t="s">
        <v>351</v>
      </c>
      <c r="J55" s="37">
        <v>0</v>
      </c>
      <c r="K55" s="55">
        <v>1</v>
      </c>
      <c r="L55" s="55">
        <v>1</v>
      </c>
      <c r="M55" s="54"/>
      <c r="N55" s="55">
        <v>1</v>
      </c>
      <c r="O55" s="54"/>
      <c r="P55" s="55">
        <v>1</v>
      </c>
      <c r="Q55" s="54"/>
      <c r="R55" s="55">
        <v>1</v>
      </c>
      <c r="S55" s="37"/>
      <c r="U55" s="37" t="s">
        <v>372</v>
      </c>
    </row>
    <row r="56" spans="1:21" ht="136.5" customHeight="1" x14ac:dyDescent="0.25">
      <c r="A56" s="274"/>
      <c r="B56" s="37" t="s">
        <v>327</v>
      </c>
      <c r="C56" s="37" t="s">
        <v>373</v>
      </c>
      <c r="D56" s="37" t="s">
        <v>335</v>
      </c>
      <c r="E56" s="37" t="s">
        <v>244</v>
      </c>
      <c r="F56" s="37" t="s">
        <v>252</v>
      </c>
      <c r="G56" s="37" t="s">
        <v>248</v>
      </c>
      <c r="H56" s="37" t="s">
        <v>352</v>
      </c>
      <c r="I56" s="37" t="s">
        <v>353</v>
      </c>
      <c r="J56" s="37">
        <v>0</v>
      </c>
      <c r="K56" s="55">
        <v>1</v>
      </c>
      <c r="L56" s="55">
        <v>1</v>
      </c>
      <c r="M56" s="54"/>
      <c r="N56" s="55">
        <v>1</v>
      </c>
      <c r="O56" s="54"/>
      <c r="P56" s="55">
        <v>1</v>
      </c>
      <c r="Q56" s="54"/>
      <c r="R56" s="55">
        <v>1</v>
      </c>
      <c r="S56" s="37"/>
    </row>
    <row r="57" spans="1:21" ht="101.25" x14ac:dyDescent="0.25">
      <c r="A57" s="274"/>
      <c r="B57" s="37" t="s">
        <v>328</v>
      </c>
      <c r="C57" s="37" t="s">
        <v>333</v>
      </c>
      <c r="D57" s="37" t="s">
        <v>334</v>
      </c>
      <c r="E57" s="37" t="s">
        <v>244</v>
      </c>
      <c r="F57" s="37" t="s">
        <v>252</v>
      </c>
      <c r="G57" s="37" t="s">
        <v>248</v>
      </c>
      <c r="H57" s="37" t="s">
        <v>349</v>
      </c>
      <c r="I57" s="37" t="s">
        <v>350</v>
      </c>
      <c r="J57" s="37">
        <v>0</v>
      </c>
      <c r="K57" s="55">
        <v>1</v>
      </c>
      <c r="L57" s="55">
        <v>1</v>
      </c>
      <c r="M57" s="54"/>
      <c r="N57" s="55">
        <v>1</v>
      </c>
      <c r="O57" s="54"/>
      <c r="P57" s="55">
        <v>1</v>
      </c>
      <c r="Q57" s="54"/>
      <c r="R57" s="55">
        <v>1</v>
      </c>
      <c r="S57" s="37"/>
    </row>
    <row r="58" spans="1:21" ht="78" customHeight="1" x14ac:dyDescent="0.25">
      <c r="A58" s="274"/>
      <c r="B58" s="37" t="s">
        <v>329</v>
      </c>
      <c r="C58" s="37" t="s">
        <v>340</v>
      </c>
      <c r="D58" s="37" t="s">
        <v>342</v>
      </c>
      <c r="E58" s="37" t="s">
        <v>244</v>
      </c>
      <c r="F58" s="37" t="s">
        <v>252</v>
      </c>
      <c r="G58" s="37" t="s">
        <v>343</v>
      </c>
      <c r="H58" s="37" t="s">
        <v>344</v>
      </c>
      <c r="I58" s="37" t="s">
        <v>345</v>
      </c>
      <c r="J58" s="37">
        <v>0</v>
      </c>
      <c r="K58" s="55">
        <v>1</v>
      </c>
      <c r="L58" s="55">
        <v>1</v>
      </c>
      <c r="M58" s="54"/>
      <c r="N58" s="55">
        <v>1</v>
      </c>
      <c r="O58" s="54"/>
      <c r="P58" s="55">
        <v>1</v>
      </c>
      <c r="Q58" s="54"/>
      <c r="R58" s="55">
        <v>1</v>
      </c>
      <c r="S58" s="37"/>
      <c r="U58" s="37" t="s">
        <v>341</v>
      </c>
    </row>
  </sheetData>
  <mergeCells count="100">
    <mergeCell ref="A52:A58"/>
    <mergeCell ref="P39:Q39"/>
    <mergeCell ref="R39:S39"/>
    <mergeCell ref="A42:S42"/>
    <mergeCell ref="A45:S45"/>
    <mergeCell ref="A51:S51"/>
    <mergeCell ref="B46:B47"/>
    <mergeCell ref="A46:A50"/>
    <mergeCell ref="B43:B44"/>
    <mergeCell ref="A43:A44"/>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2" fitToHeight="0" orientation="landscape" r:id="rId1"/>
  <rowBreaks count="1" manualBreakCount="1">
    <brk id="45" max="20"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T47"/>
  <sheetViews>
    <sheetView showGridLines="0" view="pageBreakPreview" topLeftCell="A34" zoomScale="60" zoomScaleNormal="100" workbookViewId="0">
      <selection activeCell="R47" sqref="R47"/>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98.25" customHeight="1" x14ac:dyDescent="0.25">
      <c r="A10" s="36" t="s">
        <v>942</v>
      </c>
      <c r="B10" s="73" t="str">
        <f>Hoja1!C48</f>
        <v>Potencial Turístico</v>
      </c>
      <c r="C10" s="73" t="str">
        <f>Hoja1!S48</f>
        <v>Fomento económico turismo</v>
      </c>
      <c r="D10" s="246" t="str">
        <f>Hoja1!S48</f>
        <v>Fomento económico turismo</v>
      </c>
      <c r="E10" s="247"/>
      <c r="F10" s="248">
        <f>Hoja1!G48</f>
        <v>2195812</v>
      </c>
      <c r="G10" s="249"/>
      <c r="H10" s="38">
        <f>Hoja1!G48</f>
        <v>2195812</v>
      </c>
      <c r="I10" s="39">
        <v>0</v>
      </c>
      <c r="J10" s="248">
        <v>0</v>
      </c>
      <c r="K10" s="249"/>
      <c r="L10" s="248">
        <f>H10-J10</f>
        <v>2195812</v>
      </c>
      <c r="M10" s="249"/>
      <c r="N10" s="246" t="s">
        <v>961</v>
      </c>
      <c r="O10" s="247"/>
      <c r="P10" s="246" t="s">
        <v>944</v>
      </c>
      <c r="Q10" s="250"/>
      <c r="R10" s="286" t="s">
        <v>945</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943</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754</v>
      </c>
      <c r="C18" s="293"/>
      <c r="D18" s="41" t="s">
        <v>174</v>
      </c>
      <c r="E18" s="294" t="s">
        <v>175</v>
      </c>
      <c r="F18" s="295"/>
      <c r="G18" s="296"/>
      <c r="H18" s="257" t="s">
        <v>176</v>
      </c>
      <c r="I18" s="257"/>
      <c r="J18" s="42">
        <f>SUM(Hoja1!H48:J48)</f>
        <v>2195812</v>
      </c>
      <c r="K18" s="257" t="s">
        <v>177</v>
      </c>
      <c r="L18" s="257"/>
      <c r="M18" s="257"/>
      <c r="N18" s="257"/>
      <c r="O18" s="42">
        <f>Hoja1!H48</f>
        <v>2010304</v>
      </c>
      <c r="P18" s="40"/>
      <c r="R18" s="40"/>
      <c r="S18" s="40"/>
      <c r="T18" s="40"/>
    </row>
    <row r="19" spans="1:20" ht="22.5" customHeight="1" x14ac:dyDescent="0.25">
      <c r="A19" s="41" t="s">
        <v>178</v>
      </c>
      <c r="B19" s="306" t="s">
        <v>946</v>
      </c>
      <c r="C19" s="307"/>
      <c r="D19" s="41" t="s">
        <v>180</v>
      </c>
      <c r="E19" s="294" t="s">
        <v>181</v>
      </c>
      <c r="F19" s="295"/>
      <c r="G19" s="296"/>
      <c r="H19" s="257" t="s">
        <v>182</v>
      </c>
      <c r="I19" s="257"/>
      <c r="J19" s="42">
        <v>0</v>
      </c>
      <c r="K19" s="257" t="s">
        <v>183</v>
      </c>
      <c r="L19" s="257"/>
      <c r="M19" s="257"/>
      <c r="N19" s="257"/>
      <c r="O19" s="42">
        <f>Hoja1!I48</f>
        <v>4200</v>
      </c>
      <c r="P19" s="40"/>
      <c r="R19" s="40"/>
      <c r="S19" s="40"/>
      <c r="T19" s="40"/>
    </row>
    <row r="20" spans="1:20" ht="19.5" customHeight="1" x14ac:dyDescent="0.25">
      <c r="A20" s="41" t="s">
        <v>184</v>
      </c>
      <c r="B20" s="293" t="s">
        <v>948</v>
      </c>
      <c r="C20" s="293"/>
      <c r="D20" s="41" t="s">
        <v>186</v>
      </c>
      <c r="E20" s="301" t="s">
        <v>433</v>
      </c>
      <c r="F20" s="302"/>
      <c r="G20" s="303"/>
      <c r="H20" s="259" t="s">
        <v>188</v>
      </c>
      <c r="I20" s="259"/>
      <c r="J20" s="42">
        <v>0</v>
      </c>
      <c r="K20" s="257" t="s">
        <v>189</v>
      </c>
      <c r="L20" s="257"/>
      <c r="M20" s="257"/>
      <c r="N20" s="257"/>
      <c r="O20" s="42">
        <f>Hoja1!J48</f>
        <v>181308</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x14ac:dyDescent="0.25">
      <c r="A22" s="257" t="s">
        <v>193</v>
      </c>
      <c r="B22" s="257"/>
      <c r="C22" s="42">
        <f>SUM(C23:C29)</f>
        <v>2195812</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2195812</v>
      </c>
      <c r="K23" s="257" t="s">
        <v>199</v>
      </c>
      <c r="L23" s="257"/>
      <c r="M23" s="257"/>
      <c r="N23" s="257"/>
      <c r="O23" s="42">
        <v>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Hoja1!G48</f>
        <v>2195812</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2195812</v>
      </c>
      <c r="P27" s="40"/>
      <c r="S27" s="40"/>
      <c r="T27" s="40"/>
    </row>
    <row r="28" spans="1:20" x14ac:dyDescent="0.25">
      <c r="A28" s="261" t="s">
        <v>209</v>
      </c>
      <c r="B28" s="261"/>
      <c r="C28" s="42">
        <v>0</v>
      </c>
      <c r="D28" s="257" t="s">
        <v>210</v>
      </c>
      <c r="E28" s="257"/>
      <c r="F28" s="42">
        <f>C22+F22</f>
        <v>2195812</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Hoja1!T48</f>
        <v>154083.58333333334</v>
      </c>
      <c r="C33" s="42">
        <f>Hoja1!U48</f>
        <v>180319.58333333334</v>
      </c>
      <c r="D33" s="42">
        <f>Hoja1!V48</f>
        <v>167201.58333333334</v>
      </c>
      <c r="E33" s="42">
        <f>SUM(B33:D33)</f>
        <v>501604.75</v>
      </c>
      <c r="F33" s="42">
        <f>Hoja1!W48</f>
        <v>167201.58333333334</v>
      </c>
      <c r="G33" s="42">
        <f>Hoja1!X48</f>
        <v>167201.58333333334</v>
      </c>
      <c r="H33" s="42">
        <f>Hoja1!Y48</f>
        <v>167201.58333333334</v>
      </c>
      <c r="I33" s="42">
        <f>SUM(F33:H33)</f>
        <v>501604.75</v>
      </c>
      <c r="J33" s="42">
        <f>I33+E33</f>
        <v>1003209.5</v>
      </c>
      <c r="K33" s="42">
        <f>Hoja1!Z48</f>
        <v>167201.58333333334</v>
      </c>
      <c r="L33" s="42">
        <f>Hoja1!AA48</f>
        <v>167201.58333333334</v>
      </c>
      <c r="M33" s="42">
        <f>Hoja1!AB48</f>
        <v>167201.58333333334</v>
      </c>
      <c r="N33" s="42">
        <f>SUM(K33:M33)</f>
        <v>501604.75</v>
      </c>
      <c r="O33" s="42">
        <f>Hoja1!AC48</f>
        <v>167201.58333333334</v>
      </c>
      <c r="P33" s="42">
        <f>Hoja1!AD48</f>
        <v>261898.08333333334</v>
      </c>
      <c r="Q33" s="42">
        <f>Hoja1!AE48</f>
        <v>261898.08333333334</v>
      </c>
      <c r="R33" s="42">
        <f>SUM(O33:Q33)</f>
        <v>690997.75</v>
      </c>
      <c r="S33" s="42">
        <f>R33+N33+J33</f>
        <v>2195812</v>
      </c>
    </row>
    <row r="34" spans="1:20" x14ac:dyDescent="0.25">
      <c r="A34" s="49" t="s">
        <v>219</v>
      </c>
      <c r="B34" s="42">
        <v>165826.58000000002</v>
      </c>
      <c r="C34" s="42">
        <v>182312.56999999998</v>
      </c>
      <c r="D34" s="42">
        <v>247301.7</v>
      </c>
      <c r="E34" s="42">
        <f>SUM(B34:D34)</f>
        <v>595440.85000000009</v>
      </c>
      <c r="F34" s="42"/>
      <c r="G34" s="42"/>
      <c r="H34" s="42"/>
      <c r="I34" s="42">
        <f>SUM(F34:H34)</f>
        <v>0</v>
      </c>
      <c r="J34" s="42">
        <f>I34+E34</f>
        <v>595440.85000000009</v>
      </c>
      <c r="K34" s="42"/>
      <c r="L34" s="42"/>
      <c r="M34" s="42"/>
      <c r="N34" s="42">
        <f>SUM(K34:M34)</f>
        <v>0</v>
      </c>
      <c r="O34" s="42"/>
      <c r="P34" s="42"/>
      <c r="Q34" s="42"/>
      <c r="R34" s="42">
        <f>SUM(O34:Q34)</f>
        <v>0</v>
      </c>
      <c r="S34" s="42">
        <f>R34+N34+J34</f>
        <v>595440.85000000009</v>
      </c>
    </row>
    <row r="35" spans="1:20" x14ac:dyDescent="0.25">
      <c r="A35" s="49" t="s">
        <v>220</v>
      </c>
      <c r="B35" s="50">
        <f>(B34-B33)/B33</f>
        <v>7.6211861203037565E-2</v>
      </c>
      <c r="C35" s="50">
        <f t="shared" ref="C35:S35" si="0">(C34-C33)/C33</f>
        <v>1.1052524799718841E-2</v>
      </c>
      <c r="D35" s="50">
        <f t="shared" si="0"/>
        <v>0.47906314683024831</v>
      </c>
      <c r="E35" s="50">
        <f t="shared" si="0"/>
        <v>0.18707179308010957</v>
      </c>
      <c r="F35" s="50">
        <f t="shared" si="0"/>
        <v>-1</v>
      </c>
      <c r="G35" s="50">
        <f t="shared" si="0"/>
        <v>-1</v>
      </c>
      <c r="H35" s="50">
        <f t="shared" si="0"/>
        <v>-1</v>
      </c>
      <c r="I35" s="50">
        <f t="shared" si="0"/>
        <v>-1</v>
      </c>
      <c r="J35" s="50">
        <f t="shared" si="0"/>
        <v>-0.40646410345994521</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-0.72882885693310717</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90" x14ac:dyDescent="0.25">
      <c r="A41" s="73" t="s">
        <v>240</v>
      </c>
      <c r="B41" s="73" t="s">
        <v>949</v>
      </c>
      <c r="C41" s="73" t="s">
        <v>962</v>
      </c>
      <c r="D41" s="73" t="s">
        <v>975</v>
      </c>
      <c r="E41" s="73" t="s">
        <v>244</v>
      </c>
      <c r="F41" s="73" t="s">
        <v>245</v>
      </c>
      <c r="G41" s="73" t="s">
        <v>218</v>
      </c>
      <c r="H41" s="73" t="s">
        <v>899</v>
      </c>
      <c r="I41" s="73" t="s">
        <v>950</v>
      </c>
      <c r="J41" s="54"/>
      <c r="K41" s="55">
        <v>0.05</v>
      </c>
      <c r="L41" s="55"/>
      <c r="M41" s="55"/>
      <c r="N41" s="55"/>
      <c r="O41" s="54"/>
      <c r="P41" s="55"/>
      <c r="Q41" s="54"/>
      <c r="R41" s="55">
        <v>0.05</v>
      </c>
      <c r="S41" s="54"/>
      <c r="T41" s="98" t="s">
        <v>641</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08.75" customHeight="1" x14ac:dyDescent="0.25">
      <c r="A43" s="77" t="s">
        <v>246</v>
      </c>
      <c r="B43" s="77" t="s">
        <v>951</v>
      </c>
      <c r="C43" s="73" t="s">
        <v>952</v>
      </c>
      <c r="D43" s="73" t="s">
        <v>953</v>
      </c>
      <c r="E43" s="73" t="s">
        <v>244</v>
      </c>
      <c r="F43" s="73" t="s">
        <v>245</v>
      </c>
      <c r="G43" s="73" t="s">
        <v>218</v>
      </c>
      <c r="H43" s="73" t="s">
        <v>956</v>
      </c>
      <c r="I43" s="73" t="s">
        <v>954</v>
      </c>
      <c r="J43" s="54"/>
      <c r="K43" s="55">
        <v>1</v>
      </c>
      <c r="L43" s="55"/>
      <c r="M43" s="54"/>
      <c r="N43" s="55"/>
      <c r="O43" s="54"/>
      <c r="P43" s="55"/>
      <c r="Q43" s="54"/>
      <c r="R43" s="55">
        <v>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86.25" customHeight="1" x14ac:dyDescent="0.25">
      <c r="A45" s="77" t="s">
        <v>285</v>
      </c>
      <c r="B45" s="73" t="s">
        <v>963</v>
      </c>
      <c r="C45" s="73" t="s">
        <v>964</v>
      </c>
      <c r="D45" s="73" t="s">
        <v>955</v>
      </c>
      <c r="E45" s="73" t="s">
        <v>244</v>
      </c>
      <c r="F45" s="73" t="s">
        <v>245</v>
      </c>
      <c r="G45" s="73" t="s">
        <v>248</v>
      </c>
      <c r="H45" s="73" t="s">
        <v>903</v>
      </c>
      <c r="I45" s="73" t="s">
        <v>965</v>
      </c>
      <c r="J45" s="73"/>
      <c r="K45" s="55">
        <v>1</v>
      </c>
      <c r="L45" s="55">
        <v>1</v>
      </c>
      <c r="M45" s="95"/>
      <c r="N45" s="55">
        <v>1</v>
      </c>
      <c r="O45" s="95"/>
      <c r="P45" s="55">
        <v>1</v>
      </c>
      <c r="Q45" s="54"/>
      <c r="R45" s="55">
        <v>1</v>
      </c>
      <c r="S45" s="73"/>
    </row>
    <row r="46" spans="1:20" x14ac:dyDescent="0.25">
      <c r="A46" s="275"/>
      <c r="B46" s="275"/>
      <c r="C46" s="275"/>
      <c r="D46" s="275"/>
      <c r="E46" s="275"/>
      <c r="F46" s="275"/>
      <c r="G46" s="275"/>
      <c r="H46" s="275"/>
      <c r="I46" s="275"/>
      <c r="J46" s="275"/>
      <c r="K46" s="275"/>
      <c r="L46" s="275"/>
      <c r="M46" s="275"/>
      <c r="N46" s="275"/>
      <c r="O46" s="275"/>
      <c r="P46" s="275"/>
      <c r="Q46" s="275"/>
      <c r="R46" s="275"/>
      <c r="S46" s="275"/>
    </row>
    <row r="47" spans="1:20" ht="112.5" x14ac:dyDescent="0.25">
      <c r="A47" s="73" t="s">
        <v>284</v>
      </c>
      <c r="B47" s="73" t="s">
        <v>957</v>
      </c>
      <c r="C47" s="73" t="s">
        <v>983</v>
      </c>
      <c r="D47" s="73" t="s">
        <v>958</v>
      </c>
      <c r="E47" s="73" t="s">
        <v>244</v>
      </c>
      <c r="F47" s="73" t="s">
        <v>252</v>
      </c>
      <c r="G47" s="73" t="s">
        <v>248</v>
      </c>
      <c r="H47" s="73" t="s">
        <v>903</v>
      </c>
      <c r="I47" s="73" t="s">
        <v>959</v>
      </c>
      <c r="J47" s="73"/>
      <c r="K47" s="55">
        <v>1</v>
      </c>
      <c r="L47" s="55">
        <v>1</v>
      </c>
      <c r="M47" s="54"/>
      <c r="N47" s="55">
        <v>1</v>
      </c>
      <c r="O47" s="54"/>
      <c r="P47" s="55">
        <v>1</v>
      </c>
      <c r="Q47" s="54"/>
      <c r="R47" s="55">
        <v>1</v>
      </c>
      <c r="S47" s="73"/>
      <c r="T47" s="137" t="s">
        <v>661</v>
      </c>
    </row>
  </sheetData>
  <mergeCells count="95">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2:S42"/>
    <mergeCell ref="A44:S44"/>
    <mergeCell ref="A46:S46"/>
    <mergeCell ref="F39:F40"/>
    <mergeCell ref="G39:G40"/>
    <mergeCell ref="J39:J40"/>
    <mergeCell ref="K39:K40"/>
    <mergeCell ref="L39:M39"/>
    <mergeCell ref="N39:O39"/>
  </mergeCells>
  <pageMargins left="0.70866141732283472" right="0.70866141732283472" top="0.74803149606299213" bottom="0.74803149606299213" header="0.31496062992125984" footer="0.31496062992125984"/>
  <pageSetup scale="46"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1:S30"/>
  <sheetViews>
    <sheetView showGridLines="0" topLeftCell="A10" zoomScale="80" zoomScaleNormal="80" workbookViewId="0">
      <selection activeCell="I27" sqref="I27"/>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7" width="12.7109375" style="1" customWidth="1"/>
    <col min="8"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Hoja1!C49</f>
        <v>Infraestructura estratégica</v>
      </c>
      <c r="D9" s="215"/>
      <c r="E9" s="215"/>
      <c r="F9" s="215"/>
      <c r="G9" s="215"/>
      <c r="H9" s="215"/>
      <c r="I9" s="215"/>
      <c r="J9" s="215"/>
      <c r="K9" s="216"/>
      <c r="N9" s="234" t="s">
        <v>271</v>
      </c>
      <c r="O9" s="234"/>
      <c r="P9" s="234"/>
      <c r="Q9" s="308" t="s">
        <v>116</v>
      </c>
      <c r="R9" s="291"/>
      <c r="S9" s="292"/>
    </row>
    <row r="10" spans="1:19" ht="15" customHeight="1" x14ac:dyDescent="0.25">
      <c r="A10" s="229"/>
      <c r="B10" s="229"/>
      <c r="C10" s="217"/>
      <c r="D10" s="218"/>
      <c r="E10" s="218"/>
      <c r="F10" s="218"/>
      <c r="G10" s="218"/>
      <c r="H10" s="218"/>
      <c r="I10" s="218"/>
      <c r="J10" s="218"/>
      <c r="K10" s="219"/>
      <c r="N10" s="234"/>
      <c r="O10" s="234"/>
      <c r="P10" s="234"/>
      <c r="Q10" s="308" t="s">
        <v>960</v>
      </c>
      <c r="R10" s="291"/>
      <c r="S10" s="292"/>
    </row>
    <row r="11" spans="1:19" x14ac:dyDescent="0.25">
      <c r="A11" s="59"/>
      <c r="B11" s="59"/>
      <c r="Q11" s="308" t="s">
        <v>118</v>
      </c>
      <c r="R11" s="291"/>
      <c r="S11" s="292"/>
    </row>
    <row r="12" spans="1:19" x14ac:dyDescent="0.25">
      <c r="A12" s="229" t="s">
        <v>267</v>
      </c>
      <c r="B12" s="229"/>
      <c r="C12" s="225" t="s">
        <v>3</v>
      </c>
      <c r="D12" s="226"/>
      <c r="E12" s="226"/>
      <c r="F12" s="226"/>
      <c r="G12" s="226"/>
      <c r="H12" s="226"/>
      <c r="I12" s="226"/>
      <c r="J12" s="226"/>
      <c r="K12" s="227"/>
      <c r="M12" s="236" t="s">
        <v>2</v>
      </c>
      <c r="N12" s="237"/>
      <c r="O12" s="238"/>
      <c r="Q12" s="308" t="str">
        <f>Hoja1!S52</f>
        <v>Ecología</v>
      </c>
      <c r="R12" s="291"/>
      <c r="S12" s="292"/>
    </row>
    <row r="13" spans="1:19" x14ac:dyDescent="0.25">
      <c r="A13" s="229"/>
      <c r="B13" s="229"/>
      <c r="C13" s="220" t="str">
        <f>Hoja1!E49</f>
        <v>Programa estratégico de infraestructura</v>
      </c>
      <c r="D13" s="221"/>
      <c r="E13" s="221"/>
      <c r="F13" s="221"/>
      <c r="G13" s="221"/>
      <c r="H13" s="221"/>
      <c r="I13" s="221"/>
      <c r="J13" s="221"/>
      <c r="K13" s="222"/>
      <c r="M13" s="210">
        <f>Hoja1!G49</f>
        <v>88150000</v>
      </c>
      <c r="N13" s="211"/>
      <c r="O13" s="212"/>
      <c r="Q13" s="308" t="s">
        <v>118</v>
      </c>
      <c r="R13" s="291"/>
      <c r="S13" s="292"/>
    </row>
    <row r="14" spans="1:19" x14ac:dyDescent="0.25">
      <c r="A14" s="229"/>
      <c r="B14" s="229"/>
      <c r="C14" s="220" t="str">
        <f>Hoja1!E50</f>
        <v>Fondo para la Infraestructura Social Municipal (FISM)</v>
      </c>
      <c r="D14" s="221"/>
      <c r="E14" s="221"/>
      <c r="F14" s="221"/>
      <c r="G14" s="221"/>
      <c r="H14" s="221"/>
      <c r="I14" s="221"/>
      <c r="J14" s="221"/>
      <c r="K14" s="222"/>
      <c r="M14" s="210">
        <f>Hoja1!G50</f>
        <v>101767766.5</v>
      </c>
      <c r="N14" s="211"/>
      <c r="O14" s="212"/>
      <c r="Q14" s="308" t="s">
        <v>119</v>
      </c>
      <c r="R14" s="291"/>
      <c r="S14" s="292"/>
    </row>
    <row r="15" spans="1:19" x14ac:dyDescent="0.25">
      <c r="A15" s="229"/>
      <c r="B15" s="229"/>
      <c r="C15" s="220" t="str">
        <f>Hoja1!E51</f>
        <v>Gestión de Obra Pública</v>
      </c>
      <c r="D15" s="221"/>
      <c r="E15" s="221"/>
      <c r="F15" s="221"/>
      <c r="G15" s="221"/>
      <c r="H15" s="221"/>
      <c r="I15" s="221"/>
      <c r="J15" s="221"/>
      <c r="K15" s="222"/>
      <c r="M15" s="210">
        <f>Hoja1!G51</f>
        <v>27091212</v>
      </c>
      <c r="N15" s="211"/>
      <c r="O15" s="212"/>
      <c r="Q15" s="308" t="s">
        <v>120</v>
      </c>
      <c r="R15" s="291"/>
      <c r="S15" s="292"/>
    </row>
    <row r="16" spans="1:19" x14ac:dyDescent="0.25">
      <c r="A16" s="229"/>
      <c r="B16" s="229"/>
      <c r="C16" s="220" t="str">
        <f>Hoja1!E52</f>
        <v>Programa Tratamiento de Aguas Residuales</v>
      </c>
      <c r="D16" s="221"/>
      <c r="E16" s="221"/>
      <c r="F16" s="221"/>
      <c r="G16" s="221"/>
      <c r="H16" s="221"/>
      <c r="I16" s="221"/>
      <c r="J16" s="221"/>
      <c r="K16" s="222"/>
      <c r="M16" s="210">
        <f>Hoja1!G52</f>
        <v>116000000</v>
      </c>
      <c r="N16" s="211"/>
      <c r="O16" s="212"/>
      <c r="Q16" s="308"/>
      <c r="R16" s="291"/>
      <c r="S16" s="292"/>
    </row>
    <row r="17" spans="1:19" x14ac:dyDescent="0.25">
      <c r="A17" s="229"/>
      <c r="B17" s="229"/>
      <c r="C17" s="220" t="str">
        <f>Hoja1!E53</f>
        <v>Supervisión de los Servicios de Ecología</v>
      </c>
      <c r="D17" s="221"/>
      <c r="E17" s="221"/>
      <c r="F17" s="221"/>
      <c r="G17" s="221"/>
      <c r="H17" s="221"/>
      <c r="I17" s="221"/>
      <c r="J17" s="221"/>
      <c r="K17" s="222"/>
      <c r="M17" s="210">
        <f>Hoja1!G53</f>
        <v>16770452</v>
      </c>
      <c r="N17" s="211"/>
      <c r="O17" s="212"/>
      <c r="Q17" s="308"/>
      <c r="R17" s="291"/>
      <c r="S17" s="292"/>
    </row>
    <row r="18" spans="1:19" x14ac:dyDescent="0.25">
      <c r="A18" s="229"/>
      <c r="B18" s="229"/>
      <c r="C18" s="220" t="str">
        <f>Hoja1!E54</f>
        <v>Eficiencia de Desarrollo Urbano</v>
      </c>
      <c r="D18" s="221"/>
      <c r="E18" s="221"/>
      <c r="F18" s="221"/>
      <c r="G18" s="221"/>
      <c r="H18" s="221"/>
      <c r="I18" s="221"/>
      <c r="J18" s="221"/>
      <c r="K18" s="222"/>
      <c r="M18" s="210">
        <f>Hoja1!G54</f>
        <v>32173833</v>
      </c>
      <c r="N18" s="211"/>
      <c r="O18" s="212"/>
      <c r="Q18" s="290"/>
      <c r="R18" s="291"/>
      <c r="S18" s="292"/>
    </row>
    <row r="19" spans="1:19" x14ac:dyDescent="0.25">
      <c r="A19" s="229"/>
      <c r="B19" s="229"/>
      <c r="C19" s="220" t="str">
        <f>Hoja1!E55</f>
        <v>Conservación de la Imagen del Municipio</v>
      </c>
      <c r="D19" s="221"/>
      <c r="E19" s="221"/>
      <c r="F19" s="221"/>
      <c r="G19" s="221"/>
      <c r="H19" s="221"/>
      <c r="I19" s="221"/>
      <c r="J19" s="221"/>
      <c r="K19" s="222"/>
      <c r="M19" s="210">
        <f>Hoja1!G55</f>
        <v>11662579</v>
      </c>
      <c r="N19" s="211"/>
      <c r="O19" s="212"/>
      <c r="Q19" s="290"/>
      <c r="R19" s="291"/>
      <c r="S19" s="292"/>
    </row>
    <row r="20" spans="1:19" x14ac:dyDescent="0.25">
      <c r="A20" s="229"/>
      <c r="B20" s="229"/>
      <c r="C20" s="220"/>
      <c r="D20" s="221"/>
      <c r="E20" s="221"/>
      <c r="F20" s="221"/>
      <c r="G20" s="221"/>
      <c r="H20" s="221"/>
      <c r="I20" s="221"/>
      <c r="J20" s="221"/>
      <c r="K20" s="222"/>
      <c r="M20" s="210">
        <f>Hoja1!G56</f>
        <v>5321553</v>
      </c>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398937395.5</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SUM(Hoja1!T49:T56)</f>
        <v>32601382.708333332</v>
      </c>
      <c r="C28" s="42">
        <f>SUM(Hoja1!U49:U56)</f>
        <v>32689892.708333332</v>
      </c>
      <c r="D28" s="42">
        <f>SUM(Hoja1!V49:V56)</f>
        <v>32821802.708333332</v>
      </c>
      <c r="E28" s="42">
        <f>SUM(B28:D28)</f>
        <v>98113078.125</v>
      </c>
      <c r="F28" s="42">
        <f>SUM(Hoja1!W49:W56)</f>
        <v>32645637.708333332</v>
      </c>
      <c r="G28" s="42">
        <f>SUM(Hoja1!X49:X56)</f>
        <v>32645637.708333332</v>
      </c>
      <c r="H28" s="42">
        <f>SUM(Hoja1!Y49:Y56)</f>
        <v>32821802.708333332</v>
      </c>
      <c r="I28" s="42">
        <f>SUM(F28:H28)</f>
        <v>98113078.125</v>
      </c>
      <c r="J28" s="42">
        <f>I28+E28</f>
        <v>196226156.25</v>
      </c>
      <c r="K28" s="42">
        <f>SUM(Hoja1!Z49:Z56)</f>
        <v>32645637.708333332</v>
      </c>
      <c r="L28" s="42">
        <f>SUM(Hoja1!AA49:AA56)</f>
        <v>32645637.708333332</v>
      </c>
      <c r="M28" s="42">
        <f>SUM(Hoja1!AB49:AB56)</f>
        <v>32821802.708333332</v>
      </c>
      <c r="N28" s="42">
        <f>SUM(K28:M28)</f>
        <v>98113078.125</v>
      </c>
      <c r="O28" s="42">
        <f>SUM(Hoja1!AC49:AC56)</f>
        <v>32645637.708333332</v>
      </c>
      <c r="P28" s="42">
        <f>SUM(Hoja1!AD49:AD56)</f>
        <v>35888179.208333336</v>
      </c>
      <c r="Q28" s="42">
        <f>SUM(Hoja1!AE49:AE56)</f>
        <v>36064344.208333336</v>
      </c>
      <c r="R28" s="42">
        <f>SUM(O28:Q28)</f>
        <v>104598161.125</v>
      </c>
      <c r="S28" s="42">
        <f>R28+N28+J28</f>
        <v>398937395.5</v>
      </c>
    </row>
    <row r="29" spans="1:19" x14ac:dyDescent="0.25">
      <c r="A29" s="49" t="s">
        <v>219</v>
      </c>
      <c r="B29" s="42">
        <v>14927908.92</v>
      </c>
      <c r="C29" s="42">
        <v>16281226.300000001</v>
      </c>
      <c r="D29" s="42">
        <v>43161796.405200005</v>
      </c>
      <c r="E29" s="42">
        <f>SUM(B29:D29)</f>
        <v>74370931.625200003</v>
      </c>
      <c r="F29" s="42"/>
      <c r="G29" s="42"/>
      <c r="H29" s="42"/>
      <c r="I29" s="42">
        <f>SUM(F29:H29)</f>
        <v>0</v>
      </c>
      <c r="J29" s="42">
        <f>I29+E29</f>
        <v>74370931.625200003</v>
      </c>
      <c r="K29" s="42"/>
      <c r="L29" s="42"/>
      <c r="M29" s="42"/>
      <c r="N29" s="42">
        <f>SUM(K29:M29)</f>
        <v>0</v>
      </c>
      <c r="O29" s="42">
        <f>SUM(Hoja1!AC36:AC40)</f>
        <v>15072858.166666666</v>
      </c>
      <c r="P29" s="42"/>
      <c r="Q29" s="42"/>
      <c r="R29" s="42">
        <f>SUM(O29:Q29)</f>
        <v>15072858.166666666</v>
      </c>
      <c r="S29" s="42">
        <f>R29+N29+J29</f>
        <v>89443789.791866675</v>
      </c>
    </row>
    <row r="30" spans="1:19" x14ac:dyDescent="0.25">
      <c r="A30" s="49" t="s">
        <v>220</v>
      </c>
      <c r="B30" s="50">
        <f>(B29-B28)/B28</f>
        <v>-0.54210810463004588</v>
      </c>
      <c r="C30" s="50">
        <f t="shared" ref="C30:S30" si="0">(C29-C28)/C28</f>
        <v>-0.50194922799946728</v>
      </c>
      <c r="D30" s="50">
        <f t="shared" si="0"/>
        <v>0.31503430170340363</v>
      </c>
      <c r="E30" s="50">
        <f t="shared" si="0"/>
        <v>-0.24198758161018605</v>
      </c>
      <c r="F30" s="50">
        <f t="shared" si="0"/>
        <v>-1</v>
      </c>
      <c r="G30" s="50">
        <f t="shared" si="0"/>
        <v>-1</v>
      </c>
      <c r="H30" s="50">
        <f t="shared" si="0"/>
        <v>-1</v>
      </c>
      <c r="I30" s="50">
        <f t="shared" si="0"/>
        <v>-1</v>
      </c>
      <c r="J30" s="50">
        <f t="shared" si="0"/>
        <v>-0.62099379080509298</v>
      </c>
      <c r="K30" s="50">
        <f t="shared" si="0"/>
        <v>-1</v>
      </c>
      <c r="L30" s="50">
        <f t="shared" si="0"/>
        <v>-1</v>
      </c>
      <c r="M30" s="50">
        <f t="shared" si="0"/>
        <v>-1</v>
      </c>
      <c r="N30" s="50">
        <f t="shared" si="0"/>
        <v>-1</v>
      </c>
      <c r="O30" s="50">
        <f t="shared" si="0"/>
        <v>-0.53828875081772187</v>
      </c>
      <c r="P30" s="50">
        <f t="shared" si="0"/>
        <v>-1</v>
      </c>
      <c r="Q30" s="50">
        <f t="shared" si="0"/>
        <v>-1</v>
      </c>
      <c r="R30" s="50">
        <f t="shared" si="0"/>
        <v>-0.85589748419521583</v>
      </c>
      <c r="S30" s="50">
        <f t="shared" si="0"/>
        <v>-0.77579492220887414</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T49"/>
  <sheetViews>
    <sheetView showGridLines="0" view="pageBreakPreview" topLeftCell="A47" zoomScale="60" zoomScaleNormal="100" workbookViewId="0">
      <selection activeCell="M45" sqref="M45"/>
    </sheetView>
  </sheetViews>
  <sheetFormatPr baseColWidth="10" defaultRowHeight="15" x14ac:dyDescent="0.25"/>
  <cols>
    <col min="1" max="1" width="11.42578125" style="1"/>
    <col min="2" max="3" width="16"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98.25" customHeight="1" x14ac:dyDescent="0.25">
      <c r="A10" s="36" t="s">
        <v>941</v>
      </c>
      <c r="B10" s="73" t="str">
        <f>Hoja1!E49</f>
        <v>Programa estratégico de infraestructura</v>
      </c>
      <c r="C10" s="73" t="s">
        <v>116</v>
      </c>
      <c r="D10" s="246" t="s">
        <v>116</v>
      </c>
      <c r="E10" s="247"/>
      <c r="F10" s="248">
        <f>Hoja1!G49</f>
        <v>88150000</v>
      </c>
      <c r="G10" s="249"/>
      <c r="H10" s="38">
        <f>Hoja1!G49</f>
        <v>88150000</v>
      </c>
      <c r="I10" s="39">
        <v>0</v>
      </c>
      <c r="J10" s="248">
        <v>0</v>
      </c>
      <c r="K10" s="249"/>
      <c r="L10" s="248">
        <f>H10-J10</f>
        <v>88150000</v>
      </c>
      <c r="M10" s="249"/>
      <c r="N10" s="246" t="s">
        <v>161</v>
      </c>
      <c r="O10" s="247"/>
      <c r="P10" s="246" t="s">
        <v>966</v>
      </c>
      <c r="Q10" s="250"/>
      <c r="R10" s="286" t="s">
        <v>967</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968</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799</v>
      </c>
      <c r="C18" s="293"/>
      <c r="D18" s="41" t="s">
        <v>174</v>
      </c>
      <c r="E18" s="294" t="s">
        <v>175</v>
      </c>
      <c r="F18" s="295"/>
      <c r="G18" s="296"/>
      <c r="H18" s="257" t="s">
        <v>176</v>
      </c>
      <c r="I18" s="257"/>
      <c r="J18" s="42">
        <v>0</v>
      </c>
      <c r="K18" s="257" t="s">
        <v>177</v>
      </c>
      <c r="L18" s="257"/>
      <c r="M18" s="257"/>
      <c r="N18" s="257"/>
      <c r="O18" s="42">
        <v>0</v>
      </c>
      <c r="P18" s="40"/>
      <c r="R18" s="40"/>
      <c r="S18" s="40"/>
      <c r="T18" s="40"/>
    </row>
    <row r="19" spans="1:20" ht="22.5" customHeight="1" x14ac:dyDescent="0.25">
      <c r="A19" s="41" t="s">
        <v>178</v>
      </c>
      <c r="B19" s="306" t="s">
        <v>800</v>
      </c>
      <c r="C19" s="307"/>
      <c r="D19" s="41" t="s">
        <v>180</v>
      </c>
      <c r="E19" s="294" t="s">
        <v>181</v>
      </c>
      <c r="F19" s="295"/>
      <c r="G19" s="296"/>
      <c r="H19" s="257" t="s">
        <v>182</v>
      </c>
      <c r="I19" s="257"/>
      <c r="J19" s="42">
        <f>Hoja1!G49</f>
        <v>88150000</v>
      </c>
      <c r="K19" s="257" t="s">
        <v>183</v>
      </c>
      <c r="L19" s="257"/>
      <c r="M19" s="257"/>
      <c r="N19" s="257"/>
      <c r="O19" s="42">
        <v>0</v>
      </c>
      <c r="P19" s="40"/>
      <c r="R19" s="40"/>
      <c r="S19" s="40"/>
      <c r="T19" s="40"/>
    </row>
    <row r="20" spans="1:20" ht="19.5" customHeight="1" x14ac:dyDescent="0.25">
      <c r="A20" s="41" t="s">
        <v>184</v>
      </c>
      <c r="B20" s="293" t="s">
        <v>989</v>
      </c>
      <c r="C20" s="293"/>
      <c r="D20" s="41" t="s">
        <v>186</v>
      </c>
      <c r="E20" s="301" t="s">
        <v>433</v>
      </c>
      <c r="F20" s="302"/>
      <c r="G20" s="303"/>
      <c r="H20" s="259" t="s">
        <v>188</v>
      </c>
      <c r="I20" s="259"/>
      <c r="J20" s="42">
        <v>0</v>
      </c>
      <c r="K20" s="257" t="s">
        <v>189</v>
      </c>
      <c r="L20" s="257"/>
      <c r="M20" s="257"/>
      <c r="N20" s="257"/>
      <c r="O20" s="42">
        <v>0</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x14ac:dyDescent="0.25">
      <c r="A22" s="257" t="s">
        <v>193</v>
      </c>
      <c r="B22" s="257"/>
      <c r="C22" s="42">
        <f>SUM(C23:C29)</f>
        <v>88150000</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88150000</v>
      </c>
      <c r="K23" s="257" t="s">
        <v>199</v>
      </c>
      <c r="L23" s="257"/>
      <c r="M23" s="257"/>
      <c r="N23" s="257"/>
      <c r="O23" s="42">
        <f>Hoja1!M49</f>
        <v>88150000</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Hoja1!M49</f>
        <v>88150000</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88150000</v>
      </c>
      <c r="P27" s="40"/>
      <c r="S27" s="40"/>
      <c r="T27" s="40"/>
    </row>
    <row r="28" spans="1:20" x14ac:dyDescent="0.25">
      <c r="A28" s="261" t="s">
        <v>209</v>
      </c>
      <c r="B28" s="261"/>
      <c r="C28" s="42">
        <v>0</v>
      </c>
      <c r="D28" s="257" t="s">
        <v>210</v>
      </c>
      <c r="E28" s="257"/>
      <c r="F28" s="42">
        <f>C22+F22</f>
        <v>88150000</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Hoja1!T49</f>
        <v>7345833.333333333</v>
      </c>
      <c r="C33" s="42">
        <f>Hoja1!U49</f>
        <v>7345833.333333333</v>
      </c>
      <c r="D33" s="42">
        <f>Hoja1!V49</f>
        <v>7345833.333333333</v>
      </c>
      <c r="E33" s="42">
        <f>SUM(B33:D33)</f>
        <v>22037500</v>
      </c>
      <c r="F33" s="42">
        <f>Hoja1!W49</f>
        <v>7345833.333333333</v>
      </c>
      <c r="G33" s="42">
        <f>Hoja1!X49</f>
        <v>7345833.333333333</v>
      </c>
      <c r="H33" s="42">
        <f>Hoja1!Y49</f>
        <v>7345833.333333333</v>
      </c>
      <c r="I33" s="42">
        <f>SUM(F33:H33)</f>
        <v>22037500</v>
      </c>
      <c r="J33" s="42">
        <f>I33+E33</f>
        <v>44075000</v>
      </c>
      <c r="K33" s="42">
        <f>Hoja1!Z49</f>
        <v>7345833.333333333</v>
      </c>
      <c r="L33" s="42">
        <f>Hoja1!AA49</f>
        <v>7345833.333333333</v>
      </c>
      <c r="M33" s="42">
        <f>Hoja1!AB49</f>
        <v>7345833.333333333</v>
      </c>
      <c r="N33" s="42">
        <f>SUM(K33:M33)</f>
        <v>22037500</v>
      </c>
      <c r="O33" s="42">
        <f>Hoja1!AC49</f>
        <v>7345833.333333333</v>
      </c>
      <c r="P33" s="42">
        <f>Hoja1!AD49</f>
        <v>7345833.333333333</v>
      </c>
      <c r="Q33" s="42">
        <f>Hoja1!AE49</f>
        <v>7345833.333333333</v>
      </c>
      <c r="R33" s="42">
        <f>SUM(O33:Q33)</f>
        <v>22037500</v>
      </c>
      <c r="S33" s="42">
        <f>R33+N33+J33</f>
        <v>88150000</v>
      </c>
    </row>
    <row r="34" spans="1:20" x14ac:dyDescent="0.25">
      <c r="A34" s="49" t="s">
        <v>219</v>
      </c>
      <c r="B34" s="42">
        <v>1795547.5000000002</v>
      </c>
      <c r="C34" s="42">
        <v>-10994.599999999999</v>
      </c>
      <c r="D34" s="42">
        <v>22545066.339999996</v>
      </c>
      <c r="E34" s="42">
        <f>SUM(B34:D34)</f>
        <v>24329619.239999995</v>
      </c>
      <c r="F34" s="42"/>
      <c r="G34" s="42"/>
      <c r="H34" s="42"/>
      <c r="I34" s="42">
        <f>SUM(F34:H34)</f>
        <v>0</v>
      </c>
      <c r="J34" s="42">
        <f>I34+E34</f>
        <v>24329619.239999995</v>
      </c>
      <c r="K34" s="42"/>
      <c r="L34" s="42"/>
      <c r="M34" s="42"/>
      <c r="N34" s="42">
        <f>SUM(K34:M34)</f>
        <v>0</v>
      </c>
      <c r="O34" s="42"/>
      <c r="P34" s="42"/>
      <c r="Q34" s="42"/>
      <c r="R34" s="42">
        <f>SUM(O34:Q34)</f>
        <v>0</v>
      </c>
      <c r="S34" s="42">
        <f>R34+N34+J34</f>
        <v>24329619.239999995</v>
      </c>
    </row>
    <row r="35" spans="1:20" x14ac:dyDescent="0.25">
      <c r="A35" s="49" t="s">
        <v>220</v>
      </c>
      <c r="B35" s="50">
        <f>(B34-B33)/B33</f>
        <v>-0.75556925694838339</v>
      </c>
      <c r="C35" s="50">
        <f t="shared" ref="C35:S35" si="0">(C34-C33)/C33</f>
        <v>-1.001496712422008</v>
      </c>
      <c r="D35" s="50">
        <f t="shared" si="0"/>
        <v>2.0690958148610319</v>
      </c>
      <c r="E35" s="50">
        <f t="shared" si="0"/>
        <v>0.10400994849688007</v>
      </c>
      <c r="F35" s="50">
        <f t="shared" si="0"/>
        <v>-1</v>
      </c>
      <c r="G35" s="50">
        <f t="shared" si="0"/>
        <v>-1</v>
      </c>
      <c r="H35" s="50">
        <f t="shared" si="0"/>
        <v>-1</v>
      </c>
      <c r="I35" s="50">
        <f t="shared" si="0"/>
        <v>-1</v>
      </c>
      <c r="J35" s="50">
        <f t="shared" si="0"/>
        <v>-0.44799502575155997</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-0.72399751287577996</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112.5" x14ac:dyDescent="0.25">
      <c r="A41" s="73" t="s">
        <v>240</v>
      </c>
      <c r="B41" s="73" t="s">
        <v>969</v>
      </c>
      <c r="C41" s="73" t="s">
        <v>973</v>
      </c>
      <c r="D41" s="73" t="s">
        <v>974</v>
      </c>
      <c r="E41" s="73" t="s">
        <v>244</v>
      </c>
      <c r="F41" s="73" t="s">
        <v>245</v>
      </c>
      <c r="G41" s="73" t="s">
        <v>218</v>
      </c>
      <c r="H41" s="73" t="s">
        <v>990</v>
      </c>
      <c r="I41" s="73" t="s">
        <v>991</v>
      </c>
      <c r="J41" s="54"/>
      <c r="K41" s="55">
        <v>0.05</v>
      </c>
      <c r="L41" s="55"/>
      <c r="M41" s="55"/>
      <c r="N41" s="55"/>
      <c r="O41" s="54"/>
      <c r="P41" s="55"/>
      <c r="Q41" s="54"/>
      <c r="R41" s="55">
        <v>0.05</v>
      </c>
      <c r="S41" s="54"/>
      <c r="T41" s="98" t="s">
        <v>976</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08.75" customHeight="1" x14ac:dyDescent="0.25">
      <c r="A43" s="77" t="s">
        <v>246</v>
      </c>
      <c r="B43" s="77" t="s">
        <v>992</v>
      </c>
      <c r="C43" s="73" t="s">
        <v>993</v>
      </c>
      <c r="D43" s="73" t="s">
        <v>977</v>
      </c>
      <c r="E43" s="73" t="s">
        <v>244</v>
      </c>
      <c r="F43" s="73" t="s">
        <v>245</v>
      </c>
      <c r="G43" s="73" t="s">
        <v>218</v>
      </c>
      <c r="H43" s="73" t="s">
        <v>990</v>
      </c>
      <c r="I43" s="73" t="s">
        <v>991</v>
      </c>
      <c r="J43" s="54"/>
      <c r="K43" s="55">
        <v>0.05</v>
      </c>
      <c r="L43" s="55"/>
      <c r="M43" s="54"/>
      <c r="N43" s="55"/>
      <c r="O43" s="54"/>
      <c r="P43" s="55"/>
      <c r="Q43" s="54"/>
      <c r="R43" s="55">
        <v>0.05</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86.25" customHeight="1" x14ac:dyDescent="0.25">
      <c r="A45" s="273" t="s">
        <v>285</v>
      </c>
      <c r="B45" s="73" t="s">
        <v>970</v>
      </c>
      <c r="C45" s="73" t="s">
        <v>980</v>
      </c>
      <c r="D45" s="73" t="s">
        <v>978</v>
      </c>
      <c r="E45" s="73" t="s">
        <v>244</v>
      </c>
      <c r="F45" s="73" t="s">
        <v>245</v>
      </c>
      <c r="G45" s="73" t="s">
        <v>248</v>
      </c>
      <c r="H45" s="73" t="s">
        <v>994</v>
      </c>
      <c r="I45" s="73" t="s">
        <v>995</v>
      </c>
      <c r="J45" s="73"/>
      <c r="K45" s="55">
        <v>1</v>
      </c>
      <c r="L45" s="55">
        <v>1</v>
      </c>
      <c r="M45" s="95"/>
      <c r="N45" s="55">
        <v>1</v>
      </c>
      <c r="O45" s="95"/>
      <c r="P45" s="55">
        <v>1</v>
      </c>
      <c r="Q45" s="54"/>
      <c r="R45" s="55">
        <v>1</v>
      </c>
      <c r="S45" s="73"/>
    </row>
    <row r="46" spans="1:20" ht="86.25" customHeight="1" x14ac:dyDescent="0.25">
      <c r="A46" s="276"/>
      <c r="B46" s="73" t="s">
        <v>971</v>
      </c>
      <c r="C46" s="73" t="s">
        <v>979</v>
      </c>
      <c r="D46" s="73" t="s">
        <v>981</v>
      </c>
      <c r="E46" s="73" t="s">
        <v>244</v>
      </c>
      <c r="F46" s="73" t="s">
        <v>245</v>
      </c>
      <c r="G46" s="73" t="s">
        <v>248</v>
      </c>
      <c r="H46" s="73" t="s">
        <v>994</v>
      </c>
      <c r="I46" s="73" t="s">
        <v>996</v>
      </c>
      <c r="J46" s="73"/>
      <c r="K46" s="55">
        <v>1</v>
      </c>
      <c r="L46" s="55">
        <v>1</v>
      </c>
      <c r="M46" s="95"/>
      <c r="N46" s="55">
        <v>1</v>
      </c>
      <c r="O46" s="95"/>
      <c r="P46" s="55">
        <v>1</v>
      </c>
      <c r="Q46" s="54"/>
      <c r="R46" s="55">
        <v>1</v>
      </c>
      <c r="S46" s="73"/>
    </row>
    <row r="47" spans="1:20" x14ac:dyDescent="0.25">
      <c r="A47" s="275"/>
      <c r="B47" s="275"/>
      <c r="C47" s="275"/>
      <c r="D47" s="275"/>
      <c r="E47" s="275"/>
      <c r="F47" s="275"/>
      <c r="G47" s="275"/>
      <c r="H47" s="275"/>
      <c r="I47" s="275"/>
      <c r="J47" s="275"/>
      <c r="K47" s="275"/>
      <c r="L47" s="275"/>
      <c r="M47" s="275"/>
      <c r="N47" s="275"/>
      <c r="O47" s="275"/>
      <c r="P47" s="275"/>
      <c r="Q47" s="275"/>
      <c r="R47" s="275"/>
      <c r="S47" s="275"/>
    </row>
    <row r="48" spans="1:20" ht="123.75" x14ac:dyDescent="0.25">
      <c r="A48" s="273" t="s">
        <v>284</v>
      </c>
      <c r="B48" s="73" t="s">
        <v>972</v>
      </c>
      <c r="C48" s="73" t="s">
        <v>984</v>
      </c>
      <c r="D48" s="73" t="s">
        <v>985</v>
      </c>
      <c r="E48" s="73" t="s">
        <v>244</v>
      </c>
      <c r="F48" s="73" t="s">
        <v>252</v>
      </c>
      <c r="G48" s="73" t="s">
        <v>248</v>
      </c>
      <c r="H48" s="73" t="s">
        <v>986</v>
      </c>
      <c r="I48" s="73" t="s">
        <v>997</v>
      </c>
      <c r="J48" s="73"/>
      <c r="K48" s="55">
        <v>1</v>
      </c>
      <c r="L48" s="55">
        <v>1</v>
      </c>
      <c r="M48" s="54"/>
      <c r="N48" s="55">
        <v>1</v>
      </c>
      <c r="O48" s="54"/>
      <c r="P48" s="55">
        <v>1</v>
      </c>
      <c r="Q48" s="54"/>
      <c r="R48" s="55">
        <v>1</v>
      </c>
      <c r="S48" s="73"/>
      <c r="T48" s="136" t="s">
        <v>661</v>
      </c>
    </row>
    <row r="49" spans="1:20" ht="112.5" x14ac:dyDescent="0.25">
      <c r="A49" s="276"/>
      <c r="B49" s="73" t="s">
        <v>982</v>
      </c>
      <c r="C49" s="73" t="s">
        <v>998</v>
      </c>
      <c r="D49" s="73" t="s">
        <v>987</v>
      </c>
      <c r="E49" s="73" t="s">
        <v>244</v>
      </c>
      <c r="F49" s="73" t="s">
        <v>252</v>
      </c>
      <c r="G49" s="73" t="s">
        <v>248</v>
      </c>
      <c r="H49" s="73" t="s">
        <v>988</v>
      </c>
      <c r="I49" s="73" t="s">
        <v>959</v>
      </c>
      <c r="J49" s="73"/>
      <c r="K49" s="55">
        <v>1</v>
      </c>
      <c r="L49" s="55">
        <v>1</v>
      </c>
      <c r="M49" s="54"/>
      <c r="N49" s="55">
        <v>1</v>
      </c>
      <c r="O49" s="54"/>
      <c r="P49" s="55">
        <v>1</v>
      </c>
      <c r="Q49" s="54"/>
      <c r="R49" s="55">
        <v>1</v>
      </c>
      <c r="S49" s="73"/>
      <c r="T49" s="136" t="s">
        <v>661</v>
      </c>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8:A49"/>
    <mergeCell ref="P39:Q39"/>
    <mergeCell ref="R39:S39"/>
    <mergeCell ref="A42:S42"/>
    <mergeCell ref="A44:S44"/>
    <mergeCell ref="A47:S47"/>
    <mergeCell ref="A45:A46"/>
    <mergeCell ref="F39:F40"/>
    <mergeCell ref="G39:G40"/>
    <mergeCell ref="J39:J40"/>
    <mergeCell ref="K39:K40"/>
    <mergeCell ref="L39:M39"/>
    <mergeCell ref="N39:O39"/>
  </mergeCells>
  <pageMargins left="0.7" right="0.7" top="0.75" bottom="0.75" header="0.3" footer="0.3"/>
  <pageSetup scale="46"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T49"/>
  <sheetViews>
    <sheetView showGridLines="0" view="pageBreakPreview" zoomScale="60" zoomScaleNormal="100" workbookViewId="0">
      <selection activeCell="S47" sqref="S47"/>
    </sheetView>
  </sheetViews>
  <sheetFormatPr baseColWidth="10" defaultRowHeight="15" x14ac:dyDescent="0.25"/>
  <cols>
    <col min="1" max="1" width="11.42578125" style="1"/>
    <col min="2" max="3" width="16" style="1" customWidth="1"/>
    <col min="4" max="4" width="11.570312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98.25" customHeight="1" x14ac:dyDescent="0.25">
      <c r="A10" s="36" t="s">
        <v>999</v>
      </c>
      <c r="B10" s="73" t="str">
        <f>Hoja1!E50</f>
        <v>Fondo para la Infraestructura Social Municipal (FISM)</v>
      </c>
      <c r="C10" s="73" t="s">
        <v>116</v>
      </c>
      <c r="D10" s="246" t="s">
        <v>116</v>
      </c>
      <c r="E10" s="247"/>
      <c r="F10" s="248">
        <f>Hoja1!G50</f>
        <v>101767766.5</v>
      </c>
      <c r="G10" s="249"/>
      <c r="H10" s="38">
        <f>Hoja1!G50</f>
        <v>101767766.5</v>
      </c>
      <c r="I10" s="39">
        <v>0</v>
      </c>
      <c r="J10" s="248">
        <v>0</v>
      </c>
      <c r="K10" s="249"/>
      <c r="L10" s="248">
        <f>H10-J10</f>
        <v>101767766.5</v>
      </c>
      <c r="M10" s="249"/>
      <c r="N10" s="246" t="s">
        <v>1026</v>
      </c>
      <c r="O10" s="247"/>
      <c r="P10" s="246" t="s">
        <v>966</v>
      </c>
      <c r="Q10" s="250"/>
      <c r="R10" s="286" t="s">
        <v>967</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968</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Q17" s="127">
        <f>16678/807537</f>
        <v>2.0652923643127187E-2</v>
      </c>
      <c r="R17" s="40"/>
      <c r="S17" s="40"/>
      <c r="T17" s="40"/>
    </row>
    <row r="18" spans="1:20" x14ac:dyDescent="0.25">
      <c r="A18" s="41" t="s">
        <v>172</v>
      </c>
      <c r="B18" s="293" t="s">
        <v>799</v>
      </c>
      <c r="C18" s="293"/>
      <c r="D18" s="41" t="s">
        <v>174</v>
      </c>
      <c r="E18" s="294" t="s">
        <v>175</v>
      </c>
      <c r="F18" s="295"/>
      <c r="G18" s="296"/>
      <c r="H18" s="257" t="s">
        <v>176</v>
      </c>
      <c r="I18" s="257"/>
      <c r="J18" s="42">
        <v>0</v>
      </c>
      <c r="K18" s="257" t="s">
        <v>177</v>
      </c>
      <c r="L18" s="257"/>
      <c r="M18" s="257"/>
      <c r="N18" s="257"/>
      <c r="O18" s="42">
        <v>0</v>
      </c>
      <c r="P18" s="40"/>
      <c r="R18" s="40"/>
      <c r="S18" s="40"/>
      <c r="T18" s="40"/>
    </row>
    <row r="19" spans="1:20" ht="22.5" customHeight="1" x14ac:dyDescent="0.25">
      <c r="A19" s="41" t="s">
        <v>178</v>
      </c>
      <c r="B19" s="306" t="s">
        <v>800</v>
      </c>
      <c r="C19" s="307"/>
      <c r="D19" s="41" t="s">
        <v>180</v>
      </c>
      <c r="E19" s="294" t="s">
        <v>181</v>
      </c>
      <c r="F19" s="295"/>
      <c r="G19" s="296"/>
      <c r="H19" s="257" t="s">
        <v>182</v>
      </c>
      <c r="I19" s="257"/>
      <c r="J19" s="42">
        <f>Hoja1!G50</f>
        <v>101767766.5</v>
      </c>
      <c r="K19" s="257" t="s">
        <v>183</v>
      </c>
      <c r="L19" s="257"/>
      <c r="M19" s="257"/>
      <c r="N19" s="257"/>
      <c r="O19" s="42">
        <v>0</v>
      </c>
      <c r="P19" s="40"/>
      <c r="R19" s="40"/>
      <c r="S19" s="40"/>
      <c r="T19" s="40"/>
    </row>
    <row r="20" spans="1:20" ht="19.5" customHeight="1" x14ac:dyDescent="0.25">
      <c r="A20" s="41" t="s">
        <v>184</v>
      </c>
      <c r="B20" s="293" t="s">
        <v>989</v>
      </c>
      <c r="C20" s="293"/>
      <c r="D20" s="41" t="s">
        <v>186</v>
      </c>
      <c r="E20" s="301" t="s">
        <v>433</v>
      </c>
      <c r="F20" s="302"/>
      <c r="G20" s="303"/>
      <c r="H20" s="259" t="s">
        <v>188</v>
      </c>
      <c r="I20" s="259"/>
      <c r="J20" s="42">
        <v>0</v>
      </c>
      <c r="K20" s="257" t="s">
        <v>189</v>
      </c>
      <c r="L20" s="257"/>
      <c r="M20" s="257"/>
      <c r="N20" s="257"/>
      <c r="O20" s="42">
        <v>0</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x14ac:dyDescent="0.25">
      <c r="A22" s="257" t="s">
        <v>193</v>
      </c>
      <c r="B22" s="257"/>
      <c r="C22" s="42">
        <f>SUM(C23:C29)</f>
        <v>101767766.5</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101767766.5</v>
      </c>
      <c r="K23" s="257" t="s">
        <v>199</v>
      </c>
      <c r="L23" s="257"/>
      <c r="M23" s="257"/>
      <c r="N23" s="257"/>
      <c r="O23" s="42">
        <f>Hoja1!M50</f>
        <v>101767766.5</v>
      </c>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f>Hoja1!G50</f>
        <v>101767766.5</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101767766.5</v>
      </c>
      <c r="P27" s="40"/>
      <c r="S27" s="40"/>
      <c r="T27" s="40"/>
    </row>
    <row r="28" spans="1:20" x14ac:dyDescent="0.25">
      <c r="A28" s="261" t="s">
        <v>209</v>
      </c>
      <c r="B28" s="261"/>
      <c r="C28" s="42">
        <v>0</v>
      </c>
      <c r="D28" s="257" t="s">
        <v>210</v>
      </c>
      <c r="E28" s="257"/>
      <c r="F28" s="42">
        <f>C22+F22</f>
        <v>101767766.5</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Hoja1!T50</f>
        <v>8480647.208333334</v>
      </c>
      <c r="C33" s="42">
        <f>Hoja1!U50</f>
        <v>8480647.208333334</v>
      </c>
      <c r="D33" s="42">
        <f>Hoja1!V50</f>
        <v>8480647.208333334</v>
      </c>
      <c r="E33" s="42">
        <f>SUM(B33:D33)</f>
        <v>25441941.625</v>
      </c>
      <c r="F33" s="42">
        <f>Hoja1!W50</f>
        <v>8480647.208333334</v>
      </c>
      <c r="G33" s="42">
        <f>Hoja1!X50</f>
        <v>8480647.208333334</v>
      </c>
      <c r="H33" s="42">
        <f>Hoja1!Y50</f>
        <v>8480647.208333334</v>
      </c>
      <c r="I33" s="42">
        <f>SUM(F33:H33)</f>
        <v>25441941.625</v>
      </c>
      <c r="J33" s="42">
        <f>I33+E33</f>
        <v>50883883.25</v>
      </c>
      <c r="K33" s="42">
        <f>Hoja1!Z50</f>
        <v>8480647.208333334</v>
      </c>
      <c r="L33" s="42">
        <f>Hoja1!AA50</f>
        <v>8480647.208333334</v>
      </c>
      <c r="M33" s="42">
        <f>Hoja1!AB50</f>
        <v>8480647.208333334</v>
      </c>
      <c r="N33" s="42">
        <f>SUM(K33:M33)</f>
        <v>25441941.625</v>
      </c>
      <c r="O33" s="42">
        <f>Hoja1!AC50</f>
        <v>8480647.208333334</v>
      </c>
      <c r="P33" s="42">
        <f>Hoja1!AD50</f>
        <v>8480647.208333334</v>
      </c>
      <c r="Q33" s="42">
        <f>Hoja1!AE50</f>
        <v>8480647.208333334</v>
      </c>
      <c r="R33" s="42">
        <f>SUM(O33:Q33)</f>
        <v>25441941.625</v>
      </c>
      <c r="S33" s="42">
        <f>R33+N33+J33</f>
        <v>101767766.5</v>
      </c>
    </row>
    <row r="34" spans="1:20" x14ac:dyDescent="0.25">
      <c r="A34" s="49" t="s">
        <v>219</v>
      </c>
      <c r="B34" s="42">
        <v>0</v>
      </c>
      <c r="C34" s="42">
        <v>0</v>
      </c>
      <c r="D34" s="42">
        <v>0</v>
      </c>
      <c r="E34" s="42">
        <f>SUM(B34:D34)</f>
        <v>0</v>
      </c>
      <c r="F34" s="42"/>
      <c r="G34" s="42"/>
      <c r="H34" s="42"/>
      <c r="I34" s="42">
        <f>SUM(F34:H34)</f>
        <v>0</v>
      </c>
      <c r="J34" s="42">
        <f>I34+E34</f>
        <v>0</v>
      </c>
      <c r="K34" s="42"/>
      <c r="L34" s="42"/>
      <c r="M34" s="42"/>
      <c r="N34" s="42">
        <f>SUM(K34:M34)</f>
        <v>0</v>
      </c>
      <c r="O34" s="42"/>
      <c r="P34" s="42"/>
      <c r="Q34" s="42"/>
      <c r="R34" s="42">
        <f>SUM(O34:Q34)</f>
        <v>0</v>
      </c>
      <c r="S34" s="42">
        <f>R34+N34+J34</f>
        <v>0</v>
      </c>
    </row>
    <row r="35" spans="1:20" x14ac:dyDescent="0.25">
      <c r="A35" s="49" t="s">
        <v>220</v>
      </c>
      <c r="B35" s="50">
        <f>(B34-B33)/B33</f>
        <v>-1</v>
      </c>
      <c r="C35" s="50">
        <f t="shared" ref="C35:S35" si="0">(C34-C33)/C33</f>
        <v>-1</v>
      </c>
      <c r="D35" s="50">
        <f t="shared" si="0"/>
        <v>-1</v>
      </c>
      <c r="E35" s="50">
        <f t="shared" si="0"/>
        <v>-1</v>
      </c>
      <c r="F35" s="50">
        <f t="shared" si="0"/>
        <v>-1</v>
      </c>
      <c r="G35" s="50">
        <f t="shared" si="0"/>
        <v>-1</v>
      </c>
      <c r="H35" s="50">
        <f t="shared" si="0"/>
        <v>-1</v>
      </c>
      <c r="I35" s="50">
        <f t="shared" si="0"/>
        <v>-1</v>
      </c>
      <c r="J35" s="50">
        <f t="shared" si="0"/>
        <v>-1</v>
      </c>
      <c r="K35" s="50">
        <f t="shared" si="0"/>
        <v>-1</v>
      </c>
      <c r="L35" s="50">
        <f t="shared" si="0"/>
        <v>-1</v>
      </c>
      <c r="M35" s="50">
        <f t="shared" si="0"/>
        <v>-1</v>
      </c>
      <c r="N35" s="50">
        <f t="shared" si="0"/>
        <v>-1</v>
      </c>
      <c r="O35" s="50">
        <f t="shared" si="0"/>
        <v>-1</v>
      </c>
      <c r="P35" s="50">
        <f t="shared" si="0"/>
        <v>-1</v>
      </c>
      <c r="Q35" s="50">
        <f t="shared" si="0"/>
        <v>-1</v>
      </c>
      <c r="R35" s="50">
        <f t="shared" si="0"/>
        <v>-1</v>
      </c>
      <c r="S35" s="50">
        <f t="shared" si="0"/>
        <v>-1</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135" x14ac:dyDescent="0.25">
      <c r="A41" s="73" t="s">
        <v>240</v>
      </c>
      <c r="B41" s="73" t="s">
        <v>1000</v>
      </c>
      <c r="C41" s="73" t="s">
        <v>1001</v>
      </c>
      <c r="D41" s="73" t="s">
        <v>1002</v>
      </c>
      <c r="E41" s="73" t="s">
        <v>244</v>
      </c>
      <c r="F41" s="73" t="s">
        <v>245</v>
      </c>
      <c r="G41" s="73" t="s">
        <v>1003</v>
      </c>
      <c r="H41" s="73" t="s">
        <v>1004</v>
      </c>
      <c r="I41" s="73" t="s">
        <v>1027</v>
      </c>
      <c r="J41" s="128">
        <v>2.1000000000000001E-2</v>
      </c>
      <c r="K41" s="128">
        <v>0.01</v>
      </c>
      <c r="L41" s="55"/>
      <c r="M41" s="55"/>
      <c r="N41" s="55"/>
      <c r="O41" s="54"/>
      <c r="P41" s="55"/>
      <c r="Q41" s="54"/>
      <c r="R41" s="55"/>
      <c r="S41" s="54"/>
      <c r="T41" s="98" t="s">
        <v>976</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35" x14ac:dyDescent="0.25">
      <c r="A43" s="77" t="s">
        <v>246</v>
      </c>
      <c r="B43" s="77" t="s">
        <v>1005</v>
      </c>
      <c r="C43" s="73" t="s">
        <v>1006</v>
      </c>
      <c r="D43" s="73" t="s">
        <v>1007</v>
      </c>
      <c r="E43" s="73" t="s">
        <v>244</v>
      </c>
      <c r="F43" s="73" t="s">
        <v>245</v>
      </c>
      <c r="G43" s="73" t="s">
        <v>1003</v>
      </c>
      <c r="H43" s="73" t="s">
        <v>1004</v>
      </c>
      <c r="I43" s="73" t="s">
        <v>1027</v>
      </c>
      <c r="J43" s="128">
        <v>3.4000000000000002E-2</v>
      </c>
      <c r="K43" s="128">
        <v>2.5000000000000001E-2</v>
      </c>
      <c r="L43" s="55"/>
      <c r="M43" s="54"/>
      <c r="N43" s="55"/>
      <c r="O43" s="54"/>
      <c r="P43" s="55"/>
      <c r="Q43" s="54"/>
      <c r="R43" s="55">
        <v>0.05</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35.75" customHeight="1" x14ac:dyDescent="0.25">
      <c r="A45" s="273" t="s">
        <v>285</v>
      </c>
      <c r="B45" s="73" t="s">
        <v>1008</v>
      </c>
      <c r="C45" s="73" t="s">
        <v>1010</v>
      </c>
      <c r="D45" s="73" t="s">
        <v>1011</v>
      </c>
      <c r="E45" s="73" t="s">
        <v>244</v>
      </c>
      <c r="F45" s="73" t="s">
        <v>245</v>
      </c>
      <c r="G45" s="73" t="s">
        <v>248</v>
      </c>
      <c r="H45" s="73" t="s">
        <v>994</v>
      </c>
      <c r="I45" s="73" t="s">
        <v>1027</v>
      </c>
      <c r="J45" s="73"/>
      <c r="K45" s="129">
        <f t="shared" ref="K45:L45" si="1">95%/3</f>
        <v>0.31666666666666665</v>
      </c>
      <c r="L45" s="129">
        <f t="shared" si="1"/>
        <v>0.31666666666666665</v>
      </c>
      <c r="M45" s="95"/>
      <c r="N45" s="129">
        <f>95%/3</f>
        <v>0.31666666666666665</v>
      </c>
      <c r="O45" s="95"/>
      <c r="P45" s="129">
        <f>95%/3</f>
        <v>0.31666666666666665</v>
      </c>
      <c r="Q45" s="54"/>
      <c r="R45" s="129">
        <f>95%/3</f>
        <v>0.31666666666666665</v>
      </c>
      <c r="S45" s="73"/>
    </row>
    <row r="46" spans="1:20" ht="135.75" customHeight="1" x14ac:dyDescent="0.25">
      <c r="A46" s="274"/>
      <c r="B46" s="73" t="s">
        <v>1009</v>
      </c>
      <c r="C46" s="73" t="s">
        <v>1012</v>
      </c>
      <c r="D46" s="73" t="s">
        <v>1015</v>
      </c>
      <c r="E46" s="73" t="s">
        <v>244</v>
      </c>
      <c r="F46" s="73" t="s">
        <v>245</v>
      </c>
      <c r="G46" s="73" t="s">
        <v>248</v>
      </c>
      <c r="H46" s="73" t="s">
        <v>994</v>
      </c>
      <c r="I46" s="73" t="s">
        <v>1027</v>
      </c>
      <c r="J46" s="73"/>
      <c r="K46" s="129">
        <f>95%/3</f>
        <v>0.31666666666666665</v>
      </c>
      <c r="L46" s="129">
        <f>95%/3</f>
        <v>0.31666666666666665</v>
      </c>
      <c r="M46" s="95"/>
      <c r="N46" s="129">
        <f>95%/3</f>
        <v>0.31666666666666665</v>
      </c>
      <c r="O46" s="95"/>
      <c r="P46" s="129">
        <f>95%/3</f>
        <v>0.31666666666666665</v>
      </c>
      <c r="Q46" s="54"/>
      <c r="R46" s="129">
        <f>95%/3</f>
        <v>0.31666666666666665</v>
      </c>
      <c r="S46" s="73"/>
    </row>
    <row r="47" spans="1:20" ht="135.75" customHeight="1" x14ac:dyDescent="0.25">
      <c r="A47" s="276"/>
      <c r="B47" s="73" t="s">
        <v>1013</v>
      </c>
      <c r="C47" s="73" t="s">
        <v>1014</v>
      </c>
      <c r="D47" s="73" t="s">
        <v>1016</v>
      </c>
      <c r="E47" s="73" t="s">
        <v>244</v>
      </c>
      <c r="F47" s="73" t="s">
        <v>245</v>
      </c>
      <c r="G47" s="73" t="s">
        <v>248</v>
      </c>
      <c r="H47" s="73" t="s">
        <v>994</v>
      </c>
      <c r="I47" s="73" t="s">
        <v>1027</v>
      </c>
      <c r="J47" s="73"/>
      <c r="K47" s="55">
        <v>0.3</v>
      </c>
      <c r="L47" s="129">
        <f>95%/3</f>
        <v>0.31666666666666665</v>
      </c>
      <c r="M47" s="129"/>
      <c r="N47" s="129">
        <f>95%/3</f>
        <v>0.31666666666666665</v>
      </c>
      <c r="O47" s="95"/>
      <c r="P47" s="129">
        <f>95%/3</f>
        <v>0.31666666666666665</v>
      </c>
      <c r="Q47" s="54"/>
      <c r="R47" s="129">
        <f>95%/3</f>
        <v>0.31666666666666665</v>
      </c>
      <c r="S47" s="73"/>
    </row>
    <row r="48" spans="1:20" x14ac:dyDescent="0.25">
      <c r="A48" s="275"/>
      <c r="B48" s="275"/>
      <c r="C48" s="275"/>
      <c r="D48" s="275"/>
      <c r="E48" s="275"/>
      <c r="F48" s="275"/>
      <c r="G48" s="275"/>
      <c r="H48" s="275"/>
      <c r="I48" s="275"/>
      <c r="J48" s="275"/>
      <c r="K48" s="275"/>
      <c r="L48" s="275"/>
      <c r="M48" s="275"/>
      <c r="N48" s="275"/>
      <c r="O48" s="275"/>
      <c r="P48" s="275"/>
      <c r="Q48" s="275"/>
      <c r="R48" s="275"/>
      <c r="S48" s="275"/>
    </row>
    <row r="49" spans="1:20" ht="135" x14ac:dyDescent="0.25">
      <c r="A49" s="73" t="s">
        <v>284</v>
      </c>
      <c r="B49" s="73" t="s">
        <v>1017</v>
      </c>
      <c r="C49" s="73" t="s">
        <v>1018</v>
      </c>
      <c r="D49" s="73" t="s">
        <v>1019</v>
      </c>
      <c r="E49" s="73" t="s">
        <v>244</v>
      </c>
      <c r="F49" s="73" t="s">
        <v>252</v>
      </c>
      <c r="G49" s="73" t="s">
        <v>248</v>
      </c>
      <c r="H49" s="73" t="s">
        <v>1020</v>
      </c>
      <c r="I49" s="73" t="s">
        <v>1028</v>
      </c>
      <c r="J49" s="73"/>
      <c r="K49" s="55">
        <v>1</v>
      </c>
      <c r="L49" s="55">
        <v>1</v>
      </c>
      <c r="M49" s="54"/>
      <c r="N49" s="55">
        <v>1</v>
      </c>
      <c r="O49" s="54"/>
      <c r="P49" s="55">
        <v>1</v>
      </c>
      <c r="Q49" s="54"/>
      <c r="R49" s="55">
        <v>1</v>
      </c>
      <c r="S49" s="73"/>
      <c r="T49" s="136" t="s">
        <v>1021</v>
      </c>
    </row>
  </sheetData>
  <mergeCells count="96">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8:S48"/>
    <mergeCell ref="F39:F40"/>
    <mergeCell ref="G39:G40"/>
    <mergeCell ref="J39:J40"/>
    <mergeCell ref="K39:K40"/>
    <mergeCell ref="L39:M39"/>
    <mergeCell ref="N39:O39"/>
    <mergeCell ref="A45:A47"/>
    <mergeCell ref="P39:Q39"/>
    <mergeCell ref="R39:S39"/>
    <mergeCell ref="A42:S42"/>
    <mergeCell ref="A44:S44"/>
  </mergeCells>
  <pageMargins left="0.7" right="0.7" top="0.75" bottom="0.75" header="0.3" footer="0.3"/>
  <pageSetup scale="48"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T50"/>
  <sheetViews>
    <sheetView showGridLines="0" topLeftCell="A27" zoomScaleNormal="100" workbookViewId="0">
      <selection activeCell="F34" sqref="F34"/>
    </sheetView>
  </sheetViews>
  <sheetFormatPr baseColWidth="10" defaultRowHeight="15" x14ac:dyDescent="0.25"/>
  <cols>
    <col min="1" max="1" width="11.42578125" style="1"/>
    <col min="2" max="3" width="16"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67.5" customHeight="1" x14ac:dyDescent="0.25">
      <c r="A10" s="36" t="s">
        <v>1022</v>
      </c>
      <c r="B10" s="73" t="str">
        <f>Hoja1!E51</f>
        <v>Gestión de Obra Pública</v>
      </c>
      <c r="C10" s="73" t="s">
        <v>116</v>
      </c>
      <c r="D10" s="246" t="s">
        <v>116</v>
      </c>
      <c r="E10" s="247"/>
      <c r="F10" s="248">
        <f>Hoja1!G51</f>
        <v>27091212</v>
      </c>
      <c r="G10" s="249"/>
      <c r="H10" s="38">
        <f>Hoja1!G51</f>
        <v>27091212</v>
      </c>
      <c r="I10" s="39">
        <v>0</v>
      </c>
      <c r="J10" s="248">
        <v>0</v>
      </c>
      <c r="K10" s="249"/>
      <c r="L10" s="248">
        <f>H10-J10</f>
        <v>27091212</v>
      </c>
      <c r="M10" s="249"/>
      <c r="N10" s="246" t="s">
        <v>161</v>
      </c>
      <c r="O10" s="247"/>
      <c r="P10" s="246" t="s">
        <v>1023</v>
      </c>
      <c r="Q10" s="250"/>
      <c r="R10" s="286" t="s">
        <v>1024</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1025</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Q17" s="127">
        <f>16678/807537</f>
        <v>2.0652923643127187E-2</v>
      </c>
      <c r="R17" s="40"/>
      <c r="S17" s="40"/>
      <c r="T17" s="40"/>
    </row>
    <row r="18" spans="1:20" x14ac:dyDescent="0.25">
      <c r="A18" s="41" t="s">
        <v>172</v>
      </c>
      <c r="B18" s="293" t="s">
        <v>799</v>
      </c>
      <c r="C18" s="293"/>
      <c r="D18" s="41" t="s">
        <v>174</v>
      </c>
      <c r="E18" s="294" t="s">
        <v>175</v>
      </c>
      <c r="F18" s="295"/>
      <c r="G18" s="296"/>
      <c r="H18" s="257" t="s">
        <v>176</v>
      </c>
      <c r="I18" s="257"/>
      <c r="J18" s="42">
        <f>Hoja1!G51</f>
        <v>27091212</v>
      </c>
      <c r="K18" s="257" t="s">
        <v>177</v>
      </c>
      <c r="L18" s="257"/>
      <c r="M18" s="257"/>
      <c r="N18" s="257"/>
      <c r="O18" s="42">
        <f>Hoja1!H51</f>
        <v>19508276</v>
      </c>
      <c r="P18" s="40"/>
      <c r="R18" s="40"/>
      <c r="S18" s="40"/>
      <c r="T18" s="40"/>
    </row>
    <row r="19" spans="1:20" ht="22.5" customHeight="1" x14ac:dyDescent="0.25">
      <c r="A19" s="41" t="s">
        <v>178</v>
      </c>
      <c r="B19" s="306" t="s">
        <v>800</v>
      </c>
      <c r="C19" s="307"/>
      <c r="D19" s="41" t="s">
        <v>180</v>
      </c>
      <c r="E19" s="294" t="s">
        <v>181</v>
      </c>
      <c r="F19" s="295"/>
      <c r="G19" s="296"/>
      <c r="H19" s="257" t="s">
        <v>182</v>
      </c>
      <c r="I19" s="257"/>
      <c r="J19" s="42">
        <v>0</v>
      </c>
      <c r="K19" s="257" t="s">
        <v>183</v>
      </c>
      <c r="L19" s="257"/>
      <c r="M19" s="257"/>
      <c r="N19" s="257"/>
      <c r="O19" s="42">
        <f>Hoja1!I51</f>
        <v>6739300</v>
      </c>
      <c r="P19" s="40"/>
      <c r="R19" s="40"/>
      <c r="S19" s="40"/>
      <c r="T19" s="40"/>
    </row>
    <row r="20" spans="1:20" ht="19.5" customHeight="1" x14ac:dyDescent="0.25">
      <c r="A20" s="41" t="s">
        <v>184</v>
      </c>
      <c r="B20" s="293" t="s">
        <v>989</v>
      </c>
      <c r="C20" s="293"/>
      <c r="D20" s="41" t="s">
        <v>186</v>
      </c>
      <c r="E20" s="301" t="s">
        <v>433</v>
      </c>
      <c r="F20" s="302"/>
      <c r="G20" s="303"/>
      <c r="H20" s="259" t="s">
        <v>188</v>
      </c>
      <c r="I20" s="259"/>
      <c r="J20" s="42">
        <v>0</v>
      </c>
      <c r="K20" s="257" t="s">
        <v>189</v>
      </c>
      <c r="L20" s="257"/>
      <c r="M20" s="257"/>
      <c r="N20" s="257"/>
      <c r="O20" s="42">
        <f>Hoja1!J51</f>
        <v>843636</v>
      </c>
      <c r="P20" s="40"/>
      <c r="R20" s="40"/>
      <c r="S20" s="40"/>
      <c r="T20" s="40"/>
    </row>
    <row r="21" spans="1:20"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x14ac:dyDescent="0.25">
      <c r="A22" s="257" t="s">
        <v>193</v>
      </c>
      <c r="B22" s="257"/>
      <c r="C22" s="42">
        <f>SUM(C23:C29)</f>
        <v>27091212</v>
      </c>
      <c r="D22" s="257" t="s">
        <v>194</v>
      </c>
      <c r="E22" s="257"/>
      <c r="F22" s="42">
        <f>SUM(F23:F26)</f>
        <v>0</v>
      </c>
      <c r="H22" s="257" t="s">
        <v>195</v>
      </c>
      <c r="I22" s="257"/>
      <c r="J22" s="42">
        <v>0</v>
      </c>
      <c r="K22" s="257" t="s">
        <v>196</v>
      </c>
      <c r="L22" s="257"/>
      <c r="M22" s="257"/>
      <c r="N22" s="257"/>
      <c r="O22" s="42">
        <v>0</v>
      </c>
      <c r="P22" s="40"/>
      <c r="R22" s="40"/>
      <c r="S22" s="40"/>
      <c r="T22" s="40"/>
    </row>
    <row r="23" spans="1:20" x14ac:dyDescent="0.25">
      <c r="A23" s="261" t="s">
        <v>197</v>
      </c>
      <c r="B23" s="261"/>
      <c r="C23" s="42">
        <v>0</v>
      </c>
      <c r="D23" s="261" t="s">
        <v>198</v>
      </c>
      <c r="E23" s="261"/>
      <c r="F23" s="42">
        <v>0</v>
      </c>
      <c r="H23" s="257" t="s">
        <v>4</v>
      </c>
      <c r="I23" s="257"/>
      <c r="J23" s="42">
        <f>SUM(J18:J22)</f>
        <v>27091212</v>
      </c>
      <c r="K23" s="257" t="s">
        <v>199</v>
      </c>
      <c r="L23" s="257"/>
      <c r="M23" s="257"/>
      <c r="N23" s="257"/>
      <c r="O23" s="42"/>
      <c r="P23" s="40"/>
      <c r="R23" s="40"/>
      <c r="S23" s="40"/>
      <c r="T23" s="40"/>
    </row>
    <row r="24" spans="1:20" x14ac:dyDescent="0.25">
      <c r="A24" s="43" t="s">
        <v>200</v>
      </c>
      <c r="B24" s="43"/>
      <c r="C24" s="42">
        <v>0</v>
      </c>
      <c r="D24" s="43" t="s">
        <v>201</v>
      </c>
      <c r="E24" s="43"/>
      <c r="F24" s="42">
        <v>0</v>
      </c>
      <c r="K24" s="257" t="s">
        <v>202</v>
      </c>
      <c r="L24" s="257"/>
      <c r="M24" s="257"/>
      <c r="N24" s="257"/>
      <c r="O24" s="42">
        <v>0</v>
      </c>
      <c r="P24" s="40"/>
      <c r="R24" s="40"/>
      <c r="S24" s="40"/>
      <c r="T24" s="40"/>
    </row>
    <row r="25" spans="1:20" x14ac:dyDescent="0.25">
      <c r="A25" s="261" t="s">
        <v>203</v>
      </c>
      <c r="B25" s="261"/>
      <c r="C25" s="42">
        <v>0</v>
      </c>
      <c r="D25" s="262" t="s">
        <v>204</v>
      </c>
      <c r="E25" s="263"/>
      <c r="F25" s="266">
        <v>0</v>
      </c>
      <c r="K25" s="257" t="s">
        <v>205</v>
      </c>
      <c r="L25" s="257"/>
      <c r="M25" s="257"/>
      <c r="N25" s="257"/>
      <c r="O25" s="42">
        <v>0</v>
      </c>
      <c r="P25" s="40"/>
      <c r="S25" s="40"/>
      <c r="T25" s="40"/>
    </row>
    <row r="26" spans="1:20" x14ac:dyDescent="0.25">
      <c r="A26" s="261" t="s">
        <v>206</v>
      </c>
      <c r="B26" s="261"/>
      <c r="C26" s="42">
        <v>27091212</v>
      </c>
      <c r="D26" s="264"/>
      <c r="E26" s="265"/>
      <c r="F26" s="267"/>
      <c r="K26" s="257" t="s">
        <v>207</v>
      </c>
      <c r="L26" s="257"/>
      <c r="M26" s="257"/>
      <c r="N26" s="257"/>
      <c r="O26" s="42">
        <v>0</v>
      </c>
      <c r="P26" s="40"/>
      <c r="S26" s="40"/>
      <c r="T26" s="40"/>
    </row>
    <row r="27" spans="1:20" x14ac:dyDescent="0.25">
      <c r="A27" s="261" t="s">
        <v>208</v>
      </c>
      <c r="B27" s="261"/>
      <c r="C27" s="42">
        <v>0</v>
      </c>
      <c r="K27" s="257" t="s">
        <v>4</v>
      </c>
      <c r="L27" s="257"/>
      <c r="M27" s="257"/>
      <c r="N27" s="257"/>
      <c r="O27" s="42">
        <f>SUM(O18:O26)</f>
        <v>27091212</v>
      </c>
      <c r="P27" s="40"/>
      <c r="S27" s="40"/>
      <c r="T27" s="40"/>
    </row>
    <row r="28" spans="1:20" x14ac:dyDescent="0.25">
      <c r="A28" s="261" t="s">
        <v>209</v>
      </c>
      <c r="B28" s="261"/>
      <c r="C28" s="42">
        <v>0</v>
      </c>
      <c r="D28" s="257" t="s">
        <v>210</v>
      </c>
      <c r="E28" s="257"/>
      <c r="F28" s="42">
        <f>C22+F22</f>
        <v>27091212</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O31" s="45"/>
      <c r="P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Hoja1!T51</f>
        <v>2090192.833333334</v>
      </c>
      <c r="C33" s="42">
        <f>Hoja1!U51</f>
        <v>2090192.833333334</v>
      </c>
      <c r="D33" s="42">
        <f>Hoja1!V51</f>
        <v>2187687.833333334</v>
      </c>
      <c r="E33" s="42">
        <f>SUM(B33:D33)</f>
        <v>6368073.5000000019</v>
      </c>
      <c r="F33" s="42">
        <f>Hoja1!W51</f>
        <v>2090192.833333334</v>
      </c>
      <c r="G33" s="42">
        <f>Hoja1!X51</f>
        <v>2090192.833333334</v>
      </c>
      <c r="H33" s="42">
        <f>Hoja1!Y51</f>
        <v>2187687.833333334</v>
      </c>
      <c r="I33" s="42">
        <f>SUM(F33:H33)</f>
        <v>6368073.5000000019</v>
      </c>
      <c r="J33" s="42">
        <f>I33+E33</f>
        <v>12736147.000000004</v>
      </c>
      <c r="K33" s="42">
        <f>Hoja1!Z51</f>
        <v>2090192.833333334</v>
      </c>
      <c r="L33" s="42">
        <f>Hoja1!AA51</f>
        <v>2090192.833333334</v>
      </c>
      <c r="M33" s="42">
        <f>Hoja1!AB51</f>
        <v>2187687.833333334</v>
      </c>
      <c r="N33" s="42">
        <f>SUM(K33:M33)</f>
        <v>6368073.5000000019</v>
      </c>
      <c r="O33" s="42">
        <f>Hoja1!AC51</f>
        <v>2090192.833333334</v>
      </c>
      <c r="P33" s="42">
        <f>Hoja1!AD51</f>
        <v>2899651.8333333335</v>
      </c>
      <c r="Q33" s="42">
        <f>Hoja1!AE51</f>
        <v>2997146.8333333335</v>
      </c>
      <c r="R33" s="42">
        <f>SUM(O33:Q33)</f>
        <v>7986991.5000000019</v>
      </c>
      <c r="S33" s="42">
        <f>R33+N33+J33</f>
        <v>27091212.000000007</v>
      </c>
    </row>
    <row r="34" spans="1:20" x14ac:dyDescent="0.25">
      <c r="A34" s="49" t="s">
        <v>219</v>
      </c>
      <c r="B34" s="42">
        <v>0</v>
      </c>
      <c r="C34" s="42">
        <v>2510664.88</v>
      </c>
      <c r="D34" s="42">
        <v>3242878.8200000003</v>
      </c>
      <c r="E34" s="42">
        <f>SUM(B34:D34)</f>
        <v>5753543.7000000002</v>
      </c>
      <c r="F34" s="42"/>
      <c r="G34" s="42"/>
      <c r="H34" s="42"/>
      <c r="I34" s="42">
        <f>SUM(F34:H34)</f>
        <v>0</v>
      </c>
      <c r="J34" s="42">
        <f>I34+E34</f>
        <v>5753543.7000000002</v>
      </c>
      <c r="K34" s="42"/>
      <c r="L34" s="42"/>
      <c r="M34" s="42"/>
      <c r="N34" s="42">
        <f>SUM(K34:M34)</f>
        <v>0</v>
      </c>
      <c r="O34" s="42"/>
      <c r="P34" s="42"/>
      <c r="Q34" s="42"/>
      <c r="R34" s="42">
        <f>SUM(O34:Q34)</f>
        <v>0</v>
      </c>
      <c r="S34" s="42">
        <f>R34+N34+J34</f>
        <v>5753543.7000000002</v>
      </c>
    </row>
    <row r="35" spans="1:20" x14ac:dyDescent="0.25">
      <c r="A35" s="49" t="s">
        <v>220</v>
      </c>
      <c r="B35" s="50">
        <f>(B34-B33)/B33</f>
        <v>-1</v>
      </c>
      <c r="C35" s="50">
        <f t="shared" ref="C35:S35" si="0">(C34-C33)/C33</f>
        <v>0.20116423707956091</v>
      </c>
      <c r="D35" s="50">
        <f t="shared" si="0"/>
        <v>0.4823316062689319</v>
      </c>
      <c r="E35" s="50">
        <f t="shared" si="0"/>
        <v>-9.6501681395480363E-2</v>
      </c>
      <c r="F35" s="50">
        <f t="shared" si="0"/>
        <v>-1</v>
      </c>
      <c r="G35" s="50">
        <f t="shared" si="0"/>
        <v>-1</v>
      </c>
      <c r="H35" s="50">
        <f t="shared" si="0"/>
        <v>-1</v>
      </c>
      <c r="I35" s="50">
        <f t="shared" si="0"/>
        <v>-1</v>
      </c>
      <c r="J35" s="50">
        <f t="shared" si="0"/>
        <v>-0.54825084069774022</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-0.78762324476291434</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0" ht="90" x14ac:dyDescent="0.25">
      <c r="A41" s="73" t="s">
        <v>240</v>
      </c>
      <c r="B41" s="73" t="s">
        <v>1023</v>
      </c>
      <c r="C41" s="73" t="s">
        <v>1031</v>
      </c>
      <c r="D41" s="73" t="s">
        <v>1029</v>
      </c>
      <c r="E41" s="73" t="s">
        <v>244</v>
      </c>
      <c r="F41" s="73" t="s">
        <v>245</v>
      </c>
      <c r="G41" s="73" t="s">
        <v>218</v>
      </c>
      <c r="H41" s="73" t="s">
        <v>805</v>
      </c>
      <c r="I41" s="73" t="s">
        <v>1030</v>
      </c>
      <c r="J41" s="128"/>
      <c r="K41" s="128">
        <v>1</v>
      </c>
      <c r="L41" s="55"/>
      <c r="M41" s="55"/>
      <c r="N41" s="55"/>
      <c r="O41" s="54"/>
      <c r="P41" s="55"/>
      <c r="Q41" s="54"/>
      <c r="R41" s="128">
        <v>1</v>
      </c>
      <c r="S41" s="54"/>
      <c r="T41" s="98" t="s">
        <v>976</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01.25" x14ac:dyDescent="0.25">
      <c r="A43" s="77" t="s">
        <v>246</v>
      </c>
      <c r="B43" s="77" t="s">
        <v>1032</v>
      </c>
      <c r="C43" s="73" t="s">
        <v>1033</v>
      </c>
      <c r="D43" s="73" t="s">
        <v>1034</v>
      </c>
      <c r="E43" s="73" t="s">
        <v>895</v>
      </c>
      <c r="F43" s="73" t="s">
        <v>245</v>
      </c>
      <c r="G43" s="73" t="s">
        <v>218</v>
      </c>
      <c r="H43" s="73" t="s">
        <v>1035</v>
      </c>
      <c r="I43" s="73" t="s">
        <v>1036</v>
      </c>
      <c r="J43" s="128"/>
      <c r="K43" s="96">
        <v>1</v>
      </c>
      <c r="L43" s="55"/>
      <c r="M43" s="54"/>
      <c r="N43" s="55"/>
      <c r="O43" s="54"/>
      <c r="P43" s="55"/>
      <c r="Q43" s="54"/>
      <c r="R43" s="96">
        <v>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35.75" customHeight="1" x14ac:dyDescent="0.25">
      <c r="A45" s="273" t="s">
        <v>285</v>
      </c>
      <c r="B45" s="73" t="s">
        <v>1037</v>
      </c>
      <c r="C45" s="73" t="s">
        <v>1041</v>
      </c>
      <c r="D45" s="73" t="s">
        <v>1042</v>
      </c>
      <c r="E45" s="73" t="s">
        <v>244</v>
      </c>
      <c r="F45" s="73" t="s">
        <v>245</v>
      </c>
      <c r="G45" s="73" t="s">
        <v>218</v>
      </c>
      <c r="H45" s="73" t="s">
        <v>1045</v>
      </c>
      <c r="I45" s="73" t="s">
        <v>1046</v>
      </c>
      <c r="J45" s="73"/>
      <c r="K45" s="129">
        <v>1</v>
      </c>
      <c r="L45" s="129"/>
      <c r="M45" s="95"/>
      <c r="N45" s="129"/>
      <c r="O45" s="95"/>
      <c r="P45" s="129"/>
      <c r="Q45" s="54"/>
      <c r="R45" s="129">
        <v>1</v>
      </c>
      <c r="S45" s="73"/>
    </row>
    <row r="46" spans="1:20" ht="135.75" customHeight="1" x14ac:dyDescent="0.25">
      <c r="A46" s="274"/>
      <c r="B46" s="73" t="s">
        <v>1038</v>
      </c>
      <c r="C46" s="73" t="s">
        <v>1033</v>
      </c>
      <c r="D46" s="73" t="s">
        <v>1034</v>
      </c>
      <c r="E46" s="73" t="s">
        <v>895</v>
      </c>
      <c r="F46" s="73" t="s">
        <v>245</v>
      </c>
      <c r="G46" s="73" t="s">
        <v>218</v>
      </c>
      <c r="H46" s="73" t="s">
        <v>1043</v>
      </c>
      <c r="I46" s="73" t="s">
        <v>1036</v>
      </c>
      <c r="J46" s="73"/>
      <c r="K46" s="96">
        <v>1</v>
      </c>
      <c r="L46" s="55"/>
      <c r="M46" s="54"/>
      <c r="N46" s="55"/>
      <c r="O46" s="54"/>
      <c r="P46" s="55"/>
      <c r="Q46" s="54"/>
      <c r="R46" s="96">
        <v>1</v>
      </c>
      <c r="S46" s="73"/>
    </row>
    <row r="47" spans="1:20" ht="135.75" customHeight="1" x14ac:dyDescent="0.25">
      <c r="A47" s="276"/>
      <c r="B47" s="73" t="s">
        <v>1039</v>
      </c>
      <c r="C47" s="73" t="s">
        <v>1044</v>
      </c>
      <c r="D47" s="73" t="s">
        <v>1034</v>
      </c>
      <c r="E47" s="73" t="s">
        <v>895</v>
      </c>
      <c r="F47" s="73" t="s">
        <v>245</v>
      </c>
      <c r="G47" s="73" t="s">
        <v>218</v>
      </c>
      <c r="H47" s="73" t="s">
        <v>1043</v>
      </c>
      <c r="I47" s="73" t="s">
        <v>1036</v>
      </c>
      <c r="J47" s="73"/>
      <c r="K47" s="96">
        <v>1</v>
      </c>
      <c r="L47" s="55"/>
      <c r="M47" s="54"/>
      <c r="N47" s="55"/>
      <c r="O47" s="54"/>
      <c r="P47" s="55"/>
      <c r="Q47" s="54"/>
      <c r="R47" s="96">
        <v>1</v>
      </c>
      <c r="S47" s="73"/>
    </row>
    <row r="48" spans="1:20" x14ac:dyDescent="0.25">
      <c r="A48" s="275"/>
      <c r="B48" s="275"/>
      <c r="C48" s="275"/>
      <c r="D48" s="275"/>
      <c r="E48" s="275"/>
      <c r="F48" s="275"/>
      <c r="G48" s="275"/>
      <c r="H48" s="275"/>
      <c r="I48" s="275"/>
      <c r="J48" s="275"/>
      <c r="K48" s="275"/>
      <c r="L48" s="275"/>
      <c r="M48" s="275"/>
      <c r="N48" s="275"/>
      <c r="O48" s="275"/>
      <c r="P48" s="275"/>
      <c r="Q48" s="275"/>
      <c r="R48" s="275"/>
      <c r="S48" s="275"/>
    </row>
    <row r="49" spans="1:20" ht="99.75" customHeight="1" x14ac:dyDescent="0.25">
      <c r="A49" s="73" t="s">
        <v>284</v>
      </c>
      <c r="B49" s="73" t="s">
        <v>1048</v>
      </c>
      <c r="C49" s="73" t="s">
        <v>1047</v>
      </c>
      <c r="D49" s="73" t="s">
        <v>1049</v>
      </c>
      <c r="E49" s="73" t="s">
        <v>244</v>
      </c>
      <c r="F49" s="73" t="s">
        <v>252</v>
      </c>
      <c r="G49" s="73" t="s">
        <v>248</v>
      </c>
      <c r="H49" s="73" t="s">
        <v>1050</v>
      </c>
      <c r="I49" s="73" t="s">
        <v>1051</v>
      </c>
      <c r="J49" s="73"/>
      <c r="K49" s="55">
        <v>1</v>
      </c>
      <c r="L49" s="55">
        <v>1</v>
      </c>
      <c r="M49" s="54"/>
      <c r="N49" s="55">
        <v>1</v>
      </c>
      <c r="O49" s="54"/>
      <c r="P49" s="55">
        <v>1</v>
      </c>
      <c r="Q49" s="54"/>
      <c r="R49" s="55">
        <v>1</v>
      </c>
      <c r="S49" s="73"/>
      <c r="T49" s="137" t="s">
        <v>1021</v>
      </c>
    </row>
    <row r="50" spans="1:20" ht="90" x14ac:dyDescent="0.25">
      <c r="A50" s="73" t="s">
        <v>284</v>
      </c>
      <c r="B50" s="73" t="s">
        <v>1040</v>
      </c>
      <c r="C50" s="73" t="s">
        <v>1052</v>
      </c>
      <c r="D50" s="73" t="s">
        <v>1053</v>
      </c>
      <c r="E50" s="73" t="s">
        <v>244</v>
      </c>
      <c r="F50" s="73" t="s">
        <v>252</v>
      </c>
      <c r="G50" s="73" t="s">
        <v>248</v>
      </c>
      <c r="H50" s="73" t="s">
        <v>1050</v>
      </c>
      <c r="I50" s="73" t="s">
        <v>1054</v>
      </c>
      <c r="J50" s="73"/>
      <c r="K50" s="97">
        <v>0</v>
      </c>
      <c r="L50" s="97">
        <v>0</v>
      </c>
      <c r="M50" s="54"/>
      <c r="N50" s="97">
        <v>0</v>
      </c>
      <c r="O50" s="54"/>
      <c r="P50" s="97">
        <v>0</v>
      </c>
      <c r="Q50" s="54"/>
      <c r="R50" s="97">
        <v>0</v>
      </c>
      <c r="S50" s="73"/>
      <c r="T50" s="136" t="s">
        <v>1021</v>
      </c>
    </row>
  </sheetData>
  <mergeCells count="96">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8:S48"/>
    <mergeCell ref="F39:F40"/>
    <mergeCell ref="G39:G40"/>
    <mergeCell ref="J39:J40"/>
    <mergeCell ref="K39:K40"/>
    <mergeCell ref="L39:M39"/>
    <mergeCell ref="N39:O39"/>
    <mergeCell ref="P39:Q39"/>
    <mergeCell ref="R39:S39"/>
    <mergeCell ref="A42:S42"/>
    <mergeCell ref="A44:S44"/>
    <mergeCell ref="A45:A47"/>
  </mergeCells>
  <pageMargins left="0.7" right="0.7" top="0.75" bottom="0.75" header="0.3" footer="0.3"/>
  <pageSetup scale="4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U47"/>
  <sheetViews>
    <sheetView showGridLines="0" view="pageBreakPreview" topLeftCell="A24" zoomScale="60" zoomScaleNormal="100" workbookViewId="0">
      <selection activeCell="U41" sqref="U41"/>
    </sheetView>
  </sheetViews>
  <sheetFormatPr baseColWidth="10" defaultRowHeight="15" x14ac:dyDescent="0.25"/>
  <cols>
    <col min="1" max="1" width="11.42578125" style="1"/>
    <col min="2" max="3" width="16"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67.5" customHeight="1" x14ac:dyDescent="0.25">
      <c r="A10" s="36" t="s">
        <v>1055</v>
      </c>
      <c r="B10" s="135" t="str">
        <f>[1]Hoja1!E52</f>
        <v>Programa Tratamiento de Aguas Residuales</v>
      </c>
      <c r="C10" s="138" t="str">
        <f>[1]Hoja1!S52</f>
        <v>Ecología</v>
      </c>
      <c r="D10" s="309" t="str">
        <f>[1]Hoja1!S52</f>
        <v>Ecología</v>
      </c>
      <c r="E10" s="247"/>
      <c r="F10" s="248">
        <f>[1]Hoja1!G52</f>
        <v>116000000</v>
      </c>
      <c r="G10" s="249"/>
      <c r="H10" s="38">
        <f>[1]Hoja1!G52</f>
        <v>116000000</v>
      </c>
      <c r="I10" s="39">
        <v>0</v>
      </c>
      <c r="J10" s="248">
        <v>0</v>
      </c>
      <c r="K10" s="249"/>
      <c r="L10" s="248">
        <f>H10-J10</f>
        <v>116000000</v>
      </c>
      <c r="M10" s="249"/>
      <c r="N10" s="246" t="s">
        <v>161</v>
      </c>
      <c r="O10" s="247"/>
      <c r="P10" s="246" t="s">
        <v>1056</v>
      </c>
      <c r="Q10" s="250"/>
      <c r="R10" s="286" t="s">
        <v>1057</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1025</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30"/>
      <c r="Q17" s="127"/>
      <c r="R17" s="130"/>
      <c r="S17" s="130"/>
      <c r="T17" s="130"/>
    </row>
    <row r="18" spans="1:20" x14ac:dyDescent="0.25">
      <c r="A18" s="41" t="s">
        <v>172</v>
      </c>
      <c r="B18" s="293" t="s">
        <v>799</v>
      </c>
      <c r="C18" s="293"/>
      <c r="D18" s="41" t="s">
        <v>174</v>
      </c>
      <c r="E18" s="294" t="s">
        <v>175</v>
      </c>
      <c r="F18" s="295"/>
      <c r="G18" s="296"/>
      <c r="H18" s="257" t="s">
        <v>176</v>
      </c>
      <c r="I18" s="257"/>
      <c r="J18" s="42">
        <v>0</v>
      </c>
      <c r="K18" s="257" t="s">
        <v>177</v>
      </c>
      <c r="L18" s="257"/>
      <c r="M18" s="257"/>
      <c r="N18" s="257"/>
      <c r="O18" s="42">
        <v>0</v>
      </c>
      <c r="P18" s="130"/>
      <c r="R18" s="130"/>
      <c r="S18" s="130"/>
      <c r="T18" s="130"/>
    </row>
    <row r="19" spans="1:20" ht="22.5" customHeight="1" x14ac:dyDescent="0.25">
      <c r="A19" s="41" t="s">
        <v>178</v>
      </c>
      <c r="B19" s="306" t="s">
        <v>800</v>
      </c>
      <c r="C19" s="307"/>
      <c r="D19" s="41" t="s">
        <v>180</v>
      </c>
      <c r="E19" s="294" t="s">
        <v>181</v>
      </c>
      <c r="F19" s="295"/>
      <c r="G19" s="296"/>
      <c r="H19" s="257" t="s">
        <v>182</v>
      </c>
      <c r="I19" s="257"/>
      <c r="J19" s="42">
        <f>[1]Hoja1!G52</f>
        <v>116000000</v>
      </c>
      <c r="K19" s="257" t="s">
        <v>183</v>
      </c>
      <c r="L19" s="257"/>
      <c r="M19" s="257"/>
      <c r="N19" s="257"/>
      <c r="O19" s="42">
        <v>0</v>
      </c>
      <c r="P19" s="130"/>
      <c r="R19" s="130"/>
      <c r="S19" s="130"/>
      <c r="T19" s="130"/>
    </row>
    <row r="20" spans="1:20" ht="19.5" customHeight="1" x14ac:dyDescent="0.25">
      <c r="A20" s="41" t="s">
        <v>184</v>
      </c>
      <c r="B20" s="293" t="s">
        <v>1058</v>
      </c>
      <c r="C20" s="293"/>
      <c r="D20" s="41" t="s">
        <v>186</v>
      </c>
      <c r="E20" s="301" t="s">
        <v>433</v>
      </c>
      <c r="F20" s="302"/>
      <c r="G20" s="303"/>
      <c r="H20" s="259" t="s">
        <v>188</v>
      </c>
      <c r="I20" s="259"/>
      <c r="J20" s="42">
        <v>0</v>
      </c>
      <c r="K20" s="257" t="s">
        <v>189</v>
      </c>
      <c r="L20" s="257"/>
      <c r="M20" s="257"/>
      <c r="N20" s="257"/>
      <c r="O20" s="42">
        <v>0</v>
      </c>
      <c r="P20" s="130"/>
      <c r="R20" s="130"/>
      <c r="S20" s="130"/>
      <c r="T20" s="130"/>
    </row>
    <row r="21" spans="1:20" x14ac:dyDescent="0.25">
      <c r="A21" s="260" t="s">
        <v>190</v>
      </c>
      <c r="B21" s="260"/>
      <c r="C21" s="260"/>
      <c r="D21" s="260"/>
      <c r="E21" s="260"/>
      <c r="F21" s="260"/>
      <c r="H21" s="257" t="s">
        <v>191</v>
      </c>
      <c r="I21" s="257"/>
      <c r="J21" s="42">
        <v>0</v>
      </c>
      <c r="K21" s="257" t="s">
        <v>192</v>
      </c>
      <c r="L21" s="257"/>
      <c r="M21" s="257"/>
      <c r="N21" s="257"/>
      <c r="O21" s="42">
        <v>0</v>
      </c>
      <c r="P21" s="130"/>
      <c r="S21" s="130"/>
      <c r="T21" s="130"/>
    </row>
    <row r="22" spans="1:20" x14ac:dyDescent="0.25">
      <c r="A22" s="257" t="s">
        <v>193</v>
      </c>
      <c r="B22" s="257"/>
      <c r="C22" s="42">
        <f>SUM(C23:C29)</f>
        <v>0</v>
      </c>
      <c r="D22" s="257" t="s">
        <v>194</v>
      </c>
      <c r="E22" s="257"/>
      <c r="F22" s="42">
        <f>SUM(F23:F26)</f>
        <v>116000000</v>
      </c>
      <c r="H22" s="257" t="s">
        <v>195</v>
      </c>
      <c r="I22" s="257"/>
      <c r="J22" s="42">
        <v>0</v>
      </c>
      <c r="K22" s="257" t="s">
        <v>196</v>
      </c>
      <c r="L22" s="257"/>
      <c r="M22" s="257"/>
      <c r="N22" s="257"/>
      <c r="O22" s="42">
        <v>0</v>
      </c>
      <c r="P22" s="130"/>
      <c r="R22" s="130"/>
      <c r="S22" s="130"/>
      <c r="T22" s="130"/>
    </row>
    <row r="23" spans="1:20" x14ac:dyDescent="0.25">
      <c r="A23" s="261" t="s">
        <v>197</v>
      </c>
      <c r="B23" s="261"/>
      <c r="C23" s="42">
        <v>0</v>
      </c>
      <c r="D23" s="261" t="s">
        <v>198</v>
      </c>
      <c r="E23" s="261"/>
      <c r="F23" s="42">
        <v>116000000</v>
      </c>
      <c r="H23" s="257" t="s">
        <v>4</v>
      </c>
      <c r="I23" s="257"/>
      <c r="J23" s="42">
        <f>SUM(J18:J22)</f>
        <v>116000000</v>
      </c>
      <c r="K23" s="257" t="s">
        <v>199</v>
      </c>
      <c r="L23" s="257"/>
      <c r="M23" s="257"/>
      <c r="N23" s="257"/>
      <c r="O23" s="42">
        <v>116000000</v>
      </c>
      <c r="P23" s="130"/>
      <c r="R23" s="130"/>
      <c r="S23" s="130"/>
      <c r="T23" s="130"/>
    </row>
    <row r="24" spans="1:20" x14ac:dyDescent="0.25">
      <c r="A24" s="131" t="s">
        <v>200</v>
      </c>
      <c r="B24" s="131"/>
      <c r="C24" s="42">
        <v>0</v>
      </c>
      <c r="D24" s="131" t="s">
        <v>201</v>
      </c>
      <c r="E24" s="131"/>
      <c r="F24" s="42">
        <v>0</v>
      </c>
      <c r="K24" s="257" t="s">
        <v>202</v>
      </c>
      <c r="L24" s="257"/>
      <c r="M24" s="257"/>
      <c r="N24" s="257"/>
      <c r="O24" s="42">
        <v>0</v>
      </c>
      <c r="P24" s="130"/>
      <c r="R24" s="130"/>
      <c r="S24" s="130"/>
      <c r="T24" s="130"/>
    </row>
    <row r="25" spans="1:20" x14ac:dyDescent="0.25">
      <c r="A25" s="261" t="s">
        <v>203</v>
      </c>
      <c r="B25" s="261"/>
      <c r="C25" s="42">
        <v>0</v>
      </c>
      <c r="D25" s="262" t="s">
        <v>204</v>
      </c>
      <c r="E25" s="263"/>
      <c r="F25" s="266">
        <v>0</v>
      </c>
      <c r="K25" s="257" t="s">
        <v>205</v>
      </c>
      <c r="L25" s="257"/>
      <c r="M25" s="257"/>
      <c r="N25" s="257"/>
      <c r="O25" s="42">
        <v>0</v>
      </c>
      <c r="P25" s="130"/>
      <c r="S25" s="130"/>
      <c r="T25" s="130"/>
    </row>
    <row r="26" spans="1:20" x14ac:dyDescent="0.25">
      <c r="A26" s="261" t="s">
        <v>206</v>
      </c>
      <c r="B26" s="261"/>
      <c r="C26" s="42">
        <v>0</v>
      </c>
      <c r="D26" s="264"/>
      <c r="E26" s="265"/>
      <c r="F26" s="267"/>
      <c r="K26" s="257" t="s">
        <v>207</v>
      </c>
      <c r="L26" s="257"/>
      <c r="M26" s="257"/>
      <c r="N26" s="257"/>
      <c r="O26" s="42">
        <v>0</v>
      </c>
      <c r="P26" s="130"/>
      <c r="S26" s="130"/>
      <c r="T26" s="130"/>
    </row>
    <row r="27" spans="1:20" x14ac:dyDescent="0.25">
      <c r="A27" s="261" t="s">
        <v>208</v>
      </c>
      <c r="B27" s="261"/>
      <c r="C27" s="42">
        <v>0</v>
      </c>
      <c r="K27" s="257" t="s">
        <v>4</v>
      </c>
      <c r="L27" s="257"/>
      <c r="M27" s="257"/>
      <c r="N27" s="257"/>
      <c r="O27" s="42">
        <f>SUM(O18:O26)</f>
        <v>116000000</v>
      </c>
      <c r="P27" s="130"/>
      <c r="S27" s="130"/>
      <c r="T27" s="130"/>
    </row>
    <row r="28" spans="1:20" x14ac:dyDescent="0.25">
      <c r="A28" s="261" t="s">
        <v>209</v>
      </c>
      <c r="B28" s="261"/>
      <c r="C28" s="42">
        <v>0</v>
      </c>
      <c r="D28" s="257" t="s">
        <v>210</v>
      </c>
      <c r="E28" s="257"/>
      <c r="F28" s="42">
        <f>C22+F22</f>
        <v>116000000</v>
      </c>
      <c r="K28" s="44"/>
      <c r="L28" s="44"/>
      <c r="M28" s="44"/>
      <c r="N28" s="44"/>
      <c r="O28" s="45"/>
      <c r="P28" s="130"/>
      <c r="S28" s="130"/>
      <c r="T28" s="130"/>
    </row>
    <row r="29" spans="1:20" x14ac:dyDescent="0.25">
      <c r="A29" s="268" t="s">
        <v>211</v>
      </c>
      <c r="B29" s="268"/>
      <c r="C29" s="269">
        <v>0</v>
      </c>
      <c r="K29" s="44"/>
      <c r="L29" s="44"/>
      <c r="M29" s="44"/>
      <c r="N29" s="44"/>
      <c r="O29" s="45"/>
      <c r="P29" s="130"/>
      <c r="R29" s="130"/>
      <c r="S29" s="130"/>
      <c r="T29" s="130"/>
    </row>
    <row r="30" spans="1:20" x14ac:dyDescent="0.25">
      <c r="A30" s="268"/>
      <c r="B30" s="268"/>
      <c r="C30" s="269"/>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[1]Hoja1!T52</f>
        <v>9666666.6666666679</v>
      </c>
      <c r="C33" s="42">
        <f>[1]Hoja1!U52</f>
        <v>9666666.6666666679</v>
      </c>
      <c r="D33" s="42">
        <f>[1]Hoja1!V52</f>
        <v>9666666.6666666679</v>
      </c>
      <c r="E33" s="42">
        <f>SUM(B33:D33)</f>
        <v>29000000.000000004</v>
      </c>
      <c r="F33" s="42">
        <f>[1]Hoja1!W52</f>
        <v>9666666.6666666679</v>
      </c>
      <c r="G33" s="42">
        <f>[1]Hoja1!X52</f>
        <v>9666666.6666666679</v>
      </c>
      <c r="H33" s="42">
        <f>[1]Hoja1!Y52</f>
        <v>9666666.6666666679</v>
      </c>
      <c r="I33" s="42">
        <f>SUM(F33:H33)</f>
        <v>29000000.000000004</v>
      </c>
      <c r="J33" s="42">
        <f>I33+E33</f>
        <v>58000000.000000007</v>
      </c>
      <c r="K33" s="42">
        <f>[1]Hoja1!Z52</f>
        <v>9666666.6666666679</v>
      </c>
      <c r="L33" s="42">
        <f>[1]Hoja1!AA52</f>
        <v>9666666.6666666679</v>
      </c>
      <c r="M33" s="42">
        <f>[1]Hoja1!AB52</f>
        <v>9666666.6666666679</v>
      </c>
      <c r="N33" s="42">
        <f>SUM(K33:M33)</f>
        <v>29000000.000000004</v>
      </c>
      <c r="O33" s="42">
        <f>[1]Hoja1!AC52</f>
        <v>9666666.6666666679</v>
      </c>
      <c r="P33" s="42">
        <f>[1]Hoja1!AD52</f>
        <v>9666666.6666666679</v>
      </c>
      <c r="Q33" s="42">
        <f>[1]Hoja1!AE52</f>
        <v>9666666.6666666679</v>
      </c>
      <c r="R33" s="42">
        <f>SUM(O33:Q33)</f>
        <v>29000000.000000004</v>
      </c>
      <c r="S33" s="42">
        <f>R33+N33+J33</f>
        <v>116000000.00000001</v>
      </c>
    </row>
    <row r="34" spans="1:21" x14ac:dyDescent="0.25">
      <c r="A34" s="49" t="s">
        <v>219</v>
      </c>
      <c r="B34" s="42">
        <v>10736195.130000001</v>
      </c>
      <c r="C34" s="42">
        <v>9647714.1099999994</v>
      </c>
      <c r="D34" s="42">
        <v>11523293.605200002</v>
      </c>
      <c r="E34" s="42">
        <f>SUM(B34:D34)</f>
        <v>31907202.845200002</v>
      </c>
      <c r="F34" s="42"/>
      <c r="G34" s="42"/>
      <c r="H34" s="42"/>
      <c r="I34" s="42">
        <f>SUM(F34:H34)</f>
        <v>0</v>
      </c>
      <c r="J34" s="42">
        <f>I34+E34</f>
        <v>31907202.845200002</v>
      </c>
      <c r="K34" s="42"/>
      <c r="L34" s="42"/>
      <c r="M34" s="42"/>
      <c r="N34" s="42">
        <f>SUM(K34:M34)</f>
        <v>0</v>
      </c>
      <c r="O34" s="42"/>
      <c r="P34" s="42"/>
      <c r="Q34" s="42"/>
      <c r="R34" s="42">
        <f>SUM(O34:Q34)</f>
        <v>0</v>
      </c>
      <c r="S34" s="42">
        <f>R34+N34+J34</f>
        <v>31907202.845200002</v>
      </c>
    </row>
    <row r="35" spans="1:21" x14ac:dyDescent="0.25">
      <c r="A35" s="49" t="s">
        <v>220</v>
      </c>
      <c r="B35" s="50">
        <f>(B34-B33)/B33</f>
        <v>0.11064087551724132</v>
      </c>
      <c r="C35" s="50">
        <f t="shared" ref="C35:S35" si="0">(C34-C33)/C33</f>
        <v>-1.9606093103450174E-3</v>
      </c>
      <c r="D35" s="50">
        <f t="shared" si="0"/>
        <v>0.19206485571034487</v>
      </c>
      <c r="E35" s="50">
        <f t="shared" si="0"/>
        <v>0.10024837397241372</v>
      </c>
      <c r="F35" s="50">
        <f t="shared" si="0"/>
        <v>-1</v>
      </c>
      <c r="G35" s="50">
        <f t="shared" si="0"/>
        <v>-1</v>
      </c>
      <c r="H35" s="50">
        <f t="shared" si="0"/>
        <v>-1</v>
      </c>
      <c r="I35" s="50">
        <f t="shared" si="0"/>
        <v>-1</v>
      </c>
      <c r="J35" s="50">
        <f t="shared" si="0"/>
        <v>-0.44987581301379315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-0.7249379065068966</v>
      </c>
    </row>
    <row r="37" spans="1:21" x14ac:dyDescent="0.25">
      <c r="A37" s="270" t="s">
        <v>221</v>
      </c>
      <c r="B37" s="270"/>
      <c r="C37" s="270"/>
      <c r="D37" s="270"/>
      <c r="E37" s="270"/>
      <c r="F37" s="270"/>
      <c r="G37" s="270"/>
      <c r="H37" s="270"/>
      <c r="I37" s="270"/>
      <c r="J37" s="270"/>
      <c r="K37" s="270"/>
      <c r="L37" s="270"/>
      <c r="M37" s="270"/>
      <c r="N37" s="270"/>
      <c r="O37" s="270"/>
      <c r="P37" s="270"/>
      <c r="Q37" s="270"/>
      <c r="R37" s="270"/>
      <c r="S37" s="270"/>
    </row>
    <row r="38" spans="1:21"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1"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1" x14ac:dyDescent="0.25">
      <c r="A40" s="271"/>
      <c r="B40" s="271"/>
      <c r="C40" s="271"/>
      <c r="D40" s="271"/>
      <c r="E40" s="271"/>
      <c r="F40" s="271"/>
      <c r="G40" s="271"/>
      <c r="H40" s="271"/>
      <c r="I40" s="271"/>
      <c r="J40" s="271"/>
      <c r="K40" s="271"/>
      <c r="L40" s="132" t="s">
        <v>239</v>
      </c>
      <c r="M40" s="133" t="s">
        <v>219</v>
      </c>
      <c r="N40" s="132" t="s">
        <v>239</v>
      </c>
      <c r="O40" s="133" t="s">
        <v>219</v>
      </c>
      <c r="P40" s="132" t="s">
        <v>239</v>
      </c>
      <c r="Q40" s="133" t="s">
        <v>219</v>
      </c>
      <c r="R40" s="132" t="s">
        <v>239</v>
      </c>
      <c r="S40" s="133" t="s">
        <v>219</v>
      </c>
    </row>
    <row r="41" spans="1:21" ht="146.25" x14ac:dyDescent="0.25">
      <c r="A41" s="135" t="s">
        <v>240</v>
      </c>
      <c r="B41" s="135" t="s">
        <v>1059</v>
      </c>
      <c r="C41" s="135" t="s">
        <v>1060</v>
      </c>
      <c r="D41" s="135" t="s">
        <v>1061</v>
      </c>
      <c r="E41" s="135" t="s">
        <v>244</v>
      </c>
      <c r="F41" s="135" t="s">
        <v>245</v>
      </c>
      <c r="G41" s="135" t="s">
        <v>218</v>
      </c>
      <c r="H41" s="135" t="s">
        <v>1062</v>
      </c>
      <c r="I41" s="135" t="s">
        <v>1063</v>
      </c>
      <c r="J41" s="128"/>
      <c r="K41" s="128">
        <v>1</v>
      </c>
      <c r="L41" s="55"/>
      <c r="M41" s="55"/>
      <c r="N41" s="55"/>
      <c r="O41" s="54"/>
      <c r="P41" s="55"/>
      <c r="Q41" s="54"/>
      <c r="R41" s="128">
        <v>1</v>
      </c>
      <c r="S41" s="54"/>
      <c r="U41" s="75"/>
    </row>
    <row r="42" spans="1:21" x14ac:dyDescent="0.25">
      <c r="A42" s="275"/>
      <c r="B42" s="275"/>
      <c r="C42" s="275"/>
      <c r="D42" s="275"/>
      <c r="E42" s="275"/>
      <c r="F42" s="275"/>
      <c r="G42" s="275"/>
      <c r="H42" s="275"/>
      <c r="I42" s="275"/>
      <c r="J42" s="275"/>
      <c r="K42" s="275"/>
      <c r="L42" s="275"/>
      <c r="M42" s="275"/>
      <c r="N42" s="275"/>
      <c r="O42" s="275"/>
      <c r="P42" s="275"/>
      <c r="Q42" s="275"/>
      <c r="R42" s="275"/>
      <c r="S42" s="275"/>
    </row>
    <row r="43" spans="1:21" ht="112.5" x14ac:dyDescent="0.25">
      <c r="A43" s="134" t="s">
        <v>246</v>
      </c>
      <c r="B43" s="134" t="s">
        <v>1064</v>
      </c>
      <c r="C43" s="135" t="s">
        <v>1065</v>
      </c>
      <c r="D43" s="135" t="s">
        <v>1066</v>
      </c>
      <c r="E43" s="135" t="s">
        <v>244</v>
      </c>
      <c r="F43" s="135" t="s">
        <v>245</v>
      </c>
      <c r="G43" s="135" t="s">
        <v>218</v>
      </c>
      <c r="H43" s="135" t="s">
        <v>1062</v>
      </c>
      <c r="I43" s="135" t="s">
        <v>1067</v>
      </c>
      <c r="J43" s="128"/>
      <c r="K43" s="128">
        <v>1</v>
      </c>
      <c r="L43" s="55"/>
      <c r="M43" s="55"/>
      <c r="N43" s="55"/>
      <c r="O43" s="54"/>
      <c r="P43" s="55"/>
      <c r="Q43" s="54"/>
      <c r="R43" s="128">
        <v>1</v>
      </c>
      <c r="S43" s="54"/>
    </row>
    <row r="44" spans="1:21" x14ac:dyDescent="0.25">
      <c r="A44" s="275"/>
      <c r="B44" s="275"/>
      <c r="C44" s="275"/>
      <c r="D44" s="275"/>
      <c r="E44" s="275"/>
      <c r="F44" s="275"/>
      <c r="G44" s="275"/>
      <c r="H44" s="275"/>
      <c r="I44" s="275"/>
      <c r="J44" s="275"/>
      <c r="K44" s="275"/>
      <c r="L44" s="275"/>
      <c r="M44" s="275"/>
      <c r="N44" s="275"/>
      <c r="O44" s="275"/>
      <c r="P44" s="275"/>
      <c r="Q44" s="275"/>
      <c r="R44" s="275"/>
      <c r="S44" s="275"/>
    </row>
    <row r="45" spans="1:21" ht="135.75" customHeight="1" x14ac:dyDescent="0.25">
      <c r="A45" s="134" t="s">
        <v>285</v>
      </c>
      <c r="B45" s="135" t="s">
        <v>1068</v>
      </c>
      <c r="C45" s="135" t="s">
        <v>1069</v>
      </c>
      <c r="D45" s="135" t="s">
        <v>1070</v>
      </c>
      <c r="E45" s="135" t="s">
        <v>244</v>
      </c>
      <c r="F45" s="135" t="s">
        <v>252</v>
      </c>
      <c r="G45" s="135" t="s">
        <v>218</v>
      </c>
      <c r="H45" s="135" t="s">
        <v>1071</v>
      </c>
      <c r="I45" s="135" t="s">
        <v>1072</v>
      </c>
      <c r="J45" s="135"/>
      <c r="K45" s="129">
        <v>1</v>
      </c>
      <c r="L45" s="129"/>
      <c r="M45" s="95"/>
      <c r="N45" s="129"/>
      <c r="O45" s="95"/>
      <c r="P45" s="129"/>
      <c r="Q45" s="54"/>
      <c r="R45" s="129">
        <v>1</v>
      </c>
      <c r="S45" s="135"/>
    </row>
    <row r="46" spans="1:21" x14ac:dyDescent="0.25">
      <c r="A46" s="275"/>
      <c r="B46" s="275"/>
      <c r="C46" s="275"/>
      <c r="D46" s="275"/>
      <c r="E46" s="275"/>
      <c r="F46" s="275"/>
      <c r="G46" s="275"/>
      <c r="H46" s="275"/>
      <c r="I46" s="275"/>
      <c r="J46" s="275"/>
      <c r="K46" s="275"/>
      <c r="L46" s="275"/>
      <c r="M46" s="275"/>
      <c r="N46" s="275"/>
      <c r="O46" s="275"/>
      <c r="P46" s="275"/>
      <c r="Q46" s="275"/>
      <c r="R46" s="275"/>
      <c r="S46" s="275"/>
    </row>
    <row r="47" spans="1:21" ht="78.75" x14ac:dyDescent="0.25">
      <c r="A47" s="135" t="s">
        <v>284</v>
      </c>
      <c r="B47" s="135" t="s">
        <v>1073</v>
      </c>
      <c r="C47" s="135" t="s">
        <v>1074</v>
      </c>
      <c r="D47" s="135" t="s">
        <v>1075</v>
      </c>
      <c r="E47" s="135" t="s">
        <v>244</v>
      </c>
      <c r="F47" s="135" t="s">
        <v>252</v>
      </c>
      <c r="G47" s="135" t="s">
        <v>248</v>
      </c>
      <c r="H47" s="135" t="s">
        <v>1076</v>
      </c>
      <c r="I47" s="135" t="s">
        <v>1077</v>
      </c>
      <c r="J47" s="135"/>
      <c r="K47" s="55">
        <v>1</v>
      </c>
      <c r="L47" s="55">
        <v>1</v>
      </c>
      <c r="M47" s="54"/>
      <c r="N47" s="55">
        <v>1</v>
      </c>
      <c r="O47" s="54"/>
      <c r="P47" s="55">
        <v>1</v>
      </c>
      <c r="Q47" s="54"/>
      <c r="R47" s="55">
        <v>1</v>
      </c>
      <c r="S47" s="135"/>
    </row>
  </sheetData>
  <mergeCells count="95">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2:S42"/>
    <mergeCell ref="A44:S44"/>
    <mergeCell ref="A46:S46"/>
    <mergeCell ref="F39:F40"/>
    <mergeCell ref="G39:G40"/>
    <mergeCell ref="J39:J40"/>
    <mergeCell ref="K39:K40"/>
    <mergeCell ref="L39:M39"/>
    <mergeCell ref="N39:O39"/>
  </mergeCells>
  <pageMargins left="0.70866141732283472" right="0.70866141732283472" top="0.74803149606299213" bottom="0.74803149606299213" header="0.31496062992125984" footer="0.31496062992125984"/>
  <pageSetup scale="51" orientation="landscape" r:id="rId1"/>
  <colBreaks count="1" manualBreakCount="1">
    <brk id="19" max="46"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U51"/>
  <sheetViews>
    <sheetView showGridLines="0" view="pageBreakPreview" zoomScale="60" zoomScaleNormal="100" workbookViewId="0">
      <selection activeCell="U41" sqref="U41"/>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67.5" customHeight="1" x14ac:dyDescent="0.25">
      <c r="A10" s="36" t="s">
        <v>1078</v>
      </c>
      <c r="B10" s="135" t="str">
        <f>[1]Hoja1!E53</f>
        <v>Supervisión de los Servicios de Ecología</v>
      </c>
      <c r="C10" s="138" t="str">
        <f>[1]Hoja1!S52</f>
        <v>Ecología</v>
      </c>
      <c r="D10" s="309" t="str">
        <f>[1]Hoja1!S52</f>
        <v>Ecología</v>
      </c>
      <c r="E10" s="247"/>
      <c r="F10" s="248">
        <f>[1]Hoja1!G53</f>
        <v>16770452</v>
      </c>
      <c r="G10" s="249"/>
      <c r="H10" s="38">
        <f>[1]Hoja1!G53</f>
        <v>16770452</v>
      </c>
      <c r="I10" s="39">
        <v>0</v>
      </c>
      <c r="J10" s="248">
        <v>0</v>
      </c>
      <c r="K10" s="249"/>
      <c r="L10" s="248">
        <f>H10-J10</f>
        <v>16770452</v>
      </c>
      <c r="M10" s="249"/>
      <c r="N10" s="246" t="s">
        <v>161</v>
      </c>
      <c r="O10" s="247"/>
      <c r="P10" s="246" t="s">
        <v>1079</v>
      </c>
      <c r="Q10" s="250"/>
      <c r="R10" s="286" t="s">
        <v>1080</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1025</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30"/>
      <c r="Q17" s="127"/>
      <c r="R17" s="130"/>
      <c r="S17" s="130"/>
      <c r="T17" s="130"/>
    </row>
    <row r="18" spans="1:20" x14ac:dyDescent="0.25">
      <c r="A18" s="41" t="s">
        <v>172</v>
      </c>
      <c r="B18" s="293" t="s">
        <v>799</v>
      </c>
      <c r="C18" s="293"/>
      <c r="D18" s="41" t="s">
        <v>174</v>
      </c>
      <c r="E18" s="294" t="s">
        <v>175</v>
      </c>
      <c r="F18" s="295"/>
      <c r="G18" s="296"/>
      <c r="H18" s="257" t="s">
        <v>176</v>
      </c>
      <c r="I18" s="257"/>
      <c r="J18" s="42">
        <f>SUM([1]Hoja1!H53:J53)</f>
        <v>16770452</v>
      </c>
      <c r="K18" s="257" t="s">
        <v>177</v>
      </c>
      <c r="L18" s="257"/>
      <c r="M18" s="257"/>
      <c r="N18" s="257"/>
      <c r="O18" s="42">
        <f>[1]Hoja1!H53</f>
        <v>14942244</v>
      </c>
      <c r="P18" s="130"/>
      <c r="R18" s="130"/>
      <c r="S18" s="130"/>
      <c r="T18" s="130"/>
    </row>
    <row r="19" spans="1:20" ht="22.5" customHeight="1" x14ac:dyDescent="0.25">
      <c r="A19" s="41" t="s">
        <v>178</v>
      </c>
      <c r="B19" s="306" t="s">
        <v>1081</v>
      </c>
      <c r="C19" s="307"/>
      <c r="D19" s="41" t="s">
        <v>180</v>
      </c>
      <c r="E19" s="294" t="s">
        <v>181</v>
      </c>
      <c r="F19" s="295"/>
      <c r="G19" s="296"/>
      <c r="H19" s="257" t="s">
        <v>182</v>
      </c>
      <c r="I19" s="257"/>
      <c r="J19" s="42">
        <v>0</v>
      </c>
      <c r="K19" s="257" t="s">
        <v>183</v>
      </c>
      <c r="L19" s="257"/>
      <c r="M19" s="257"/>
      <c r="N19" s="257"/>
      <c r="O19" s="42">
        <f>[1]Hoja1!I53</f>
        <v>1051800</v>
      </c>
      <c r="P19" s="130"/>
      <c r="R19" s="130"/>
      <c r="S19" s="130"/>
      <c r="T19" s="130"/>
    </row>
    <row r="20" spans="1:20" ht="19.5" customHeight="1" x14ac:dyDescent="0.25">
      <c r="A20" s="41" t="s">
        <v>184</v>
      </c>
      <c r="B20" s="300" t="s">
        <v>1082</v>
      </c>
      <c r="C20" s="300"/>
      <c r="D20" s="41" t="s">
        <v>186</v>
      </c>
      <c r="E20" s="301" t="s">
        <v>433</v>
      </c>
      <c r="F20" s="302"/>
      <c r="G20" s="303"/>
      <c r="H20" s="259" t="s">
        <v>188</v>
      </c>
      <c r="I20" s="259"/>
      <c r="J20" s="42">
        <v>0</v>
      </c>
      <c r="K20" s="257" t="s">
        <v>189</v>
      </c>
      <c r="L20" s="257"/>
      <c r="M20" s="257"/>
      <c r="N20" s="257"/>
      <c r="O20" s="42">
        <f>[1]Hoja1!J53</f>
        <v>776408</v>
      </c>
      <c r="P20" s="130"/>
      <c r="R20" s="130"/>
      <c r="S20" s="130"/>
      <c r="T20" s="130"/>
    </row>
    <row r="21" spans="1:20" x14ac:dyDescent="0.25">
      <c r="A21" s="260" t="s">
        <v>190</v>
      </c>
      <c r="B21" s="260"/>
      <c r="C21" s="260"/>
      <c r="D21" s="260"/>
      <c r="E21" s="260"/>
      <c r="F21" s="260"/>
      <c r="H21" s="257" t="s">
        <v>191</v>
      </c>
      <c r="I21" s="257"/>
      <c r="J21" s="42">
        <v>0</v>
      </c>
      <c r="K21" s="257" t="s">
        <v>192</v>
      </c>
      <c r="L21" s="257"/>
      <c r="M21" s="257"/>
      <c r="N21" s="257"/>
      <c r="O21" s="42">
        <v>0</v>
      </c>
      <c r="P21" s="130"/>
      <c r="S21" s="130"/>
      <c r="T21" s="130"/>
    </row>
    <row r="22" spans="1:20" x14ac:dyDescent="0.25">
      <c r="A22" s="257" t="s">
        <v>193</v>
      </c>
      <c r="B22" s="257"/>
      <c r="C22" s="42">
        <f>SUM(C23:C29)</f>
        <v>16770452</v>
      </c>
      <c r="D22" s="257" t="s">
        <v>194</v>
      </c>
      <c r="E22" s="257"/>
      <c r="F22" s="42">
        <f>SUM(F23:F26)</f>
        <v>0</v>
      </c>
      <c r="H22" s="257" t="s">
        <v>195</v>
      </c>
      <c r="I22" s="257"/>
      <c r="J22" s="42">
        <v>0</v>
      </c>
      <c r="K22" s="257" t="s">
        <v>196</v>
      </c>
      <c r="L22" s="257"/>
      <c r="M22" s="257"/>
      <c r="N22" s="257"/>
      <c r="O22" s="42">
        <v>0</v>
      </c>
      <c r="P22" s="130"/>
      <c r="R22" s="130"/>
      <c r="S22" s="130"/>
      <c r="T22" s="130"/>
    </row>
    <row r="23" spans="1:20" x14ac:dyDescent="0.25">
      <c r="A23" s="261" t="s">
        <v>197</v>
      </c>
      <c r="B23" s="261"/>
      <c r="C23" s="42">
        <v>0</v>
      </c>
      <c r="D23" s="261" t="s">
        <v>198</v>
      </c>
      <c r="E23" s="261"/>
      <c r="F23" s="42">
        <v>0</v>
      </c>
      <c r="H23" s="257" t="s">
        <v>4</v>
      </c>
      <c r="I23" s="257"/>
      <c r="J23" s="42">
        <f>SUM(J18:J22)</f>
        <v>16770452</v>
      </c>
      <c r="K23" s="257" t="s">
        <v>199</v>
      </c>
      <c r="L23" s="257"/>
      <c r="M23" s="257"/>
      <c r="N23" s="257"/>
      <c r="O23" s="42">
        <v>0</v>
      </c>
      <c r="P23" s="130"/>
      <c r="R23" s="130"/>
      <c r="S23" s="130"/>
      <c r="T23" s="130"/>
    </row>
    <row r="24" spans="1:20" x14ac:dyDescent="0.25">
      <c r="A24" s="131" t="s">
        <v>200</v>
      </c>
      <c r="B24" s="131"/>
      <c r="C24" s="42">
        <v>0</v>
      </c>
      <c r="D24" s="131" t="s">
        <v>201</v>
      </c>
      <c r="E24" s="131"/>
      <c r="F24" s="42">
        <v>0</v>
      </c>
      <c r="K24" s="257" t="s">
        <v>202</v>
      </c>
      <c r="L24" s="257"/>
      <c r="M24" s="257"/>
      <c r="N24" s="257"/>
      <c r="O24" s="42">
        <v>0</v>
      </c>
      <c r="P24" s="130"/>
      <c r="R24" s="130"/>
      <c r="S24" s="130"/>
      <c r="T24" s="130"/>
    </row>
    <row r="25" spans="1:20" x14ac:dyDescent="0.25">
      <c r="A25" s="261" t="s">
        <v>203</v>
      </c>
      <c r="B25" s="261"/>
      <c r="C25" s="42">
        <v>0</v>
      </c>
      <c r="D25" s="262" t="s">
        <v>204</v>
      </c>
      <c r="E25" s="263"/>
      <c r="F25" s="266">
        <v>0</v>
      </c>
      <c r="K25" s="257" t="s">
        <v>205</v>
      </c>
      <c r="L25" s="257"/>
      <c r="M25" s="257"/>
      <c r="N25" s="257"/>
      <c r="O25" s="42">
        <v>0</v>
      </c>
      <c r="P25" s="130"/>
      <c r="S25" s="130"/>
      <c r="T25" s="130"/>
    </row>
    <row r="26" spans="1:20" x14ac:dyDescent="0.25">
      <c r="A26" s="261" t="s">
        <v>206</v>
      </c>
      <c r="B26" s="261"/>
      <c r="C26" s="42">
        <f>[1]Hoja1!G53</f>
        <v>16770452</v>
      </c>
      <c r="D26" s="264"/>
      <c r="E26" s="265"/>
      <c r="F26" s="267"/>
      <c r="K26" s="257" t="s">
        <v>207</v>
      </c>
      <c r="L26" s="257"/>
      <c r="M26" s="257"/>
      <c r="N26" s="257"/>
      <c r="O26" s="42">
        <v>0</v>
      </c>
      <c r="P26" s="130"/>
      <c r="S26" s="130"/>
      <c r="T26" s="130"/>
    </row>
    <row r="27" spans="1:20" x14ac:dyDescent="0.25">
      <c r="A27" s="261" t="s">
        <v>208</v>
      </c>
      <c r="B27" s="261"/>
      <c r="C27" s="42">
        <v>0</v>
      </c>
      <c r="K27" s="257" t="s">
        <v>4</v>
      </c>
      <c r="L27" s="257"/>
      <c r="M27" s="257"/>
      <c r="N27" s="257"/>
      <c r="O27" s="42">
        <f>SUM(O18:O26)</f>
        <v>16770452</v>
      </c>
      <c r="P27" s="130"/>
      <c r="S27" s="130"/>
      <c r="T27" s="130"/>
    </row>
    <row r="28" spans="1:20" x14ac:dyDescent="0.25">
      <c r="A28" s="261" t="s">
        <v>209</v>
      </c>
      <c r="B28" s="261"/>
      <c r="C28" s="42">
        <v>0</v>
      </c>
      <c r="D28" s="257" t="s">
        <v>210</v>
      </c>
      <c r="E28" s="257"/>
      <c r="F28" s="42">
        <f>C22+F22</f>
        <v>16770452</v>
      </c>
      <c r="K28" s="44"/>
      <c r="L28" s="44"/>
      <c r="M28" s="44"/>
      <c r="N28" s="44"/>
      <c r="O28" s="45"/>
      <c r="P28" s="130"/>
      <c r="S28" s="130"/>
      <c r="T28" s="130"/>
    </row>
    <row r="29" spans="1:20" x14ac:dyDescent="0.25">
      <c r="A29" s="268" t="s">
        <v>211</v>
      </c>
      <c r="B29" s="268"/>
      <c r="C29" s="269">
        <v>0</v>
      </c>
      <c r="K29" s="44"/>
      <c r="L29" s="44"/>
      <c r="M29" s="44"/>
      <c r="N29" s="44"/>
      <c r="O29" s="45"/>
      <c r="P29" s="130"/>
      <c r="R29" s="130"/>
      <c r="S29" s="130"/>
      <c r="T29" s="130"/>
    </row>
    <row r="30" spans="1:20" x14ac:dyDescent="0.25">
      <c r="A30" s="268"/>
      <c r="B30" s="268"/>
      <c r="C30" s="269"/>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[1]Hoja1!T53</f>
        <v>1272725.0833333333</v>
      </c>
      <c r="C33" s="42">
        <f>[1]Hoja1!U53</f>
        <v>1287035.0833333333</v>
      </c>
      <c r="D33" s="42">
        <f>[1]Hoja1!V53</f>
        <v>1311470.0833333333</v>
      </c>
      <c r="E33" s="42">
        <f>SUM(B33:D33)</f>
        <v>3871230.25</v>
      </c>
      <c r="F33" s="42">
        <f>[1]Hoja1!W53</f>
        <v>1279880.0833333333</v>
      </c>
      <c r="G33" s="42">
        <f>[1]Hoja1!X53</f>
        <v>1279880.0833333333</v>
      </c>
      <c r="H33" s="42">
        <f>[1]Hoja1!Y53</f>
        <v>1311470.0833333333</v>
      </c>
      <c r="I33" s="42">
        <f>SUM(F33:H33)</f>
        <v>3871230.25</v>
      </c>
      <c r="J33" s="42">
        <f>I33+E33</f>
        <v>7742460.5</v>
      </c>
      <c r="K33" s="42">
        <f>[1]Hoja1!Z53</f>
        <v>1279880.0833333333</v>
      </c>
      <c r="L33" s="42">
        <f>[1]Hoja1!AA53</f>
        <v>1279880.0833333333</v>
      </c>
      <c r="M33" s="42">
        <f>[1]Hoja1!AB53</f>
        <v>1311470.0833333333</v>
      </c>
      <c r="N33" s="42">
        <f>SUM(K33:M33)</f>
        <v>3871230.25</v>
      </c>
      <c r="O33" s="42">
        <f>[1]Hoja1!AC53</f>
        <v>1279880.0833333333</v>
      </c>
      <c r="P33" s="42">
        <f>[1]Hoja1!AD53</f>
        <v>1922645.5833333333</v>
      </c>
      <c r="Q33" s="42">
        <f>[1]Hoja1!AE53</f>
        <v>1954235.5833333333</v>
      </c>
      <c r="R33" s="42">
        <f>SUM(O33:Q33)</f>
        <v>5156761.25</v>
      </c>
      <c r="S33" s="42">
        <f>R33+N33+J33</f>
        <v>16770452</v>
      </c>
    </row>
    <row r="34" spans="1:21" x14ac:dyDescent="0.25">
      <c r="A34" s="49" t="s">
        <v>219</v>
      </c>
      <c r="B34" s="42">
        <v>0</v>
      </c>
      <c r="C34" s="42">
        <v>1782631.5599999998</v>
      </c>
      <c r="D34" s="42">
        <v>2555668.15</v>
      </c>
      <c r="E34" s="42">
        <f>SUM(B34:D34)</f>
        <v>4338299.71</v>
      </c>
      <c r="F34" s="42"/>
      <c r="G34" s="42"/>
      <c r="H34" s="42"/>
      <c r="I34" s="42">
        <f>SUM(F34:H34)</f>
        <v>0</v>
      </c>
      <c r="J34" s="42">
        <f>I34+E34</f>
        <v>4338299.71</v>
      </c>
      <c r="K34" s="42"/>
      <c r="L34" s="42"/>
      <c r="M34" s="42"/>
      <c r="N34" s="42">
        <f>SUM(K34:M34)</f>
        <v>0</v>
      </c>
      <c r="O34" s="42"/>
      <c r="P34" s="42"/>
      <c r="Q34" s="42"/>
      <c r="R34" s="42">
        <f>SUM(O34:Q34)</f>
        <v>0</v>
      </c>
      <c r="S34" s="42">
        <f>R34+N34+J34</f>
        <v>4338299.71</v>
      </c>
    </row>
    <row r="35" spans="1:21" x14ac:dyDescent="0.25">
      <c r="A35" s="49" t="s">
        <v>220</v>
      </c>
      <c r="B35" s="50">
        <f>(B34-B33)/B33</f>
        <v>-1</v>
      </c>
      <c r="C35" s="50">
        <f t="shared" ref="C35:S35" si="0">(C34-C33)/C33</f>
        <v>0.385068350571381</v>
      </c>
      <c r="D35" s="50">
        <f t="shared" si="0"/>
        <v>0.94870487895866995</v>
      </c>
      <c r="E35" s="50">
        <f t="shared" si="0"/>
        <v>0.12065142857364269</v>
      </c>
      <c r="F35" s="50">
        <f t="shared" si="0"/>
        <v>-1</v>
      </c>
      <c r="G35" s="50">
        <f t="shared" si="0"/>
        <v>-1</v>
      </c>
      <c r="H35" s="50">
        <f t="shared" si="0"/>
        <v>-1</v>
      </c>
      <c r="I35" s="50">
        <f t="shared" si="0"/>
        <v>-1</v>
      </c>
      <c r="J35" s="50">
        <f t="shared" si="0"/>
        <v>-0.43967428571317863</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-0.74131289305738446</v>
      </c>
    </row>
    <row r="37" spans="1:21" x14ac:dyDescent="0.25">
      <c r="A37" s="270" t="s">
        <v>221</v>
      </c>
      <c r="B37" s="270"/>
      <c r="C37" s="270"/>
      <c r="D37" s="270"/>
      <c r="E37" s="270"/>
      <c r="F37" s="270"/>
      <c r="G37" s="270"/>
      <c r="H37" s="270"/>
      <c r="I37" s="270"/>
      <c r="J37" s="270"/>
      <c r="K37" s="270"/>
      <c r="L37" s="270"/>
      <c r="M37" s="270"/>
      <c r="N37" s="270"/>
      <c r="O37" s="270"/>
      <c r="P37" s="270"/>
      <c r="Q37" s="270"/>
      <c r="R37" s="270"/>
      <c r="S37" s="270"/>
    </row>
    <row r="38" spans="1:21"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1"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1" x14ac:dyDescent="0.25">
      <c r="A40" s="271"/>
      <c r="B40" s="271"/>
      <c r="C40" s="271"/>
      <c r="D40" s="271"/>
      <c r="E40" s="271"/>
      <c r="F40" s="271"/>
      <c r="G40" s="271"/>
      <c r="H40" s="271"/>
      <c r="I40" s="271"/>
      <c r="J40" s="271"/>
      <c r="K40" s="271"/>
      <c r="L40" s="132" t="s">
        <v>239</v>
      </c>
      <c r="M40" s="133" t="s">
        <v>219</v>
      </c>
      <c r="N40" s="132" t="s">
        <v>239</v>
      </c>
      <c r="O40" s="133" t="s">
        <v>219</v>
      </c>
      <c r="P40" s="132" t="s">
        <v>239</v>
      </c>
      <c r="Q40" s="133" t="s">
        <v>219</v>
      </c>
      <c r="R40" s="132" t="s">
        <v>239</v>
      </c>
      <c r="S40" s="133" t="s">
        <v>219</v>
      </c>
    </row>
    <row r="41" spans="1:21" ht="135" x14ac:dyDescent="0.25">
      <c r="A41" s="135" t="s">
        <v>240</v>
      </c>
      <c r="B41" s="135" t="s">
        <v>1083</v>
      </c>
      <c r="C41" s="135" t="s">
        <v>1084</v>
      </c>
      <c r="D41" s="135" t="s">
        <v>1085</v>
      </c>
      <c r="E41" s="135" t="s">
        <v>244</v>
      </c>
      <c r="F41" s="135" t="s">
        <v>245</v>
      </c>
      <c r="G41" s="135" t="s">
        <v>218</v>
      </c>
      <c r="H41" s="135" t="s">
        <v>1086</v>
      </c>
      <c r="I41" s="135" t="s">
        <v>1087</v>
      </c>
      <c r="J41" s="128"/>
      <c r="K41" s="128">
        <v>1</v>
      </c>
      <c r="L41" s="55"/>
      <c r="M41" s="55"/>
      <c r="N41" s="55"/>
      <c r="O41" s="54"/>
      <c r="P41" s="55"/>
      <c r="Q41" s="54"/>
      <c r="R41" s="128">
        <v>1</v>
      </c>
      <c r="S41" s="54"/>
      <c r="U41" s="75"/>
    </row>
    <row r="42" spans="1:21" x14ac:dyDescent="0.25">
      <c r="A42" s="275"/>
      <c r="B42" s="275"/>
      <c r="C42" s="275"/>
      <c r="D42" s="275"/>
      <c r="E42" s="275"/>
      <c r="F42" s="275"/>
      <c r="G42" s="275"/>
      <c r="H42" s="275"/>
      <c r="I42" s="275"/>
      <c r="J42" s="275"/>
      <c r="K42" s="275"/>
      <c r="L42" s="275"/>
      <c r="M42" s="275"/>
      <c r="N42" s="275"/>
      <c r="O42" s="275"/>
      <c r="P42" s="275"/>
      <c r="Q42" s="275"/>
      <c r="R42" s="275"/>
      <c r="S42" s="275"/>
    </row>
    <row r="43" spans="1:21" ht="112.5" x14ac:dyDescent="0.25">
      <c r="A43" s="134" t="s">
        <v>246</v>
      </c>
      <c r="B43" s="134" t="s">
        <v>1088</v>
      </c>
      <c r="C43" s="135" t="s">
        <v>1089</v>
      </c>
      <c r="D43" s="135" t="s">
        <v>894</v>
      </c>
      <c r="E43" s="135" t="s">
        <v>895</v>
      </c>
      <c r="F43" s="135" t="s">
        <v>245</v>
      </c>
      <c r="G43" s="135" t="s">
        <v>218</v>
      </c>
      <c r="H43" s="135" t="s">
        <v>1090</v>
      </c>
      <c r="I43" s="135" t="s">
        <v>1091</v>
      </c>
      <c r="J43" s="128"/>
      <c r="K43" s="96">
        <v>1</v>
      </c>
      <c r="L43" s="55"/>
      <c r="M43" s="55"/>
      <c r="N43" s="55"/>
      <c r="O43" s="54"/>
      <c r="P43" s="55"/>
      <c r="Q43" s="54"/>
      <c r="R43" s="96">
        <v>1</v>
      </c>
      <c r="S43" s="54"/>
    </row>
    <row r="44" spans="1:21" x14ac:dyDescent="0.25">
      <c r="A44" s="275"/>
      <c r="B44" s="275"/>
      <c r="C44" s="275"/>
      <c r="D44" s="275"/>
      <c r="E44" s="275"/>
      <c r="F44" s="275"/>
      <c r="G44" s="275"/>
      <c r="H44" s="275"/>
      <c r="I44" s="275"/>
      <c r="J44" s="275"/>
      <c r="K44" s="275"/>
      <c r="L44" s="275"/>
      <c r="M44" s="275"/>
      <c r="N44" s="275"/>
      <c r="O44" s="275"/>
      <c r="P44" s="275"/>
      <c r="Q44" s="275"/>
      <c r="R44" s="275"/>
      <c r="S44" s="275"/>
    </row>
    <row r="45" spans="1:21" ht="135.75" customHeight="1" x14ac:dyDescent="0.25">
      <c r="A45" s="273" t="s">
        <v>285</v>
      </c>
      <c r="B45" s="135" t="s">
        <v>1092</v>
      </c>
      <c r="C45" s="135" t="s">
        <v>1093</v>
      </c>
      <c r="D45" s="135" t="s">
        <v>1094</v>
      </c>
      <c r="E45" s="135" t="s">
        <v>244</v>
      </c>
      <c r="F45" s="135" t="s">
        <v>252</v>
      </c>
      <c r="G45" s="135" t="s">
        <v>218</v>
      </c>
      <c r="H45" s="135" t="s">
        <v>1090</v>
      </c>
      <c r="I45" s="135" t="s">
        <v>1095</v>
      </c>
      <c r="J45" s="135"/>
      <c r="K45" s="55">
        <v>1</v>
      </c>
      <c r="L45" s="55">
        <v>1</v>
      </c>
      <c r="M45" s="54"/>
      <c r="N45" s="55">
        <v>1</v>
      </c>
      <c r="O45" s="54"/>
      <c r="P45" s="55">
        <v>1</v>
      </c>
      <c r="Q45" s="54"/>
      <c r="R45" s="55">
        <v>1</v>
      </c>
      <c r="S45" s="135"/>
    </row>
    <row r="46" spans="1:21" ht="135.75" customHeight="1" x14ac:dyDescent="0.25">
      <c r="A46" s="274"/>
      <c r="B46" s="135" t="s">
        <v>1096</v>
      </c>
      <c r="C46" s="135" t="s">
        <v>1097</v>
      </c>
      <c r="D46" s="135" t="s">
        <v>1098</v>
      </c>
      <c r="E46" s="135" t="s">
        <v>244</v>
      </c>
      <c r="F46" s="135" t="s">
        <v>252</v>
      </c>
      <c r="G46" s="135" t="s">
        <v>248</v>
      </c>
      <c r="H46" s="135" t="s">
        <v>1099</v>
      </c>
      <c r="I46" s="135" t="s">
        <v>1100</v>
      </c>
      <c r="J46" s="135"/>
      <c r="K46" s="55">
        <v>1</v>
      </c>
      <c r="L46" s="55">
        <v>1</v>
      </c>
      <c r="M46" s="54"/>
      <c r="N46" s="55">
        <v>1</v>
      </c>
      <c r="O46" s="54"/>
      <c r="P46" s="55">
        <v>1</v>
      </c>
      <c r="Q46" s="54"/>
      <c r="R46" s="55">
        <v>1</v>
      </c>
      <c r="S46" s="135"/>
    </row>
    <row r="47" spans="1:21" ht="135.75" customHeight="1" x14ac:dyDescent="0.25">
      <c r="A47" s="276"/>
      <c r="B47" s="135" t="s">
        <v>1101</v>
      </c>
      <c r="C47" s="135" t="s">
        <v>1102</v>
      </c>
      <c r="D47" s="135" t="s">
        <v>1103</v>
      </c>
      <c r="E47" s="135" t="s">
        <v>244</v>
      </c>
      <c r="F47" s="135" t="s">
        <v>252</v>
      </c>
      <c r="G47" s="135" t="s">
        <v>248</v>
      </c>
      <c r="H47" s="135" t="s">
        <v>1104</v>
      </c>
      <c r="I47" s="135" t="s">
        <v>1105</v>
      </c>
      <c r="J47" s="135"/>
      <c r="K47" s="55">
        <v>1</v>
      </c>
      <c r="L47" s="55">
        <v>1</v>
      </c>
      <c r="M47" s="54"/>
      <c r="N47" s="55">
        <v>1</v>
      </c>
      <c r="O47" s="54"/>
      <c r="P47" s="55">
        <v>1</v>
      </c>
      <c r="Q47" s="54"/>
      <c r="R47" s="55">
        <v>1</v>
      </c>
      <c r="S47" s="135"/>
    </row>
    <row r="48" spans="1:21" x14ac:dyDescent="0.25">
      <c r="A48" s="275"/>
      <c r="B48" s="275"/>
      <c r="C48" s="275"/>
      <c r="D48" s="275"/>
      <c r="E48" s="275"/>
      <c r="F48" s="275"/>
      <c r="G48" s="275"/>
      <c r="H48" s="275"/>
      <c r="I48" s="275"/>
      <c r="J48" s="275"/>
      <c r="K48" s="275"/>
      <c r="L48" s="275"/>
      <c r="M48" s="275"/>
      <c r="N48" s="275"/>
      <c r="O48" s="275"/>
      <c r="P48" s="275"/>
      <c r="Q48" s="275"/>
      <c r="R48" s="275"/>
      <c r="S48" s="275"/>
    </row>
    <row r="49" spans="1:19" ht="90" x14ac:dyDescent="0.25">
      <c r="A49" s="273" t="s">
        <v>284</v>
      </c>
      <c r="B49" s="135" t="s">
        <v>1106</v>
      </c>
      <c r="C49" s="135" t="s">
        <v>1107</v>
      </c>
      <c r="D49" s="135" t="s">
        <v>1108</v>
      </c>
      <c r="E49" s="135" t="s">
        <v>244</v>
      </c>
      <c r="F49" s="135" t="s">
        <v>252</v>
      </c>
      <c r="G49" s="135" t="s">
        <v>248</v>
      </c>
      <c r="H49" s="135" t="s">
        <v>1109</v>
      </c>
      <c r="I49" s="135" t="s">
        <v>1110</v>
      </c>
      <c r="J49" s="135"/>
      <c r="K49" s="55">
        <v>1</v>
      </c>
      <c r="L49" s="55">
        <v>1</v>
      </c>
      <c r="M49" s="54"/>
      <c r="N49" s="55">
        <v>1</v>
      </c>
      <c r="O49" s="54"/>
      <c r="P49" s="55">
        <v>1</v>
      </c>
      <c r="Q49" s="54"/>
      <c r="R49" s="55">
        <v>1</v>
      </c>
      <c r="S49" s="135"/>
    </row>
    <row r="50" spans="1:19" ht="91.5" customHeight="1" x14ac:dyDescent="0.25">
      <c r="A50" s="274"/>
      <c r="B50" s="135" t="s">
        <v>1111</v>
      </c>
      <c r="C50" s="135" t="s">
        <v>1112</v>
      </c>
      <c r="D50" s="135" t="s">
        <v>1113</v>
      </c>
      <c r="E50" s="135" t="s">
        <v>244</v>
      </c>
      <c r="F50" s="135" t="s">
        <v>252</v>
      </c>
      <c r="G50" s="135" t="s">
        <v>248</v>
      </c>
      <c r="H50" s="135" t="s">
        <v>1114</v>
      </c>
      <c r="I50" s="135" t="s">
        <v>1115</v>
      </c>
      <c r="J50" s="135"/>
      <c r="K50" s="55">
        <v>1</v>
      </c>
      <c r="L50" s="55">
        <v>1</v>
      </c>
      <c r="M50" s="54"/>
      <c r="N50" s="55">
        <v>1</v>
      </c>
      <c r="O50" s="54"/>
      <c r="P50" s="55">
        <v>1</v>
      </c>
      <c r="Q50" s="54"/>
      <c r="R50" s="55">
        <v>1</v>
      </c>
      <c r="S50" s="135"/>
    </row>
    <row r="51" spans="1:19" ht="78.75" x14ac:dyDescent="0.25">
      <c r="A51" s="276"/>
      <c r="B51" s="135" t="s">
        <v>1116</v>
      </c>
      <c r="C51" s="135" t="s">
        <v>1117</v>
      </c>
      <c r="D51" s="135" t="s">
        <v>1118</v>
      </c>
      <c r="E51" s="135" t="s">
        <v>244</v>
      </c>
      <c r="F51" s="135" t="s">
        <v>252</v>
      </c>
      <c r="G51" s="135" t="s">
        <v>248</v>
      </c>
      <c r="H51" s="135" t="s">
        <v>1114</v>
      </c>
      <c r="I51" s="135" t="s">
        <v>1115</v>
      </c>
      <c r="J51" s="135"/>
      <c r="K51" s="55">
        <v>1</v>
      </c>
      <c r="L51" s="55">
        <v>1</v>
      </c>
      <c r="M51" s="54"/>
      <c r="N51" s="55">
        <v>1</v>
      </c>
      <c r="O51" s="54"/>
      <c r="P51" s="55">
        <v>1</v>
      </c>
      <c r="Q51" s="54"/>
      <c r="R51" s="55">
        <v>1</v>
      </c>
      <c r="S51" s="135"/>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9:A51"/>
    <mergeCell ref="P39:Q39"/>
    <mergeCell ref="R39:S39"/>
    <mergeCell ref="A42:S42"/>
    <mergeCell ref="A44:S44"/>
    <mergeCell ref="A45:A47"/>
    <mergeCell ref="A48:S48"/>
    <mergeCell ref="F39:F40"/>
    <mergeCell ref="G39:G40"/>
    <mergeCell ref="J39:J40"/>
    <mergeCell ref="K39:K40"/>
    <mergeCell ref="L39:M39"/>
    <mergeCell ref="N39:O39"/>
  </mergeCells>
  <pageMargins left="0.70866141732283472" right="0.70866141732283472" top="0.74803149606299213" bottom="0.74803149606299213" header="0.31496062992125984" footer="0.31496062992125984"/>
  <pageSetup scale="51"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T47"/>
  <sheetViews>
    <sheetView showGridLines="0" view="pageBreakPreview" zoomScale="60" zoomScaleNormal="100" workbookViewId="0">
      <selection activeCell="T46" sqref="T46"/>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67.5" customHeight="1" x14ac:dyDescent="0.25">
      <c r="A10" s="36" t="s">
        <v>1119</v>
      </c>
      <c r="B10" s="135" t="str">
        <f>[1]Hoja1!E54</f>
        <v>Eficiencia de Desarrollo Urbano</v>
      </c>
      <c r="C10" s="138" t="str">
        <f>[1]Hoja1!S54</f>
        <v>Desarrollo Urbano</v>
      </c>
      <c r="D10" s="309" t="str">
        <f>[1]Hoja1!S54</f>
        <v>Desarrollo Urbano</v>
      </c>
      <c r="E10" s="247"/>
      <c r="F10" s="248">
        <f>[1]Hoja1!G54</f>
        <v>32173833</v>
      </c>
      <c r="G10" s="249"/>
      <c r="H10" s="38">
        <f>[1]Hoja1!G54</f>
        <v>32173833</v>
      </c>
      <c r="I10" s="39">
        <v>0</v>
      </c>
      <c r="J10" s="248">
        <v>0</v>
      </c>
      <c r="K10" s="249"/>
      <c r="L10" s="248">
        <f>H10-J10</f>
        <v>32173833</v>
      </c>
      <c r="M10" s="249"/>
      <c r="N10" s="246" t="s">
        <v>161</v>
      </c>
      <c r="O10" s="247"/>
      <c r="P10" s="246" t="s">
        <v>1023</v>
      </c>
      <c r="Q10" s="250"/>
      <c r="R10" s="286" t="s">
        <v>1120</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1025</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30"/>
      <c r="Q17" s="127"/>
      <c r="R17" s="130"/>
      <c r="S17" s="130"/>
      <c r="T17" s="130"/>
    </row>
    <row r="18" spans="1:20" x14ac:dyDescent="0.25">
      <c r="A18" s="41" t="s">
        <v>172</v>
      </c>
      <c r="B18" s="293" t="s">
        <v>799</v>
      </c>
      <c r="C18" s="293"/>
      <c r="D18" s="41" t="s">
        <v>174</v>
      </c>
      <c r="E18" s="294" t="s">
        <v>175</v>
      </c>
      <c r="F18" s="295"/>
      <c r="G18" s="296"/>
      <c r="H18" s="257" t="s">
        <v>176</v>
      </c>
      <c r="I18" s="257"/>
      <c r="J18" s="42">
        <f>SUM([1]Hoja1!H54:J54)</f>
        <v>30423833</v>
      </c>
      <c r="K18" s="257" t="s">
        <v>177</v>
      </c>
      <c r="L18" s="257"/>
      <c r="M18" s="257"/>
      <c r="N18" s="257"/>
      <c r="O18" s="42">
        <f>[1]Hoja1!H54</f>
        <v>26975225</v>
      </c>
      <c r="P18" s="130"/>
      <c r="R18" s="130"/>
      <c r="S18" s="130"/>
      <c r="T18" s="130"/>
    </row>
    <row r="19" spans="1:20" ht="22.5" customHeight="1" x14ac:dyDescent="0.25">
      <c r="A19" s="41" t="s">
        <v>178</v>
      </c>
      <c r="B19" s="306" t="s">
        <v>800</v>
      </c>
      <c r="C19" s="307"/>
      <c r="D19" s="41" t="s">
        <v>180</v>
      </c>
      <c r="E19" s="294" t="s">
        <v>181</v>
      </c>
      <c r="F19" s="295"/>
      <c r="G19" s="296"/>
      <c r="H19" s="257" t="s">
        <v>182</v>
      </c>
      <c r="I19" s="257"/>
      <c r="J19" s="42">
        <f>[1]Hoja1!L54</f>
        <v>1750000</v>
      </c>
      <c r="K19" s="257" t="s">
        <v>183</v>
      </c>
      <c r="L19" s="257"/>
      <c r="M19" s="257"/>
      <c r="N19" s="257"/>
      <c r="O19" s="42">
        <f>[1]Hoja1!I54</f>
        <v>639400</v>
      </c>
      <c r="P19" s="130"/>
      <c r="R19" s="130"/>
      <c r="S19" s="130"/>
      <c r="T19" s="130"/>
    </row>
    <row r="20" spans="1:20" ht="19.5" customHeight="1" x14ac:dyDescent="0.25">
      <c r="A20" s="41" t="s">
        <v>184</v>
      </c>
      <c r="B20" s="293" t="s">
        <v>989</v>
      </c>
      <c r="C20" s="293"/>
      <c r="D20" s="41" t="s">
        <v>186</v>
      </c>
      <c r="E20" s="301" t="s">
        <v>433</v>
      </c>
      <c r="F20" s="302"/>
      <c r="G20" s="303"/>
      <c r="H20" s="259" t="s">
        <v>188</v>
      </c>
      <c r="I20" s="259"/>
      <c r="J20" s="42">
        <v>0</v>
      </c>
      <c r="K20" s="257" t="s">
        <v>189</v>
      </c>
      <c r="L20" s="257"/>
      <c r="M20" s="257"/>
      <c r="N20" s="257"/>
      <c r="O20" s="42">
        <f>[1]Hoja1!J54</f>
        <v>2809208</v>
      </c>
      <c r="P20" s="130"/>
      <c r="R20" s="130"/>
      <c r="S20" s="130"/>
      <c r="T20" s="130"/>
    </row>
    <row r="21" spans="1:20" x14ac:dyDescent="0.25">
      <c r="A21" s="260" t="s">
        <v>190</v>
      </c>
      <c r="B21" s="260"/>
      <c r="C21" s="260"/>
      <c r="D21" s="260"/>
      <c r="E21" s="260"/>
      <c r="F21" s="260"/>
      <c r="H21" s="257" t="s">
        <v>191</v>
      </c>
      <c r="I21" s="257"/>
      <c r="J21" s="42">
        <v>0</v>
      </c>
      <c r="K21" s="257" t="s">
        <v>192</v>
      </c>
      <c r="L21" s="257"/>
      <c r="M21" s="257"/>
      <c r="N21" s="257"/>
      <c r="O21" s="42">
        <v>0</v>
      </c>
      <c r="P21" s="130"/>
      <c r="S21" s="130"/>
      <c r="T21" s="130"/>
    </row>
    <row r="22" spans="1:20" x14ac:dyDescent="0.25">
      <c r="A22" s="257" t="s">
        <v>193</v>
      </c>
      <c r="B22" s="257"/>
      <c r="C22" s="42">
        <f>SUM(C23:C29)</f>
        <v>32173833</v>
      </c>
      <c r="D22" s="257" t="s">
        <v>194</v>
      </c>
      <c r="E22" s="257"/>
      <c r="F22" s="42">
        <f>SUM(F23:F26)</f>
        <v>0</v>
      </c>
      <c r="H22" s="257" t="s">
        <v>195</v>
      </c>
      <c r="I22" s="257"/>
      <c r="J22" s="42">
        <v>0</v>
      </c>
      <c r="K22" s="257" t="s">
        <v>196</v>
      </c>
      <c r="L22" s="257"/>
      <c r="M22" s="257"/>
      <c r="N22" s="257"/>
      <c r="O22" s="42">
        <f>[1]Hoja1!L54</f>
        <v>1750000</v>
      </c>
      <c r="P22" s="130"/>
      <c r="R22" s="130"/>
      <c r="S22" s="130"/>
      <c r="T22" s="130"/>
    </row>
    <row r="23" spans="1:20" x14ac:dyDescent="0.25">
      <c r="A23" s="261" t="s">
        <v>197</v>
      </c>
      <c r="B23" s="261"/>
      <c r="C23" s="42">
        <v>0</v>
      </c>
      <c r="D23" s="261" t="s">
        <v>198</v>
      </c>
      <c r="E23" s="261"/>
      <c r="F23" s="42">
        <v>0</v>
      </c>
      <c r="H23" s="257" t="s">
        <v>4</v>
      </c>
      <c r="I23" s="257"/>
      <c r="J23" s="42">
        <f>SUM(J18:J22)</f>
        <v>32173833</v>
      </c>
      <c r="K23" s="257" t="s">
        <v>199</v>
      </c>
      <c r="L23" s="257"/>
      <c r="M23" s="257"/>
      <c r="N23" s="257"/>
      <c r="O23" s="42">
        <v>0</v>
      </c>
      <c r="P23" s="130"/>
      <c r="R23" s="130"/>
      <c r="S23" s="130"/>
      <c r="T23" s="130"/>
    </row>
    <row r="24" spans="1:20" x14ac:dyDescent="0.25">
      <c r="A24" s="131" t="s">
        <v>200</v>
      </c>
      <c r="B24" s="131"/>
      <c r="C24" s="42">
        <v>0</v>
      </c>
      <c r="D24" s="131" t="s">
        <v>201</v>
      </c>
      <c r="E24" s="131"/>
      <c r="F24" s="42">
        <v>0</v>
      </c>
      <c r="K24" s="257" t="s">
        <v>202</v>
      </c>
      <c r="L24" s="257"/>
      <c r="M24" s="257"/>
      <c r="N24" s="257"/>
      <c r="O24" s="42">
        <v>0</v>
      </c>
      <c r="P24" s="130"/>
      <c r="R24" s="130"/>
      <c r="S24" s="130"/>
      <c r="T24" s="130"/>
    </row>
    <row r="25" spans="1:20" x14ac:dyDescent="0.25">
      <c r="A25" s="261" t="s">
        <v>203</v>
      </c>
      <c r="B25" s="261"/>
      <c r="C25" s="42">
        <v>0</v>
      </c>
      <c r="D25" s="262" t="s">
        <v>204</v>
      </c>
      <c r="E25" s="263"/>
      <c r="F25" s="266">
        <v>0</v>
      </c>
      <c r="K25" s="257" t="s">
        <v>205</v>
      </c>
      <c r="L25" s="257"/>
      <c r="M25" s="257"/>
      <c r="N25" s="257"/>
      <c r="O25" s="42">
        <v>0</v>
      </c>
      <c r="P25" s="130"/>
      <c r="S25" s="130"/>
      <c r="T25" s="130"/>
    </row>
    <row r="26" spans="1:20" x14ac:dyDescent="0.25">
      <c r="A26" s="261" t="s">
        <v>206</v>
      </c>
      <c r="B26" s="261"/>
      <c r="C26" s="42">
        <f>[1]Hoja1!G54</f>
        <v>32173833</v>
      </c>
      <c r="D26" s="264"/>
      <c r="E26" s="265"/>
      <c r="F26" s="267"/>
      <c r="K26" s="257" t="s">
        <v>207</v>
      </c>
      <c r="L26" s="257"/>
      <c r="M26" s="257"/>
      <c r="N26" s="257"/>
      <c r="O26" s="42">
        <v>0</v>
      </c>
      <c r="P26" s="130"/>
      <c r="S26" s="130"/>
      <c r="T26" s="130"/>
    </row>
    <row r="27" spans="1:20" x14ac:dyDescent="0.25">
      <c r="A27" s="261" t="s">
        <v>208</v>
      </c>
      <c r="B27" s="261"/>
      <c r="C27" s="42">
        <v>0</v>
      </c>
      <c r="K27" s="257" t="s">
        <v>4</v>
      </c>
      <c r="L27" s="257"/>
      <c r="M27" s="257"/>
      <c r="N27" s="257"/>
      <c r="O27" s="42">
        <f>SUM(O18:O26)</f>
        <v>32173833</v>
      </c>
      <c r="P27" s="130"/>
      <c r="S27" s="130"/>
      <c r="T27" s="130"/>
    </row>
    <row r="28" spans="1:20" x14ac:dyDescent="0.25">
      <c r="A28" s="261" t="s">
        <v>209</v>
      </c>
      <c r="B28" s="261"/>
      <c r="C28" s="42">
        <v>0</v>
      </c>
      <c r="D28" s="257" t="s">
        <v>210</v>
      </c>
      <c r="E28" s="257"/>
      <c r="F28" s="42">
        <f>C22+F22</f>
        <v>32173833</v>
      </c>
      <c r="K28" s="44"/>
      <c r="L28" s="44"/>
      <c r="M28" s="44"/>
      <c r="N28" s="44"/>
      <c r="O28" s="45"/>
      <c r="P28" s="130"/>
      <c r="S28" s="130"/>
      <c r="T28" s="130"/>
    </row>
    <row r="29" spans="1:20" x14ac:dyDescent="0.25">
      <c r="A29" s="268" t="s">
        <v>211</v>
      </c>
      <c r="B29" s="268"/>
      <c r="C29" s="269">
        <v>0</v>
      </c>
      <c r="K29" s="44"/>
      <c r="L29" s="44"/>
      <c r="M29" s="44"/>
      <c r="N29" s="44"/>
      <c r="O29" s="45"/>
      <c r="P29" s="130"/>
      <c r="R29" s="130"/>
      <c r="S29" s="130"/>
      <c r="T29" s="130"/>
    </row>
    <row r="30" spans="1:20" x14ac:dyDescent="0.25">
      <c r="A30" s="268"/>
      <c r="B30" s="268"/>
      <c r="C30" s="269"/>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[1]Hoja1!T54</f>
        <v>2422244.8333333335</v>
      </c>
      <c r="C33" s="42">
        <f>[1]Hoja1!U54</f>
        <v>2496444.8333333335</v>
      </c>
      <c r="D33" s="42">
        <f>[1]Hoja1!V54</f>
        <v>2503589.8333333335</v>
      </c>
      <c r="E33" s="42">
        <f>SUM(B33:D33)</f>
        <v>7422279.5</v>
      </c>
      <c r="F33" s="42">
        <f>[1]Hoja1!W54</f>
        <v>2459344.8333333335</v>
      </c>
      <c r="G33" s="42">
        <f>[1]Hoja1!X54</f>
        <v>2459344.8333333335</v>
      </c>
      <c r="H33" s="42">
        <f>[1]Hoja1!Y54</f>
        <v>2503589.8333333335</v>
      </c>
      <c r="I33" s="42">
        <f>SUM(F33:H33)</f>
        <v>7422279.5</v>
      </c>
      <c r="J33" s="42">
        <f>I33+E33</f>
        <v>14844559</v>
      </c>
      <c r="K33" s="42">
        <f>[1]Hoja1!Z54</f>
        <v>2459344.8333333335</v>
      </c>
      <c r="L33" s="42">
        <f>[1]Hoja1!AA54</f>
        <v>2459344.8333333335</v>
      </c>
      <c r="M33" s="42">
        <f>[1]Hoja1!AB54</f>
        <v>2503589.8333333335</v>
      </c>
      <c r="N33" s="42">
        <f>SUM(K33:M33)</f>
        <v>7422279.5</v>
      </c>
      <c r="O33" s="42">
        <f>[1]Hoja1!AC54</f>
        <v>2459344.8333333335</v>
      </c>
      <c r="P33" s="42">
        <f>[1]Hoja1!AD54</f>
        <v>3701702.3333333335</v>
      </c>
      <c r="Q33" s="42">
        <f>[1]Hoja1!AE54</f>
        <v>3745947.3333333335</v>
      </c>
      <c r="R33" s="42">
        <f>SUM(O33:Q33)</f>
        <v>9906994.5</v>
      </c>
      <c r="S33" s="42">
        <f>R33+N33+J33</f>
        <v>32173833</v>
      </c>
    </row>
    <row r="34" spans="1:20" x14ac:dyDescent="0.25">
      <c r="A34" s="49" t="s">
        <v>219</v>
      </c>
      <c r="B34" s="42">
        <v>1920674.3599999996</v>
      </c>
      <c r="C34" s="42">
        <v>1975039.01</v>
      </c>
      <c r="D34" s="42">
        <v>2781741.6000000006</v>
      </c>
      <c r="E34" s="42">
        <f>SUM(B34:D34)</f>
        <v>6677454.9700000007</v>
      </c>
      <c r="F34" s="42"/>
      <c r="G34" s="42"/>
      <c r="H34" s="42"/>
      <c r="I34" s="42">
        <f>SUM(F34:H34)</f>
        <v>0</v>
      </c>
      <c r="J34" s="42">
        <f>I34+E34</f>
        <v>6677454.9700000007</v>
      </c>
      <c r="K34" s="42"/>
      <c r="L34" s="42"/>
      <c r="M34" s="42"/>
      <c r="N34" s="42">
        <f>SUM(K34:M34)</f>
        <v>0</v>
      </c>
      <c r="O34" s="42"/>
      <c r="P34" s="42"/>
      <c r="Q34" s="42"/>
      <c r="R34" s="42">
        <f>SUM(O34:Q34)</f>
        <v>0</v>
      </c>
      <c r="S34" s="42">
        <f>R34+N34+J34</f>
        <v>6677454.9700000007</v>
      </c>
    </row>
    <row r="35" spans="1:20" x14ac:dyDescent="0.25">
      <c r="A35" s="49" t="s">
        <v>220</v>
      </c>
      <c r="B35" s="50">
        <f>(B34-B33)/B33</f>
        <v>-0.20706844594363555</v>
      </c>
      <c r="C35" s="50">
        <f t="shared" ref="C35:S35" si="0">(C34-C33)/C33</f>
        <v>-0.20885934124053351</v>
      </c>
      <c r="D35" s="50">
        <f t="shared" si="0"/>
        <v>0.11110117278928626</v>
      </c>
      <c r="E35" s="50">
        <f t="shared" si="0"/>
        <v>-0.10034983592304754</v>
      </c>
      <c r="F35" s="50">
        <f t="shared" si="0"/>
        <v>-1</v>
      </c>
      <c r="G35" s="50">
        <f t="shared" si="0"/>
        <v>-1</v>
      </c>
      <c r="H35" s="50">
        <f t="shared" si="0"/>
        <v>-1</v>
      </c>
      <c r="I35" s="50">
        <f t="shared" si="0"/>
        <v>-1</v>
      </c>
      <c r="J35" s="50">
        <f t="shared" si="0"/>
        <v>-0.55017491796152374</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-0.79245696432874513</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132" t="s">
        <v>239</v>
      </c>
      <c r="M40" s="133" t="s">
        <v>219</v>
      </c>
      <c r="N40" s="132" t="s">
        <v>239</v>
      </c>
      <c r="O40" s="133" t="s">
        <v>219</v>
      </c>
      <c r="P40" s="132" t="s">
        <v>239</v>
      </c>
      <c r="Q40" s="133" t="s">
        <v>219</v>
      </c>
      <c r="R40" s="132" t="s">
        <v>239</v>
      </c>
      <c r="S40" s="133" t="s">
        <v>219</v>
      </c>
    </row>
    <row r="41" spans="1:20" ht="112.5" x14ac:dyDescent="0.25">
      <c r="A41" s="135" t="s">
        <v>240</v>
      </c>
      <c r="B41" s="135" t="s">
        <v>1121</v>
      </c>
      <c r="C41" s="135" t="s">
        <v>1122</v>
      </c>
      <c r="D41" s="135" t="s">
        <v>1123</v>
      </c>
      <c r="E41" s="135" t="s">
        <v>244</v>
      </c>
      <c r="F41" s="135" t="s">
        <v>245</v>
      </c>
      <c r="G41" s="135" t="s">
        <v>218</v>
      </c>
      <c r="H41" s="135" t="s">
        <v>1062</v>
      </c>
      <c r="I41" s="135" t="s">
        <v>1124</v>
      </c>
      <c r="J41" s="128"/>
      <c r="K41" s="128">
        <v>1</v>
      </c>
      <c r="L41" s="55"/>
      <c r="M41" s="55"/>
      <c r="N41" s="55"/>
      <c r="O41" s="54"/>
      <c r="P41" s="55"/>
      <c r="Q41" s="54"/>
      <c r="R41" s="128">
        <v>1</v>
      </c>
      <c r="S41" s="54"/>
      <c r="T41" s="98" t="s">
        <v>1125</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12.5" x14ac:dyDescent="0.25">
      <c r="A43" s="134" t="s">
        <v>246</v>
      </c>
      <c r="B43" s="134" t="s">
        <v>1126</v>
      </c>
      <c r="C43" s="135" t="s">
        <v>1127</v>
      </c>
      <c r="D43" s="135" t="s">
        <v>1128</v>
      </c>
      <c r="E43" s="135" t="s">
        <v>244</v>
      </c>
      <c r="F43" s="135" t="s">
        <v>245</v>
      </c>
      <c r="G43" s="135" t="s">
        <v>218</v>
      </c>
      <c r="H43" s="135" t="s">
        <v>1062</v>
      </c>
      <c r="I43" s="135" t="s">
        <v>1124</v>
      </c>
      <c r="J43" s="128"/>
      <c r="K43" s="128">
        <v>1</v>
      </c>
      <c r="L43" s="55"/>
      <c r="M43" s="55"/>
      <c r="N43" s="55"/>
      <c r="O43" s="54"/>
      <c r="P43" s="55"/>
      <c r="Q43" s="54"/>
      <c r="R43" s="128">
        <v>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35.75" customHeight="1" x14ac:dyDescent="0.25">
      <c r="A45" s="134" t="s">
        <v>285</v>
      </c>
      <c r="B45" s="135" t="s">
        <v>1129</v>
      </c>
      <c r="C45" s="135" t="s">
        <v>1130</v>
      </c>
      <c r="D45" s="135" t="s">
        <v>1131</v>
      </c>
      <c r="E45" s="135" t="s">
        <v>244</v>
      </c>
      <c r="F45" s="135" t="s">
        <v>252</v>
      </c>
      <c r="G45" s="135" t="s">
        <v>248</v>
      </c>
      <c r="H45" s="135" t="s">
        <v>1132</v>
      </c>
      <c r="I45" s="135" t="s">
        <v>1133</v>
      </c>
      <c r="J45" s="135"/>
      <c r="K45" s="55">
        <v>0.1</v>
      </c>
      <c r="L45" s="55">
        <v>0.02</v>
      </c>
      <c r="M45" s="54"/>
      <c r="N45" s="55">
        <v>0.04</v>
      </c>
      <c r="O45" s="54"/>
      <c r="P45" s="55">
        <v>0.06</v>
      </c>
      <c r="Q45" s="54"/>
      <c r="R45" s="55">
        <v>0.1</v>
      </c>
      <c r="S45" s="135"/>
      <c r="T45" s="135" t="s">
        <v>1134</v>
      </c>
    </row>
    <row r="46" spans="1:20" x14ac:dyDescent="0.25">
      <c r="A46" s="275"/>
      <c r="B46" s="275"/>
      <c r="C46" s="275"/>
      <c r="D46" s="275"/>
      <c r="E46" s="275"/>
      <c r="F46" s="275"/>
      <c r="G46" s="275"/>
      <c r="H46" s="275"/>
      <c r="I46" s="275"/>
      <c r="J46" s="275"/>
      <c r="K46" s="275"/>
      <c r="L46" s="275"/>
      <c r="M46" s="275"/>
      <c r="N46" s="275"/>
      <c r="O46" s="275"/>
      <c r="P46" s="275"/>
      <c r="Q46" s="275"/>
      <c r="R46" s="275"/>
      <c r="S46" s="275"/>
    </row>
    <row r="47" spans="1:20" ht="112.5" x14ac:dyDescent="0.25">
      <c r="A47" s="135" t="s">
        <v>284</v>
      </c>
      <c r="B47" s="135" t="s">
        <v>1135</v>
      </c>
      <c r="C47" s="135" t="s">
        <v>1136</v>
      </c>
      <c r="D47" s="135" t="s">
        <v>1137</v>
      </c>
      <c r="E47" s="135" t="s">
        <v>244</v>
      </c>
      <c r="F47" s="135" t="s">
        <v>252</v>
      </c>
      <c r="G47" s="135" t="s">
        <v>248</v>
      </c>
      <c r="H47" s="135" t="s">
        <v>1138</v>
      </c>
      <c r="I47" s="135" t="s">
        <v>1133</v>
      </c>
      <c r="J47" s="135"/>
      <c r="K47" s="55">
        <v>1</v>
      </c>
      <c r="L47" s="55">
        <v>1</v>
      </c>
      <c r="M47" s="54"/>
      <c r="N47" s="55">
        <v>1</v>
      </c>
      <c r="O47" s="54"/>
      <c r="P47" s="55">
        <v>1</v>
      </c>
      <c r="Q47" s="54"/>
      <c r="R47" s="55">
        <v>1</v>
      </c>
      <c r="S47" s="135"/>
    </row>
  </sheetData>
  <mergeCells count="95">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2:S42"/>
    <mergeCell ref="A44:S44"/>
    <mergeCell ref="A46:S46"/>
    <mergeCell ref="F39:F40"/>
    <mergeCell ref="G39:G40"/>
    <mergeCell ref="J39:J40"/>
    <mergeCell ref="K39:K40"/>
    <mergeCell ref="L39:M39"/>
    <mergeCell ref="N39:O39"/>
  </mergeCells>
  <pageMargins left="0.7" right="0.7" top="0.75" bottom="0.75" header="0.3" footer="0.3"/>
  <pageSetup scale="46"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T47"/>
  <sheetViews>
    <sheetView showGridLines="0" view="pageBreakPreview" zoomScale="60" zoomScaleNormal="100" workbookViewId="0">
      <selection activeCell="T45" sqref="T45"/>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67.5" customHeight="1" x14ac:dyDescent="0.25">
      <c r="A10" s="36" t="s">
        <v>1139</v>
      </c>
      <c r="B10" s="135" t="str">
        <f>[1]Hoja1!E55</f>
        <v>Conservación de la Imagen del Municipio</v>
      </c>
      <c r="C10" s="138" t="str">
        <f>[1]Hoja1!S56</f>
        <v>Coordinación Operativa</v>
      </c>
      <c r="D10" s="309" t="s">
        <v>120</v>
      </c>
      <c r="E10" s="247"/>
      <c r="F10" s="248">
        <f>[1]Hoja1!G55+[1]Hoja1!G56</f>
        <v>16984132</v>
      </c>
      <c r="G10" s="249"/>
      <c r="H10" s="38">
        <f>[1]Hoja1!G55+[1]Hoja1!G56</f>
        <v>16984132</v>
      </c>
      <c r="I10" s="39">
        <v>0</v>
      </c>
      <c r="J10" s="248">
        <v>0</v>
      </c>
      <c r="K10" s="249"/>
      <c r="L10" s="248">
        <f>H10-J10</f>
        <v>16984132</v>
      </c>
      <c r="M10" s="249"/>
      <c r="N10" s="246" t="s">
        <v>161</v>
      </c>
      <c r="O10" s="247"/>
      <c r="P10" s="246" t="s">
        <v>1140</v>
      </c>
      <c r="Q10" s="250"/>
      <c r="R10" s="286" t="s">
        <v>1141</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22</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1025</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30"/>
      <c r="Q17" s="127"/>
      <c r="R17" s="130"/>
      <c r="S17" s="130"/>
      <c r="T17" s="130"/>
    </row>
    <row r="18" spans="1:20" x14ac:dyDescent="0.25">
      <c r="A18" s="41" t="s">
        <v>172</v>
      </c>
      <c r="B18" s="293" t="s">
        <v>799</v>
      </c>
      <c r="C18" s="293"/>
      <c r="D18" s="41" t="s">
        <v>174</v>
      </c>
      <c r="E18" s="294" t="s">
        <v>175</v>
      </c>
      <c r="F18" s="295"/>
      <c r="G18" s="296"/>
      <c r="H18" s="257" t="s">
        <v>176</v>
      </c>
      <c r="I18" s="257"/>
      <c r="J18" s="42">
        <f>SUM([1]Hoja1!H55:J56)</f>
        <v>16984132</v>
      </c>
      <c r="K18" s="257" t="s">
        <v>177</v>
      </c>
      <c r="L18" s="257"/>
      <c r="M18" s="257"/>
      <c r="N18" s="257"/>
      <c r="O18" s="42">
        <f>[1]Hoja1!H55+[1]Hoja1!H56</f>
        <v>12082384</v>
      </c>
      <c r="P18" s="130"/>
      <c r="R18" s="130"/>
      <c r="S18" s="130"/>
      <c r="T18" s="130"/>
    </row>
    <row r="19" spans="1:20" ht="22.5" customHeight="1" x14ac:dyDescent="0.25">
      <c r="A19" s="41" t="s">
        <v>178</v>
      </c>
      <c r="B19" s="306" t="s">
        <v>800</v>
      </c>
      <c r="C19" s="307"/>
      <c r="D19" s="41" t="s">
        <v>180</v>
      </c>
      <c r="E19" s="294" t="s">
        <v>181</v>
      </c>
      <c r="F19" s="295"/>
      <c r="G19" s="296"/>
      <c r="H19" s="257" t="s">
        <v>182</v>
      </c>
      <c r="I19" s="257"/>
      <c r="J19" s="42">
        <v>0</v>
      </c>
      <c r="K19" s="257" t="s">
        <v>183</v>
      </c>
      <c r="L19" s="257"/>
      <c r="M19" s="257"/>
      <c r="N19" s="257"/>
      <c r="O19" s="42">
        <f>[1]Hoja1!I55</f>
        <v>4837800</v>
      </c>
      <c r="P19" s="130"/>
      <c r="R19" s="130"/>
      <c r="S19" s="130"/>
      <c r="T19" s="130"/>
    </row>
    <row r="20" spans="1:20" ht="19.5" customHeight="1" x14ac:dyDescent="0.25">
      <c r="A20" s="41" t="s">
        <v>184</v>
      </c>
      <c r="B20" s="293" t="s">
        <v>989</v>
      </c>
      <c r="C20" s="293"/>
      <c r="D20" s="41" t="s">
        <v>186</v>
      </c>
      <c r="E20" s="301" t="s">
        <v>433</v>
      </c>
      <c r="F20" s="302"/>
      <c r="G20" s="303"/>
      <c r="H20" s="259" t="s">
        <v>188</v>
      </c>
      <c r="I20" s="259"/>
      <c r="J20" s="42">
        <v>0</v>
      </c>
      <c r="K20" s="257" t="s">
        <v>189</v>
      </c>
      <c r="L20" s="257"/>
      <c r="M20" s="257"/>
      <c r="N20" s="257"/>
      <c r="O20" s="42">
        <f>[1]Hoja1!J55</f>
        <v>63948</v>
      </c>
      <c r="P20" s="130"/>
      <c r="R20" s="130"/>
      <c r="S20" s="130"/>
      <c r="T20" s="130"/>
    </row>
    <row r="21" spans="1:20" x14ac:dyDescent="0.25">
      <c r="A21" s="260" t="s">
        <v>190</v>
      </c>
      <c r="B21" s="260"/>
      <c r="C21" s="260"/>
      <c r="D21" s="260"/>
      <c r="E21" s="260"/>
      <c r="F21" s="260"/>
      <c r="H21" s="257" t="s">
        <v>191</v>
      </c>
      <c r="I21" s="257"/>
      <c r="J21" s="42">
        <v>0</v>
      </c>
      <c r="K21" s="257" t="s">
        <v>192</v>
      </c>
      <c r="L21" s="257"/>
      <c r="M21" s="257"/>
      <c r="N21" s="257"/>
      <c r="O21" s="42">
        <v>0</v>
      </c>
      <c r="P21" s="130"/>
      <c r="S21" s="130"/>
      <c r="T21" s="130"/>
    </row>
    <row r="22" spans="1:20" x14ac:dyDescent="0.25">
      <c r="A22" s="257" t="s">
        <v>193</v>
      </c>
      <c r="B22" s="257"/>
      <c r="C22" s="42">
        <f>SUM(C23:C29)</f>
        <v>16984132</v>
      </c>
      <c r="D22" s="257" t="s">
        <v>194</v>
      </c>
      <c r="E22" s="257"/>
      <c r="F22" s="42">
        <f>SUM(F23:F26)</f>
        <v>0</v>
      </c>
      <c r="H22" s="257" t="s">
        <v>195</v>
      </c>
      <c r="I22" s="257"/>
      <c r="J22" s="42">
        <v>0</v>
      </c>
      <c r="K22" s="257" t="s">
        <v>196</v>
      </c>
      <c r="L22" s="257"/>
      <c r="M22" s="257"/>
      <c r="N22" s="257"/>
      <c r="O22" s="42">
        <v>0</v>
      </c>
      <c r="P22" s="130"/>
      <c r="R22" s="130"/>
      <c r="S22" s="130"/>
      <c r="T22" s="130"/>
    </row>
    <row r="23" spans="1:20" x14ac:dyDescent="0.25">
      <c r="A23" s="261" t="s">
        <v>197</v>
      </c>
      <c r="B23" s="261"/>
      <c r="C23" s="42">
        <v>0</v>
      </c>
      <c r="D23" s="261" t="s">
        <v>198</v>
      </c>
      <c r="E23" s="261"/>
      <c r="F23" s="42">
        <v>0</v>
      </c>
      <c r="H23" s="257" t="s">
        <v>4</v>
      </c>
      <c r="I23" s="257"/>
      <c r="J23" s="42">
        <f>SUM(J18:J22)</f>
        <v>16984132</v>
      </c>
      <c r="K23" s="257" t="s">
        <v>199</v>
      </c>
      <c r="L23" s="257"/>
      <c r="M23" s="257"/>
      <c r="N23" s="257"/>
      <c r="O23" s="42">
        <v>0</v>
      </c>
      <c r="P23" s="130"/>
      <c r="R23" s="130"/>
      <c r="S23" s="130"/>
      <c r="T23" s="130"/>
    </row>
    <row r="24" spans="1:20" x14ac:dyDescent="0.25">
      <c r="A24" s="131" t="s">
        <v>200</v>
      </c>
      <c r="B24" s="131"/>
      <c r="C24" s="42">
        <v>0</v>
      </c>
      <c r="D24" s="131" t="s">
        <v>201</v>
      </c>
      <c r="E24" s="131"/>
      <c r="F24" s="42">
        <v>0</v>
      </c>
      <c r="K24" s="257" t="s">
        <v>202</v>
      </c>
      <c r="L24" s="257"/>
      <c r="M24" s="257"/>
      <c r="N24" s="257"/>
      <c r="O24" s="42">
        <v>0</v>
      </c>
      <c r="P24" s="130"/>
      <c r="R24" s="130"/>
      <c r="S24" s="130"/>
      <c r="T24" s="130"/>
    </row>
    <row r="25" spans="1:20" x14ac:dyDescent="0.25">
      <c r="A25" s="261" t="s">
        <v>203</v>
      </c>
      <c r="B25" s="261"/>
      <c r="C25" s="42">
        <v>0</v>
      </c>
      <c r="D25" s="262" t="s">
        <v>204</v>
      </c>
      <c r="E25" s="263"/>
      <c r="F25" s="266">
        <v>0</v>
      </c>
      <c r="K25" s="257" t="s">
        <v>205</v>
      </c>
      <c r="L25" s="257"/>
      <c r="M25" s="257"/>
      <c r="N25" s="257"/>
      <c r="O25" s="42">
        <v>0</v>
      </c>
      <c r="P25" s="130"/>
      <c r="S25" s="130"/>
      <c r="T25" s="130"/>
    </row>
    <row r="26" spans="1:20" x14ac:dyDescent="0.25">
      <c r="A26" s="261" t="s">
        <v>206</v>
      </c>
      <c r="B26" s="261"/>
      <c r="C26" s="42">
        <f>[1]Hoja1!G55+[1]Hoja1!G56</f>
        <v>16984132</v>
      </c>
      <c r="D26" s="264"/>
      <c r="E26" s="265"/>
      <c r="F26" s="267"/>
      <c r="K26" s="257" t="s">
        <v>207</v>
      </c>
      <c r="L26" s="257"/>
      <c r="M26" s="257"/>
      <c r="N26" s="257"/>
      <c r="O26" s="42">
        <v>0</v>
      </c>
      <c r="P26" s="130"/>
      <c r="S26" s="130"/>
      <c r="T26" s="130"/>
    </row>
    <row r="27" spans="1:20" x14ac:dyDescent="0.25">
      <c r="A27" s="261" t="s">
        <v>208</v>
      </c>
      <c r="B27" s="261"/>
      <c r="C27" s="42">
        <v>0</v>
      </c>
      <c r="K27" s="257" t="s">
        <v>4</v>
      </c>
      <c r="L27" s="257"/>
      <c r="M27" s="257"/>
      <c r="N27" s="257"/>
      <c r="O27" s="42">
        <f>SUM(O18:O26)</f>
        <v>16984132</v>
      </c>
      <c r="P27" s="130"/>
      <c r="S27" s="130"/>
      <c r="T27" s="130"/>
    </row>
    <row r="28" spans="1:20" x14ac:dyDescent="0.25">
      <c r="A28" s="261" t="s">
        <v>209</v>
      </c>
      <c r="B28" s="261"/>
      <c r="C28" s="42">
        <v>0</v>
      </c>
      <c r="D28" s="257" t="s">
        <v>210</v>
      </c>
      <c r="E28" s="257"/>
      <c r="F28" s="42">
        <f>C22+F22</f>
        <v>16984132</v>
      </c>
      <c r="K28" s="44"/>
      <c r="L28" s="44"/>
      <c r="M28" s="44"/>
      <c r="N28" s="44"/>
      <c r="O28" s="45"/>
      <c r="P28" s="130"/>
      <c r="S28" s="130"/>
      <c r="T28" s="130"/>
    </row>
    <row r="29" spans="1:20" x14ac:dyDescent="0.25">
      <c r="A29" s="268" t="s">
        <v>211</v>
      </c>
      <c r="B29" s="268"/>
      <c r="C29" s="269">
        <v>0</v>
      </c>
      <c r="K29" s="44"/>
      <c r="L29" s="44"/>
      <c r="M29" s="44"/>
      <c r="N29" s="44"/>
      <c r="O29" s="45"/>
      <c r="P29" s="130"/>
      <c r="R29" s="130"/>
      <c r="S29" s="130"/>
      <c r="T29" s="130"/>
    </row>
    <row r="30" spans="1:20" x14ac:dyDescent="0.25">
      <c r="A30" s="268"/>
      <c r="B30" s="268"/>
      <c r="C30" s="269"/>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[1]Hoja1!T55+[1]Hoja1!T56</f>
        <v>1323072.75</v>
      </c>
      <c r="C33" s="42">
        <f>[1]Hoja1!U55+[1]Hoja1!U56</f>
        <v>1323072.75</v>
      </c>
      <c r="D33" s="42">
        <f>[1]Hoja1!V55+[1]Hoja1!V56</f>
        <v>1325907.75</v>
      </c>
      <c r="E33" s="42">
        <f>SUM(B33:D33)</f>
        <v>3972053.25</v>
      </c>
      <c r="F33" s="42">
        <f>SUM([1]Hoja1!W55:W56)</f>
        <v>1323072.75</v>
      </c>
      <c r="G33" s="42">
        <f>SUM([1]Hoja1!X55:X56)</f>
        <v>1323072.75</v>
      </c>
      <c r="H33" s="42">
        <f>SUM([1]Hoja1!Y55:Y56)</f>
        <v>1325907.75</v>
      </c>
      <c r="I33" s="42">
        <f>SUM(F33:H33)</f>
        <v>3972053.25</v>
      </c>
      <c r="J33" s="42">
        <f>I33+E33</f>
        <v>7944106.5</v>
      </c>
      <c r="K33" s="42">
        <f>SUM([1]Hoja1!Z55:Z56)</f>
        <v>1323072.75</v>
      </c>
      <c r="L33" s="42">
        <f>SUM([1]Hoja1!AA55:AA56)</f>
        <v>1323072.75</v>
      </c>
      <c r="M33" s="42">
        <f>SUM([1]Hoja1!AB55:AB56)</f>
        <v>1325907.75</v>
      </c>
      <c r="N33" s="42">
        <f>SUM(K33:M33)</f>
        <v>3972053.25</v>
      </c>
      <c r="O33" s="42">
        <f>SUM([1]Hoja1!AC55:AC56)</f>
        <v>1323072.75</v>
      </c>
      <c r="P33" s="42">
        <f>SUM([1]Hoja1!AD55:AD56)</f>
        <v>1871032.25</v>
      </c>
      <c r="Q33" s="42">
        <f>SUM([1]Hoja1!AE55:AE56)</f>
        <v>1873867.25</v>
      </c>
      <c r="R33" s="42">
        <f>SUM(O33:Q33)</f>
        <v>5067972.25</v>
      </c>
      <c r="S33" s="42">
        <f>R33+N33+J33</f>
        <v>16984132</v>
      </c>
    </row>
    <row r="34" spans="1:20" x14ac:dyDescent="0.25">
      <c r="A34" s="49" t="s">
        <v>219</v>
      </c>
      <c r="B34" s="42">
        <v>475491.93000000005</v>
      </c>
      <c r="C34" s="42">
        <v>376171.34</v>
      </c>
      <c r="D34" s="42">
        <v>513147.8899999999</v>
      </c>
      <c r="E34" s="42">
        <f>SUM(B34:D34)</f>
        <v>1364811.16</v>
      </c>
      <c r="F34" s="42"/>
      <c r="G34" s="42"/>
      <c r="H34" s="42"/>
      <c r="I34" s="42">
        <f>SUM(F34:H34)</f>
        <v>0</v>
      </c>
      <c r="J34" s="42">
        <f>I34+E34</f>
        <v>1364811.16</v>
      </c>
      <c r="K34" s="42"/>
      <c r="L34" s="42"/>
      <c r="M34" s="42"/>
      <c r="N34" s="42">
        <f>SUM(K34:M34)</f>
        <v>0</v>
      </c>
      <c r="O34" s="42"/>
      <c r="P34" s="42"/>
      <c r="Q34" s="42"/>
      <c r="R34" s="42">
        <f>SUM(O34:Q34)</f>
        <v>0</v>
      </c>
      <c r="S34" s="42">
        <f>R34+N34+J34</f>
        <v>1364811.16</v>
      </c>
    </row>
    <row r="35" spans="1:20" x14ac:dyDescent="0.25">
      <c r="A35" s="49" t="s">
        <v>220</v>
      </c>
      <c r="B35" s="50">
        <f>(B34-B33)/B33</f>
        <v>-0.6406154310108797</v>
      </c>
      <c r="C35" s="50">
        <f t="shared" ref="C35:S35" si="0">(C34-C33)/C33</f>
        <v>-0.71568355557167962</v>
      </c>
      <c r="D35" s="50">
        <f t="shared" si="0"/>
        <v>-0.6129837162502445</v>
      </c>
      <c r="E35" s="50">
        <f t="shared" si="0"/>
        <v>-0.6563965601417856</v>
      </c>
      <c r="F35" s="50">
        <f t="shared" si="0"/>
        <v>-1</v>
      </c>
      <c r="G35" s="50">
        <f t="shared" si="0"/>
        <v>-1</v>
      </c>
      <c r="H35" s="50">
        <f t="shared" si="0"/>
        <v>-1</v>
      </c>
      <c r="I35" s="50">
        <f t="shared" si="0"/>
        <v>-1</v>
      </c>
      <c r="J35" s="50">
        <f t="shared" si="0"/>
        <v>-0.8281982800708928</v>
      </c>
      <c r="K35" s="50">
        <f t="shared" si="0"/>
        <v>-1</v>
      </c>
      <c r="L35" s="50">
        <f t="shared" si="0"/>
        <v>-1</v>
      </c>
      <c r="M35" s="50">
        <f t="shared" si="0"/>
        <v>-1</v>
      </c>
      <c r="N35" s="50">
        <f t="shared" si="0"/>
        <v>-1</v>
      </c>
      <c r="O35" s="50">
        <f t="shared" si="0"/>
        <v>-1</v>
      </c>
      <c r="P35" s="50">
        <f t="shared" si="0"/>
        <v>-1</v>
      </c>
      <c r="Q35" s="50">
        <f t="shared" si="0"/>
        <v>-1</v>
      </c>
      <c r="R35" s="50">
        <f t="shared" si="0"/>
        <v>-1</v>
      </c>
      <c r="S35" s="50">
        <f t="shared" si="0"/>
        <v>-0.91964198347021797</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132" t="s">
        <v>239</v>
      </c>
      <c r="M40" s="133" t="s">
        <v>219</v>
      </c>
      <c r="N40" s="132" t="s">
        <v>239</v>
      </c>
      <c r="O40" s="133" t="s">
        <v>219</v>
      </c>
      <c r="P40" s="132" t="s">
        <v>239</v>
      </c>
      <c r="Q40" s="133" t="s">
        <v>219</v>
      </c>
      <c r="R40" s="132" t="s">
        <v>239</v>
      </c>
      <c r="S40" s="133" t="s">
        <v>219</v>
      </c>
    </row>
    <row r="41" spans="1:20" ht="255" x14ac:dyDescent="0.25">
      <c r="A41" s="135" t="s">
        <v>240</v>
      </c>
      <c r="B41" s="135" t="s">
        <v>1142</v>
      </c>
      <c r="C41" s="135" t="s">
        <v>1143</v>
      </c>
      <c r="D41" s="135" t="s">
        <v>1144</v>
      </c>
      <c r="E41" s="135" t="s">
        <v>244</v>
      </c>
      <c r="F41" s="135" t="s">
        <v>245</v>
      </c>
      <c r="G41" s="135" t="s">
        <v>218</v>
      </c>
      <c r="H41" s="135" t="s">
        <v>805</v>
      </c>
      <c r="I41" s="135" t="s">
        <v>1145</v>
      </c>
      <c r="J41" s="135"/>
      <c r="K41" s="55">
        <v>1</v>
      </c>
      <c r="L41" s="55"/>
      <c r="M41" s="54"/>
      <c r="N41" s="55"/>
      <c r="O41" s="54"/>
      <c r="P41" s="55"/>
      <c r="Q41" s="54"/>
      <c r="R41" s="55">
        <v>1</v>
      </c>
      <c r="S41" s="135"/>
      <c r="T41" s="136" t="s">
        <v>1125</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01.25" x14ac:dyDescent="0.25">
      <c r="A43" s="134" t="s">
        <v>246</v>
      </c>
      <c r="B43" s="134" t="s">
        <v>1146</v>
      </c>
      <c r="C43" s="135" t="s">
        <v>1147</v>
      </c>
      <c r="D43" s="135" t="s">
        <v>1148</v>
      </c>
      <c r="E43" s="135" t="s">
        <v>244</v>
      </c>
      <c r="F43" s="135" t="s">
        <v>245</v>
      </c>
      <c r="G43" s="135" t="s">
        <v>218</v>
      </c>
      <c r="H43" s="135" t="s">
        <v>1149</v>
      </c>
      <c r="I43" s="135" t="s">
        <v>1145</v>
      </c>
      <c r="J43" s="128"/>
      <c r="K43" s="128">
        <v>1</v>
      </c>
      <c r="L43" s="55"/>
      <c r="M43" s="55"/>
      <c r="N43" s="55"/>
      <c r="O43" s="54"/>
      <c r="P43" s="55"/>
      <c r="Q43" s="54"/>
      <c r="R43" s="128">
        <v>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95" x14ac:dyDescent="0.25">
      <c r="A45" s="273" t="s">
        <v>285</v>
      </c>
      <c r="B45" s="135" t="s">
        <v>1150</v>
      </c>
      <c r="C45" s="135" t="s">
        <v>1151</v>
      </c>
      <c r="D45" s="135" t="s">
        <v>1152</v>
      </c>
      <c r="E45" s="135" t="s">
        <v>244</v>
      </c>
      <c r="F45" s="135" t="s">
        <v>252</v>
      </c>
      <c r="G45" s="135" t="s">
        <v>248</v>
      </c>
      <c r="H45" s="135" t="s">
        <v>1153</v>
      </c>
      <c r="I45" s="135" t="s">
        <v>1154</v>
      </c>
      <c r="J45" s="135"/>
      <c r="K45" s="55">
        <v>1</v>
      </c>
      <c r="L45" s="55">
        <v>1</v>
      </c>
      <c r="M45" s="54"/>
      <c r="N45" s="55">
        <v>1</v>
      </c>
      <c r="O45" s="54"/>
      <c r="P45" s="55">
        <v>1</v>
      </c>
      <c r="Q45" s="54"/>
      <c r="R45" s="55">
        <v>1</v>
      </c>
      <c r="S45" s="135"/>
      <c r="T45" s="136" t="s">
        <v>1134</v>
      </c>
    </row>
    <row r="46" spans="1:20" ht="112.5" x14ac:dyDescent="0.25">
      <c r="A46" s="276"/>
      <c r="B46" s="135" t="s">
        <v>1155</v>
      </c>
      <c r="C46" s="135" t="s">
        <v>1156</v>
      </c>
      <c r="D46" s="135" t="s">
        <v>1157</v>
      </c>
      <c r="E46" s="135" t="s">
        <v>244</v>
      </c>
      <c r="F46" s="135" t="s">
        <v>252</v>
      </c>
      <c r="G46" s="135" t="s">
        <v>248</v>
      </c>
      <c r="H46" s="135" t="s">
        <v>1153</v>
      </c>
      <c r="I46" s="135" t="s">
        <v>1158</v>
      </c>
      <c r="J46" s="135"/>
      <c r="K46" s="55">
        <v>1</v>
      </c>
      <c r="L46" s="55">
        <v>1</v>
      </c>
      <c r="M46" s="54"/>
      <c r="N46" s="55">
        <v>1</v>
      </c>
      <c r="O46" s="54"/>
      <c r="P46" s="55">
        <v>1</v>
      </c>
      <c r="Q46" s="54"/>
      <c r="R46" s="55">
        <v>1</v>
      </c>
      <c r="S46" s="135"/>
    </row>
    <row r="47" spans="1:20" x14ac:dyDescent="0.25">
      <c r="A47" s="275"/>
      <c r="B47" s="275"/>
      <c r="C47" s="275"/>
      <c r="D47" s="275"/>
      <c r="E47" s="275"/>
      <c r="F47" s="275"/>
      <c r="G47" s="275"/>
      <c r="H47" s="275"/>
      <c r="I47" s="275"/>
      <c r="J47" s="275"/>
      <c r="K47" s="275"/>
      <c r="L47" s="275"/>
      <c r="M47" s="275"/>
      <c r="N47" s="275"/>
      <c r="O47" s="275"/>
      <c r="P47" s="275"/>
      <c r="Q47" s="275"/>
      <c r="R47" s="275"/>
      <c r="S47" s="275"/>
    </row>
  </sheetData>
  <mergeCells count="96">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7:S47"/>
    <mergeCell ref="F39:F40"/>
    <mergeCell ref="G39:G40"/>
    <mergeCell ref="J39:J40"/>
    <mergeCell ref="K39:K40"/>
    <mergeCell ref="L39:M39"/>
    <mergeCell ref="N39:O39"/>
    <mergeCell ref="P39:Q39"/>
    <mergeCell ref="R39:S39"/>
    <mergeCell ref="A42:S42"/>
    <mergeCell ref="A44:S44"/>
    <mergeCell ref="A45:A46"/>
  </mergeCells>
  <pageMargins left="0.7" right="0.7" top="0.75" bottom="0.75" header="0.3" footer="0.3"/>
  <pageSetup scale="46"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pageSetUpPr fitToPage="1"/>
  </sheetPr>
  <dimension ref="A1:S30"/>
  <sheetViews>
    <sheetView showGridLines="0" topLeftCell="A4" zoomScale="80" zoomScaleNormal="80" workbookViewId="0">
      <selection activeCell="G25" sqref="G25"/>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[1]Hoja1!C57</f>
        <v>Grupos vulnerables</v>
      </c>
      <c r="D9" s="215"/>
      <c r="E9" s="215"/>
      <c r="F9" s="215"/>
      <c r="G9" s="215"/>
      <c r="H9" s="215"/>
      <c r="I9" s="215"/>
      <c r="J9" s="215"/>
      <c r="K9" s="216"/>
      <c r="N9" s="234" t="s">
        <v>271</v>
      </c>
      <c r="O9" s="234"/>
      <c r="P9" s="234"/>
      <c r="Q9" s="308" t="str">
        <f>[1]Hoja1!S57</f>
        <v>DIF Saltillo</v>
      </c>
      <c r="R9" s="291"/>
      <c r="S9" s="292"/>
    </row>
    <row r="10" spans="1:19" ht="15" customHeight="1" x14ac:dyDescent="0.25">
      <c r="A10" s="229"/>
      <c r="B10" s="229"/>
      <c r="C10" s="217"/>
      <c r="D10" s="218"/>
      <c r="E10" s="218"/>
      <c r="F10" s="218"/>
      <c r="G10" s="218"/>
      <c r="H10" s="218"/>
      <c r="I10" s="218"/>
      <c r="J10" s="218"/>
      <c r="K10" s="219"/>
      <c r="N10" s="234"/>
      <c r="O10" s="234"/>
      <c r="P10" s="234"/>
      <c r="Q10" s="290"/>
      <c r="R10" s="291"/>
      <c r="S10" s="292"/>
    </row>
    <row r="11" spans="1:19" x14ac:dyDescent="0.25">
      <c r="A11" s="59"/>
      <c r="B11" s="59"/>
      <c r="Q11" s="290"/>
      <c r="R11" s="291"/>
      <c r="S11" s="292"/>
    </row>
    <row r="12" spans="1:19" x14ac:dyDescent="0.25">
      <c r="A12" s="229" t="s">
        <v>267</v>
      </c>
      <c r="B12" s="229"/>
      <c r="C12" s="225" t="s">
        <v>3</v>
      </c>
      <c r="D12" s="226"/>
      <c r="E12" s="226"/>
      <c r="F12" s="226"/>
      <c r="G12" s="226"/>
      <c r="H12" s="226"/>
      <c r="I12" s="226"/>
      <c r="J12" s="226"/>
      <c r="K12" s="227"/>
      <c r="M12" s="236" t="s">
        <v>2</v>
      </c>
      <c r="N12" s="237"/>
      <c r="O12" s="238"/>
      <c r="Q12" s="290"/>
      <c r="R12" s="291"/>
      <c r="S12" s="292"/>
    </row>
    <row r="13" spans="1:19" x14ac:dyDescent="0.25">
      <c r="A13" s="229"/>
      <c r="B13" s="229"/>
      <c r="C13" s="220" t="str">
        <f>[1]Hoja1!E57</f>
        <v>Desarrollo Integral de la Familia</v>
      </c>
      <c r="D13" s="221"/>
      <c r="E13" s="221"/>
      <c r="F13" s="221"/>
      <c r="G13" s="221"/>
      <c r="H13" s="221"/>
      <c r="I13" s="221"/>
      <c r="J13" s="221"/>
      <c r="K13" s="222"/>
      <c r="M13" s="210">
        <f>[1]Hoja1!G57</f>
        <v>70700891</v>
      </c>
      <c r="N13" s="211"/>
      <c r="O13" s="212"/>
      <c r="Q13" s="290"/>
      <c r="R13" s="291"/>
      <c r="S13" s="292"/>
    </row>
    <row r="14" spans="1:19" x14ac:dyDescent="0.25">
      <c r="A14" s="229"/>
      <c r="B14" s="229"/>
      <c r="C14" s="220"/>
      <c r="D14" s="221"/>
      <c r="E14" s="221"/>
      <c r="F14" s="221"/>
      <c r="G14" s="221"/>
      <c r="H14" s="221"/>
      <c r="I14" s="221"/>
      <c r="J14" s="221"/>
      <c r="K14" s="222"/>
      <c r="M14" s="210"/>
      <c r="N14" s="211"/>
      <c r="O14" s="212"/>
      <c r="Q14" s="290"/>
      <c r="R14" s="291"/>
      <c r="S14" s="292"/>
    </row>
    <row r="15" spans="1:19" x14ac:dyDescent="0.25">
      <c r="A15" s="229"/>
      <c r="B15" s="229"/>
      <c r="C15" s="220"/>
      <c r="D15" s="221"/>
      <c r="E15" s="221"/>
      <c r="F15" s="221"/>
      <c r="G15" s="221"/>
      <c r="H15" s="221"/>
      <c r="I15" s="221"/>
      <c r="J15" s="221"/>
      <c r="K15" s="222"/>
      <c r="M15" s="210"/>
      <c r="N15" s="211"/>
      <c r="O15" s="212"/>
      <c r="Q15" s="290"/>
      <c r="R15" s="291"/>
      <c r="S15" s="292"/>
    </row>
    <row r="16" spans="1:19" x14ac:dyDescent="0.25">
      <c r="A16" s="229"/>
      <c r="B16" s="229"/>
      <c r="C16" s="220"/>
      <c r="D16" s="221"/>
      <c r="E16" s="221"/>
      <c r="F16" s="221"/>
      <c r="G16" s="221"/>
      <c r="H16" s="221"/>
      <c r="I16" s="221"/>
      <c r="J16" s="221"/>
      <c r="K16" s="222"/>
      <c r="M16" s="210"/>
      <c r="N16" s="211"/>
      <c r="O16" s="212"/>
      <c r="Q16" s="290"/>
      <c r="R16" s="291"/>
      <c r="S16" s="292"/>
    </row>
    <row r="17" spans="1:19" x14ac:dyDescent="0.25">
      <c r="A17" s="229"/>
      <c r="B17" s="229"/>
      <c r="C17" s="220"/>
      <c r="D17" s="221"/>
      <c r="E17" s="221"/>
      <c r="F17" s="221"/>
      <c r="G17" s="221"/>
      <c r="H17" s="221"/>
      <c r="I17" s="221"/>
      <c r="J17" s="221"/>
      <c r="K17" s="222"/>
      <c r="M17" s="210"/>
      <c r="N17" s="211"/>
      <c r="O17" s="212"/>
      <c r="Q17" s="290"/>
      <c r="R17" s="291"/>
      <c r="S17" s="292"/>
    </row>
    <row r="18" spans="1:19" x14ac:dyDescent="0.25">
      <c r="A18" s="229"/>
      <c r="B18" s="229"/>
      <c r="C18" s="220"/>
      <c r="D18" s="221"/>
      <c r="E18" s="221"/>
      <c r="F18" s="221"/>
      <c r="G18" s="221"/>
      <c r="H18" s="221"/>
      <c r="I18" s="221"/>
      <c r="J18" s="221"/>
      <c r="K18" s="222"/>
      <c r="M18" s="210"/>
      <c r="N18" s="211"/>
      <c r="O18" s="212"/>
      <c r="Q18" s="290"/>
      <c r="R18" s="291"/>
      <c r="S18" s="292"/>
    </row>
    <row r="19" spans="1:19" x14ac:dyDescent="0.25">
      <c r="A19" s="229"/>
      <c r="B19" s="229"/>
      <c r="C19" s="220"/>
      <c r="D19" s="221"/>
      <c r="E19" s="221"/>
      <c r="F19" s="221"/>
      <c r="G19" s="221"/>
      <c r="H19" s="221"/>
      <c r="I19" s="221"/>
      <c r="J19" s="221"/>
      <c r="K19" s="222"/>
      <c r="M19" s="210"/>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70700891</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[1]Hoja1!T57</f>
        <v>5891740.916666667</v>
      </c>
      <c r="C28" s="42">
        <f>[1]Hoja1!U57</f>
        <v>5891740.916666667</v>
      </c>
      <c r="D28" s="42">
        <f>[1]Hoja1!V57</f>
        <v>5891740.916666667</v>
      </c>
      <c r="E28" s="42">
        <f>SUM(B28:D28)</f>
        <v>17675222.75</v>
      </c>
      <c r="F28" s="42">
        <f>[1]Hoja1!W57</f>
        <v>5891740.916666667</v>
      </c>
      <c r="G28" s="42">
        <f>[1]Hoja1!X57</f>
        <v>5891740.916666667</v>
      </c>
      <c r="H28" s="42">
        <f>[1]Hoja1!Y57</f>
        <v>5891740.916666667</v>
      </c>
      <c r="I28" s="42">
        <f>SUM(F28:H28)</f>
        <v>17675222.75</v>
      </c>
      <c r="J28" s="42">
        <f>I28+E28</f>
        <v>35350445.5</v>
      </c>
      <c r="K28" s="42">
        <f>[1]Hoja1!Z57</f>
        <v>5891740.916666667</v>
      </c>
      <c r="L28" s="42">
        <f>[1]Hoja1!AA57</f>
        <v>5891740.916666667</v>
      </c>
      <c r="M28" s="42">
        <f>[1]Hoja1!AB57</f>
        <v>5891740.916666667</v>
      </c>
      <c r="N28" s="42">
        <f>SUM(K28:M28)</f>
        <v>17675222.75</v>
      </c>
      <c r="O28" s="42">
        <f>[1]Hoja1!AC57</f>
        <v>5891740.916666667</v>
      </c>
      <c r="P28" s="42">
        <f>[1]Hoja1!AD57</f>
        <v>5891740.916666667</v>
      </c>
      <c r="Q28" s="42">
        <f>[1]Hoja1!AE57</f>
        <v>5891740.916666667</v>
      </c>
      <c r="R28" s="42">
        <f>SUM(O28:Q28)</f>
        <v>17675222.75</v>
      </c>
      <c r="S28" s="42">
        <f>R28+N28+J28</f>
        <v>70700891</v>
      </c>
    </row>
    <row r="29" spans="1:19" x14ac:dyDescent="0.25">
      <c r="A29" s="49" t="s">
        <v>219</v>
      </c>
      <c r="B29" s="42">
        <v>6854240.9199999999</v>
      </c>
      <c r="C29" s="42">
        <v>6354428.6200000001</v>
      </c>
      <c r="D29" s="42">
        <v>10356190.92</v>
      </c>
      <c r="E29" s="42">
        <f>SUM(B29:D29)</f>
        <v>23564860.460000001</v>
      </c>
      <c r="F29" s="42"/>
      <c r="G29" s="42"/>
      <c r="H29" s="42"/>
      <c r="I29" s="42">
        <f>SUM(F29:H29)</f>
        <v>0</v>
      </c>
      <c r="J29" s="42">
        <f>I29+E29</f>
        <v>23564860.460000001</v>
      </c>
      <c r="K29" s="42"/>
      <c r="L29" s="42"/>
      <c r="M29" s="42"/>
      <c r="N29" s="42">
        <f>SUM(K29:M29)</f>
        <v>0</v>
      </c>
      <c r="O29" s="42"/>
      <c r="P29" s="42"/>
      <c r="Q29" s="42"/>
      <c r="R29" s="42">
        <f>SUM(O29:Q29)</f>
        <v>0</v>
      </c>
      <c r="S29" s="42">
        <f>R29+N29+J29</f>
        <v>23564860.460000001</v>
      </c>
    </row>
    <row r="30" spans="1:19" x14ac:dyDescent="0.25">
      <c r="A30" s="49" t="s">
        <v>220</v>
      </c>
      <c r="B30" s="50">
        <f>(B29-B28)/B28</f>
        <v>0.16336427839360604</v>
      </c>
      <c r="C30" s="50">
        <f t="shared" ref="C30:S30" si="0">(C29-C28)/C28</f>
        <v>7.8531576638829023E-2</v>
      </c>
      <c r="D30" s="50">
        <f t="shared" si="0"/>
        <v>0.75774716955122945</v>
      </c>
      <c r="E30" s="50">
        <f t="shared" si="0"/>
        <v>0.33321434152788831</v>
      </c>
      <c r="F30" s="50">
        <f t="shared" si="0"/>
        <v>-1</v>
      </c>
      <c r="G30" s="50">
        <f t="shared" si="0"/>
        <v>-1</v>
      </c>
      <c r="H30" s="50">
        <f t="shared" si="0"/>
        <v>-1</v>
      </c>
      <c r="I30" s="50">
        <f t="shared" si="0"/>
        <v>-1</v>
      </c>
      <c r="J30" s="50">
        <f t="shared" si="0"/>
        <v>-0.33339282923605584</v>
      </c>
      <c r="K30" s="50">
        <f t="shared" si="0"/>
        <v>-1</v>
      </c>
      <c r="L30" s="50">
        <f t="shared" si="0"/>
        <v>-1</v>
      </c>
      <c r="M30" s="50">
        <f t="shared" si="0"/>
        <v>-1</v>
      </c>
      <c r="N30" s="50">
        <f t="shared" si="0"/>
        <v>-1</v>
      </c>
      <c r="O30" s="50">
        <f t="shared" si="0"/>
        <v>-1</v>
      </c>
      <c r="P30" s="50">
        <f t="shared" si="0"/>
        <v>-1</v>
      </c>
      <c r="Q30" s="50">
        <f t="shared" si="0"/>
        <v>-1</v>
      </c>
      <c r="R30" s="50">
        <f t="shared" si="0"/>
        <v>-1</v>
      </c>
      <c r="S30" s="50">
        <f t="shared" si="0"/>
        <v>-0.66669641461802798</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U49"/>
  <sheetViews>
    <sheetView showGridLines="0" topLeftCell="A27" zoomScale="91" zoomScaleNormal="91" workbookViewId="0">
      <selection activeCell="A42" sqref="A42:S42"/>
    </sheetView>
  </sheetViews>
  <sheetFormatPr baseColWidth="10" defaultRowHeight="15" x14ac:dyDescent="0.25"/>
  <cols>
    <col min="1" max="1" width="11.42578125" style="1"/>
    <col min="2" max="2" width="12.5703125" style="1" customWidth="1"/>
    <col min="3" max="3" width="15.42578125" style="1" customWidth="1"/>
    <col min="4" max="4" width="12.42578125" style="1" customWidth="1"/>
    <col min="5" max="5" width="13.42578125" style="1" customWidth="1"/>
    <col min="6" max="6" width="15.28515625" style="1" customWidth="1"/>
    <col min="7" max="7" width="13.5703125" style="1" customWidth="1"/>
    <col min="8" max="9" width="14" style="1" customWidth="1"/>
    <col min="10" max="10" width="15.85546875" style="1" customWidth="1"/>
    <col min="11" max="13" width="12.5703125" style="1" customWidth="1"/>
    <col min="14" max="14" width="13.85546875" style="1" customWidth="1"/>
    <col min="15" max="17" width="15.42578125" style="1" customWidth="1"/>
    <col min="18" max="19" width="14.140625" style="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274</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88.5" customHeight="1" x14ac:dyDescent="0.25">
      <c r="A10" s="36" t="s">
        <v>354</v>
      </c>
      <c r="B10" s="37" t="str">
        <f>Hoja1!E8</f>
        <v>Logística de Eventos</v>
      </c>
      <c r="C10" s="37" t="s">
        <v>355</v>
      </c>
      <c r="D10" s="246" t="s">
        <v>356</v>
      </c>
      <c r="E10" s="247"/>
      <c r="F10" s="248">
        <f>Hoja1!G8</f>
        <v>1580609</v>
      </c>
      <c r="G10" s="249"/>
      <c r="H10" s="38">
        <f>Hoja1!G8</f>
        <v>1580609</v>
      </c>
      <c r="I10" s="39">
        <v>0</v>
      </c>
      <c r="J10" s="248">
        <v>0</v>
      </c>
      <c r="K10" s="249"/>
      <c r="L10" s="248">
        <f>H10-J10</f>
        <v>1580609</v>
      </c>
      <c r="M10" s="249"/>
      <c r="N10" s="246" t="s">
        <v>161</v>
      </c>
      <c r="O10" s="247"/>
      <c r="P10" s="246" t="s">
        <v>278</v>
      </c>
      <c r="Q10" s="250"/>
      <c r="R10" s="246" t="s">
        <v>279</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tr">
        <f>Hoja1!A2</f>
        <v>Eje 1. Saltillo Ciudadano</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280</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ht="22.5" customHeight="1" x14ac:dyDescent="0.25">
      <c r="A18" s="41" t="s">
        <v>172</v>
      </c>
      <c r="B18" s="254" t="s">
        <v>173</v>
      </c>
      <c r="C18" s="254"/>
      <c r="D18" s="41" t="s">
        <v>174</v>
      </c>
      <c r="E18" s="255" t="s">
        <v>175</v>
      </c>
      <c r="F18" s="256"/>
      <c r="G18" s="250"/>
      <c r="H18" s="257" t="s">
        <v>176</v>
      </c>
      <c r="I18" s="257"/>
      <c r="J18" s="42">
        <f>Hoja1!H8</f>
        <v>1580609</v>
      </c>
      <c r="K18" s="257" t="s">
        <v>177</v>
      </c>
      <c r="L18" s="257"/>
      <c r="M18" s="257"/>
      <c r="N18" s="257"/>
      <c r="O18" s="42">
        <f>Hoja1!H8</f>
        <v>1580609</v>
      </c>
      <c r="P18" s="40"/>
      <c r="R18" s="40"/>
      <c r="S18" s="40"/>
      <c r="T18" s="40"/>
    </row>
    <row r="19" spans="1:20" ht="22.5" customHeight="1" x14ac:dyDescent="0.25">
      <c r="A19" s="41" t="s">
        <v>178</v>
      </c>
      <c r="B19" s="246" t="s">
        <v>281</v>
      </c>
      <c r="C19" s="247"/>
      <c r="D19" s="41" t="s">
        <v>180</v>
      </c>
      <c r="E19" s="255" t="s">
        <v>181</v>
      </c>
      <c r="F19" s="256"/>
      <c r="G19" s="250"/>
      <c r="H19" s="257" t="s">
        <v>182</v>
      </c>
      <c r="I19" s="257"/>
      <c r="J19" s="42">
        <v>0</v>
      </c>
      <c r="K19" s="257" t="s">
        <v>183</v>
      </c>
      <c r="L19" s="257"/>
      <c r="M19" s="257"/>
      <c r="N19" s="257"/>
      <c r="O19" s="42">
        <v>0</v>
      </c>
      <c r="P19" s="40"/>
      <c r="R19" s="40"/>
      <c r="S19" s="40"/>
      <c r="T19" s="40"/>
    </row>
    <row r="20" spans="1:20" ht="22.5" customHeight="1" x14ac:dyDescent="0.25">
      <c r="A20" s="41" t="s">
        <v>184</v>
      </c>
      <c r="B20" s="254" t="s">
        <v>282</v>
      </c>
      <c r="C20" s="254"/>
      <c r="D20" s="41" t="s">
        <v>186</v>
      </c>
      <c r="E20" s="246" t="s">
        <v>283</v>
      </c>
      <c r="F20" s="258"/>
      <c r="G20" s="247"/>
      <c r="H20" s="259" t="s">
        <v>188</v>
      </c>
      <c r="I20" s="259"/>
      <c r="J20" s="42">
        <v>0</v>
      </c>
      <c r="K20" s="257" t="s">
        <v>189</v>
      </c>
      <c r="L20" s="257"/>
      <c r="M20" s="257"/>
      <c r="N20" s="257"/>
      <c r="O20" s="42">
        <v>0</v>
      </c>
      <c r="P20" s="40"/>
      <c r="R20" s="40"/>
      <c r="S20" s="40"/>
      <c r="T20" s="40"/>
    </row>
    <row r="21" spans="1:20" ht="22.5" customHeight="1"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ht="22.5" customHeight="1" x14ac:dyDescent="0.25">
      <c r="A22" s="257" t="s">
        <v>193</v>
      </c>
      <c r="B22" s="257"/>
      <c r="C22" s="42">
        <f>SUM(C23:C30)</f>
        <v>1580609</v>
      </c>
      <c r="D22" s="257" t="s">
        <v>194</v>
      </c>
      <c r="E22" s="257"/>
      <c r="F22" s="42">
        <f>SUM(F23:F26)</f>
        <v>0</v>
      </c>
      <c r="H22" s="257" t="s">
        <v>195</v>
      </c>
      <c r="I22" s="257"/>
      <c r="J22" s="42">
        <v>0</v>
      </c>
      <c r="K22" s="257" t="s">
        <v>196</v>
      </c>
      <c r="L22" s="257"/>
      <c r="M22" s="257"/>
      <c r="N22" s="257"/>
      <c r="O22" s="42">
        <v>0</v>
      </c>
      <c r="P22" s="40"/>
      <c r="R22" s="40"/>
      <c r="S22" s="40"/>
      <c r="T22" s="40"/>
    </row>
    <row r="23" spans="1:20" ht="22.5" customHeight="1" x14ac:dyDescent="0.25">
      <c r="A23" s="261" t="s">
        <v>197</v>
      </c>
      <c r="B23" s="261"/>
      <c r="C23" s="42">
        <v>0</v>
      </c>
      <c r="D23" s="261" t="s">
        <v>198</v>
      </c>
      <c r="E23" s="261"/>
      <c r="F23" s="42">
        <v>0</v>
      </c>
      <c r="H23" s="257" t="s">
        <v>4</v>
      </c>
      <c r="I23" s="257"/>
      <c r="J23" s="42">
        <f>SUM(J18:J22)</f>
        <v>1580609</v>
      </c>
      <c r="K23" s="257" t="s">
        <v>199</v>
      </c>
      <c r="L23" s="257"/>
      <c r="M23" s="257"/>
      <c r="N23" s="257"/>
      <c r="O23" s="42">
        <v>0</v>
      </c>
      <c r="P23" s="40"/>
      <c r="R23" s="40"/>
      <c r="S23" s="40"/>
      <c r="T23" s="40"/>
    </row>
    <row r="24" spans="1:20" ht="22.5" customHeight="1" x14ac:dyDescent="0.25">
      <c r="A24" s="43" t="s">
        <v>200</v>
      </c>
      <c r="B24" s="43"/>
      <c r="C24" s="42">
        <v>0</v>
      </c>
      <c r="D24" s="43" t="s">
        <v>201</v>
      </c>
      <c r="E24" s="43"/>
      <c r="F24" s="42">
        <v>0</v>
      </c>
      <c r="K24" s="257" t="s">
        <v>202</v>
      </c>
      <c r="L24" s="257"/>
      <c r="M24" s="257"/>
      <c r="N24" s="257"/>
      <c r="O24" s="42">
        <v>0</v>
      </c>
      <c r="P24" s="40"/>
      <c r="R24" s="40"/>
      <c r="S24" s="40"/>
      <c r="T24" s="40"/>
    </row>
    <row r="25" spans="1:20" ht="22.5" customHeight="1" x14ac:dyDescent="0.25">
      <c r="A25" s="261" t="s">
        <v>203</v>
      </c>
      <c r="B25" s="261"/>
      <c r="C25" s="42">
        <v>0</v>
      </c>
      <c r="D25" s="262" t="s">
        <v>204</v>
      </c>
      <c r="E25" s="263"/>
      <c r="F25" s="266">
        <v>0</v>
      </c>
      <c r="K25" s="257" t="s">
        <v>205</v>
      </c>
      <c r="L25" s="257"/>
      <c r="M25" s="257"/>
      <c r="N25" s="257"/>
      <c r="O25" s="42">
        <v>0</v>
      </c>
      <c r="P25" s="40"/>
      <c r="S25" s="40"/>
      <c r="T25" s="40"/>
    </row>
    <row r="26" spans="1:20" ht="22.5" customHeight="1" x14ac:dyDescent="0.25">
      <c r="A26" s="261" t="s">
        <v>206</v>
      </c>
      <c r="B26" s="261"/>
      <c r="C26" s="42">
        <f>Hoja1!G8</f>
        <v>1580609</v>
      </c>
      <c r="D26" s="264"/>
      <c r="E26" s="265"/>
      <c r="F26" s="267"/>
      <c r="K26" s="257" t="s">
        <v>207</v>
      </c>
      <c r="L26" s="257"/>
      <c r="M26" s="257"/>
      <c r="N26" s="257"/>
      <c r="O26" s="42">
        <v>0</v>
      </c>
      <c r="P26" s="40"/>
      <c r="S26" s="40"/>
      <c r="T26" s="40"/>
    </row>
    <row r="27" spans="1:20" ht="22.5" customHeight="1" x14ac:dyDescent="0.25">
      <c r="A27" s="261" t="s">
        <v>208</v>
      </c>
      <c r="B27" s="261"/>
      <c r="C27" s="42">
        <v>0</v>
      </c>
      <c r="K27" s="257" t="s">
        <v>4</v>
      </c>
      <c r="L27" s="257"/>
      <c r="M27" s="257"/>
      <c r="N27" s="257"/>
      <c r="O27" s="42">
        <f>SUM(O18:O26)</f>
        <v>1580609</v>
      </c>
      <c r="P27" s="40"/>
      <c r="S27" s="40"/>
      <c r="T27" s="40"/>
    </row>
    <row r="28" spans="1:20" ht="22.5" customHeight="1" x14ac:dyDescent="0.25">
      <c r="A28" s="261" t="s">
        <v>209</v>
      </c>
      <c r="B28" s="261"/>
      <c r="C28" s="42">
        <v>0</v>
      </c>
      <c r="D28" s="257" t="s">
        <v>210</v>
      </c>
      <c r="E28" s="257"/>
      <c r="F28" s="42">
        <f>C22+F22</f>
        <v>1580609</v>
      </c>
      <c r="K28" s="44"/>
      <c r="L28" s="44"/>
      <c r="M28" s="44"/>
      <c r="N28" s="44"/>
      <c r="O28" s="45"/>
      <c r="P28" s="40"/>
      <c r="S28" s="40"/>
      <c r="T28" s="40"/>
    </row>
    <row r="29" spans="1:20" ht="22.5" customHeight="1" x14ac:dyDescent="0.25">
      <c r="A29" s="268" t="s">
        <v>211</v>
      </c>
      <c r="B29" s="268"/>
      <c r="C29" s="269">
        <v>0</v>
      </c>
      <c r="K29" s="44"/>
      <c r="L29" s="44"/>
      <c r="M29" s="44"/>
      <c r="N29" s="44"/>
      <c r="O29" s="45"/>
      <c r="P29" s="40"/>
      <c r="R29" s="40"/>
      <c r="S29" s="40"/>
      <c r="T29" s="40"/>
    </row>
    <row r="30" spans="1:20" ht="22.5" customHeight="1" x14ac:dyDescent="0.25">
      <c r="A30" s="268"/>
      <c r="B30" s="268"/>
      <c r="C30" s="269"/>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Hoja1!T8</f>
        <v>120012.58333333333</v>
      </c>
      <c r="C33" s="42">
        <f>Hoja1!U8</f>
        <v>120012.58333333333</v>
      </c>
      <c r="D33" s="42">
        <f>Hoja1!V8</f>
        <v>120012.58333333333</v>
      </c>
      <c r="E33" s="42">
        <f>SUM(B33:D33)</f>
        <v>360037.75</v>
      </c>
      <c r="F33" s="42">
        <f>Hoja1!W8</f>
        <v>120012.58333333333</v>
      </c>
      <c r="G33" s="42">
        <f>Hoja1!X8</f>
        <v>120012.58333333333</v>
      </c>
      <c r="H33" s="42">
        <f>Hoja1!Y8</f>
        <v>120012.58333333333</v>
      </c>
      <c r="I33" s="42">
        <f>SUM(F33:H33)</f>
        <v>360037.75</v>
      </c>
      <c r="J33" s="42">
        <f>I33+E33</f>
        <v>720075.5</v>
      </c>
      <c r="K33" s="42">
        <f>Hoja1!Z8</f>
        <v>120012.58333333333</v>
      </c>
      <c r="L33" s="42">
        <f>Hoja1!AA8</f>
        <v>120012.58333333333</v>
      </c>
      <c r="M33" s="42">
        <f>Hoja1!AB8</f>
        <v>120012.58333333333</v>
      </c>
      <c r="N33" s="42">
        <f>SUM(K33:M33)</f>
        <v>360037.75</v>
      </c>
      <c r="O33" s="42">
        <f>Hoja1!AC8</f>
        <v>120012.58333333333</v>
      </c>
      <c r="P33" s="42">
        <f>Hoja1!AD8</f>
        <v>190241.58333333331</v>
      </c>
      <c r="Q33" s="42">
        <f>Hoja1!AE8</f>
        <v>190241.58333333331</v>
      </c>
      <c r="R33" s="42">
        <f>SUM(O33:Q33)</f>
        <v>500495.74999999994</v>
      </c>
      <c r="S33" s="42">
        <f>R33+N33+J33</f>
        <v>1580609</v>
      </c>
    </row>
    <row r="34" spans="1:21" x14ac:dyDescent="0.25">
      <c r="A34" s="49" t="s">
        <v>219</v>
      </c>
      <c r="B34" s="42">
        <v>145938.6</v>
      </c>
      <c r="C34" s="42">
        <v>94650.5</v>
      </c>
      <c r="D34" s="42">
        <v>94650.5</v>
      </c>
      <c r="E34" s="42">
        <f>SUM(B34:D34)</f>
        <v>335239.59999999998</v>
      </c>
      <c r="F34" s="42"/>
      <c r="G34" s="42"/>
      <c r="H34" s="42"/>
      <c r="I34" s="42">
        <f>SUM(F34:H34)</f>
        <v>0</v>
      </c>
      <c r="J34" s="42">
        <f>I34+E34</f>
        <v>335239.59999999998</v>
      </c>
      <c r="K34" s="42"/>
      <c r="L34" s="42"/>
      <c r="M34" s="42"/>
      <c r="N34" s="42">
        <f>SUM(K34:M34)</f>
        <v>0</v>
      </c>
      <c r="O34" s="42"/>
      <c r="P34" s="42"/>
      <c r="Q34" s="42"/>
      <c r="R34" s="42">
        <f>SUM(O34:Q34)</f>
        <v>0</v>
      </c>
      <c r="S34" s="42">
        <f>R34+N34+J34</f>
        <v>335239.59999999998</v>
      </c>
    </row>
    <row r="35" spans="1:21" x14ac:dyDescent="0.25">
      <c r="A35" s="49" t="s">
        <v>220</v>
      </c>
      <c r="B35" s="50">
        <f>(B34-B33)/B33</f>
        <v>0.21602748600667579</v>
      </c>
      <c r="C35" s="50">
        <f t="shared" ref="C35:J35" si="0">(C34-C33)/C33</f>
        <v>-0.21132853429952828</v>
      </c>
      <c r="D35" s="50">
        <f t="shared" si="0"/>
        <v>-0.21132853429952828</v>
      </c>
      <c r="E35" s="50">
        <f t="shared" si="0"/>
        <v>-6.8876527530793707E-2</v>
      </c>
      <c r="F35" s="50">
        <f t="shared" si="0"/>
        <v>-1</v>
      </c>
      <c r="G35" s="50">
        <f t="shared" si="0"/>
        <v>-1</v>
      </c>
      <c r="H35" s="50">
        <f t="shared" si="0"/>
        <v>-1</v>
      </c>
      <c r="I35" s="50">
        <f t="shared" si="0"/>
        <v>-1</v>
      </c>
      <c r="J35" s="50">
        <f t="shared" si="0"/>
        <v>-0.53443826376539683</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-0.78790478859730639</v>
      </c>
    </row>
    <row r="37" spans="1:21" x14ac:dyDescent="0.25">
      <c r="A37" s="270" t="s">
        <v>221</v>
      </c>
      <c r="B37" s="270"/>
      <c r="C37" s="270"/>
      <c r="D37" s="270"/>
      <c r="E37" s="270"/>
      <c r="F37" s="270"/>
      <c r="G37" s="270"/>
      <c r="H37" s="270"/>
      <c r="I37" s="270"/>
      <c r="J37" s="270"/>
      <c r="K37" s="270"/>
      <c r="L37" s="270"/>
      <c r="M37" s="270"/>
      <c r="N37" s="270"/>
      <c r="O37" s="270"/>
      <c r="P37" s="270"/>
      <c r="Q37" s="270"/>
      <c r="R37" s="270"/>
      <c r="S37" s="270"/>
    </row>
    <row r="38" spans="1:21"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1"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1"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1" ht="123.75" x14ac:dyDescent="0.25">
      <c r="A41" s="53" t="s">
        <v>240</v>
      </c>
      <c r="B41" s="72" t="s">
        <v>292</v>
      </c>
      <c r="C41" s="37" t="s">
        <v>294</v>
      </c>
      <c r="D41" s="37" t="s">
        <v>296</v>
      </c>
      <c r="E41" s="37" t="s">
        <v>244</v>
      </c>
      <c r="F41" s="37" t="s">
        <v>299</v>
      </c>
      <c r="G41" s="37" t="s">
        <v>248</v>
      </c>
      <c r="H41" s="37" t="s">
        <v>297</v>
      </c>
      <c r="I41" s="37" t="s">
        <v>298</v>
      </c>
      <c r="J41" s="37">
        <v>0</v>
      </c>
      <c r="K41" s="55">
        <v>1</v>
      </c>
      <c r="L41" s="55">
        <v>1</v>
      </c>
      <c r="M41" s="54"/>
      <c r="N41" s="55">
        <v>1</v>
      </c>
      <c r="O41" s="54"/>
      <c r="P41" s="55">
        <v>1</v>
      </c>
      <c r="Q41" s="54"/>
      <c r="R41" s="55">
        <v>1</v>
      </c>
      <c r="S41" s="54"/>
      <c r="U41" s="72" t="s">
        <v>295</v>
      </c>
    </row>
    <row r="42" spans="1:21" x14ac:dyDescent="0.25">
      <c r="A42" s="275"/>
      <c r="B42" s="275"/>
      <c r="C42" s="275"/>
      <c r="D42" s="275"/>
      <c r="E42" s="275"/>
      <c r="F42" s="275"/>
      <c r="G42" s="275"/>
      <c r="H42" s="275"/>
      <c r="I42" s="275"/>
      <c r="J42" s="275"/>
      <c r="K42" s="275"/>
      <c r="L42" s="275"/>
      <c r="M42" s="275"/>
      <c r="N42" s="275"/>
      <c r="O42" s="275"/>
      <c r="P42" s="275"/>
      <c r="Q42" s="275"/>
      <c r="R42" s="275"/>
      <c r="S42" s="275"/>
    </row>
    <row r="43" spans="1:21" ht="162" customHeight="1" x14ac:dyDescent="0.25">
      <c r="A43" s="77" t="s">
        <v>246</v>
      </c>
      <c r="B43" s="78" t="s">
        <v>357</v>
      </c>
      <c r="C43" s="37" t="s">
        <v>374</v>
      </c>
      <c r="D43" s="37" t="s">
        <v>358</v>
      </c>
      <c r="E43" s="37" t="s">
        <v>244</v>
      </c>
      <c r="F43" s="37" t="s">
        <v>245</v>
      </c>
      <c r="G43" s="37" t="s">
        <v>343</v>
      </c>
      <c r="H43" s="37" t="s">
        <v>359</v>
      </c>
      <c r="I43" s="37" t="s">
        <v>375</v>
      </c>
      <c r="J43" s="37">
        <v>0</v>
      </c>
      <c r="K43" s="55">
        <v>1</v>
      </c>
      <c r="L43" s="55">
        <v>1</v>
      </c>
      <c r="M43" s="54"/>
      <c r="N43" s="55">
        <v>1</v>
      </c>
      <c r="O43" s="54"/>
      <c r="P43" s="55">
        <v>1</v>
      </c>
      <c r="Q43" s="54"/>
      <c r="R43" s="55">
        <v>1</v>
      </c>
      <c r="S43" s="54"/>
      <c r="U43" s="54" t="s">
        <v>376</v>
      </c>
    </row>
    <row r="44" spans="1:21" x14ac:dyDescent="0.25">
      <c r="A44" s="275"/>
      <c r="B44" s="275"/>
      <c r="C44" s="275"/>
      <c r="D44" s="275"/>
      <c r="E44" s="275"/>
      <c r="F44" s="275"/>
      <c r="G44" s="275"/>
      <c r="H44" s="275"/>
      <c r="I44" s="275"/>
      <c r="J44" s="275"/>
      <c r="K44" s="275"/>
      <c r="L44" s="275"/>
      <c r="M44" s="275"/>
      <c r="N44" s="275"/>
      <c r="O44" s="275"/>
      <c r="P44" s="275"/>
      <c r="Q44" s="275"/>
      <c r="R44" s="275"/>
      <c r="S44" s="275"/>
    </row>
    <row r="45" spans="1:21" ht="94.5" customHeight="1" x14ac:dyDescent="0.25">
      <c r="A45" s="77" t="s">
        <v>285</v>
      </c>
      <c r="B45" s="77" t="s">
        <v>377</v>
      </c>
      <c r="C45" s="37" t="s">
        <v>378</v>
      </c>
      <c r="D45" s="72" t="s">
        <v>379</v>
      </c>
      <c r="E45" s="37" t="s">
        <v>244</v>
      </c>
      <c r="F45" s="37" t="s">
        <v>252</v>
      </c>
      <c r="G45" s="37" t="s">
        <v>343</v>
      </c>
      <c r="H45" s="37" t="s">
        <v>359</v>
      </c>
      <c r="I45" s="72"/>
      <c r="J45" s="37">
        <v>0</v>
      </c>
      <c r="K45" s="55">
        <v>1</v>
      </c>
      <c r="L45" s="55">
        <v>1</v>
      </c>
      <c r="M45" s="54"/>
      <c r="N45" s="55">
        <v>1</v>
      </c>
      <c r="O45" s="54"/>
      <c r="P45" s="55">
        <v>1</v>
      </c>
      <c r="Q45" s="54"/>
      <c r="R45" s="55">
        <v>1</v>
      </c>
      <c r="S45" s="54"/>
    </row>
    <row r="46" spans="1:21" x14ac:dyDescent="0.25">
      <c r="A46" s="275"/>
      <c r="B46" s="275"/>
      <c r="C46" s="275"/>
      <c r="D46" s="275"/>
      <c r="E46" s="275"/>
      <c r="F46" s="275"/>
      <c r="G46" s="275"/>
      <c r="H46" s="275"/>
      <c r="I46" s="275"/>
      <c r="J46" s="275"/>
      <c r="K46" s="275"/>
      <c r="L46" s="275"/>
      <c r="M46" s="275"/>
      <c r="N46" s="275"/>
      <c r="O46" s="275"/>
      <c r="P46" s="275"/>
      <c r="Q46" s="275"/>
      <c r="R46" s="275"/>
      <c r="S46" s="275"/>
    </row>
    <row r="47" spans="1:21" ht="78.75" x14ac:dyDescent="0.25">
      <c r="A47" s="279" t="s">
        <v>284</v>
      </c>
      <c r="B47" s="37" t="s">
        <v>384</v>
      </c>
      <c r="C47" s="37" t="s">
        <v>383</v>
      </c>
      <c r="D47" s="37" t="s">
        <v>380</v>
      </c>
      <c r="E47" s="37" t="s">
        <v>317</v>
      </c>
      <c r="F47" s="37" t="s">
        <v>252</v>
      </c>
      <c r="G47" s="37" t="s">
        <v>343</v>
      </c>
      <c r="H47" s="37" t="s">
        <v>381</v>
      </c>
      <c r="I47" s="37" t="s">
        <v>382</v>
      </c>
      <c r="J47" s="37">
        <v>0</v>
      </c>
      <c r="K47" s="74">
        <v>1</v>
      </c>
      <c r="L47" s="74">
        <v>1</v>
      </c>
      <c r="M47" s="54"/>
      <c r="N47" s="74">
        <v>1</v>
      </c>
      <c r="O47" s="54"/>
      <c r="P47" s="74">
        <v>1</v>
      </c>
      <c r="Q47" s="54"/>
      <c r="R47" s="74">
        <v>1</v>
      </c>
      <c r="S47" s="74"/>
    </row>
    <row r="48" spans="1:21" ht="78.75" x14ac:dyDescent="0.25">
      <c r="A48" s="279"/>
      <c r="B48" s="37" t="s">
        <v>385</v>
      </c>
      <c r="C48" s="37" t="s">
        <v>386</v>
      </c>
      <c r="D48" s="37" t="s">
        <v>387</v>
      </c>
      <c r="E48" s="37" t="s">
        <v>317</v>
      </c>
      <c r="F48" s="37" t="s">
        <v>252</v>
      </c>
      <c r="G48" s="37" t="s">
        <v>343</v>
      </c>
      <c r="H48" s="37" t="s">
        <v>381</v>
      </c>
      <c r="I48" s="37" t="s">
        <v>382</v>
      </c>
      <c r="J48" s="37">
        <v>0</v>
      </c>
      <c r="K48" s="74">
        <v>1</v>
      </c>
      <c r="L48" s="74">
        <v>1</v>
      </c>
      <c r="M48" s="54"/>
      <c r="N48" s="74">
        <v>1</v>
      </c>
      <c r="O48" s="54"/>
      <c r="P48" s="74">
        <v>1</v>
      </c>
      <c r="Q48" s="54"/>
      <c r="R48" s="74">
        <v>1</v>
      </c>
      <c r="S48" s="74"/>
    </row>
    <row r="49" spans="1:19" ht="101.25" x14ac:dyDescent="0.25">
      <c r="A49" s="279"/>
      <c r="B49" s="37" t="s">
        <v>388</v>
      </c>
      <c r="C49" s="37" t="s">
        <v>389</v>
      </c>
      <c r="D49" s="37" t="s">
        <v>674</v>
      </c>
      <c r="E49" s="37" t="s">
        <v>317</v>
      </c>
      <c r="F49" s="37" t="s">
        <v>252</v>
      </c>
      <c r="G49" s="37" t="s">
        <v>343</v>
      </c>
      <c r="H49" s="37" t="s">
        <v>390</v>
      </c>
      <c r="I49" s="37" t="s">
        <v>382</v>
      </c>
      <c r="J49" s="37">
        <v>0</v>
      </c>
      <c r="K49" s="74">
        <v>1</v>
      </c>
      <c r="L49" s="74">
        <v>1</v>
      </c>
      <c r="M49" s="54"/>
      <c r="N49" s="74">
        <v>1</v>
      </c>
      <c r="O49" s="54"/>
      <c r="P49" s="74">
        <v>1</v>
      </c>
      <c r="Q49" s="54"/>
      <c r="R49" s="74">
        <v>1</v>
      </c>
      <c r="S49" s="74"/>
    </row>
  </sheetData>
  <mergeCells count="96">
    <mergeCell ref="A46:S46"/>
    <mergeCell ref="A47:A49"/>
    <mergeCell ref="P39:Q39"/>
    <mergeCell ref="R39:S39"/>
    <mergeCell ref="A42:S42"/>
    <mergeCell ref="A44:S44"/>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2" fitToHeight="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T51"/>
  <sheetViews>
    <sheetView showGridLines="0" view="pageBreakPreview" topLeftCell="A42" zoomScale="60" zoomScaleNormal="100" workbookViewId="0">
      <selection activeCell="T45" sqref="T45"/>
    </sheetView>
  </sheetViews>
  <sheetFormatPr baseColWidth="10" defaultRowHeight="15" x14ac:dyDescent="0.25"/>
  <cols>
    <col min="1" max="1" width="11.42578125" style="1"/>
    <col min="2" max="3" width="16.85546875"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96.75" customHeight="1" x14ac:dyDescent="0.25">
      <c r="A10" s="36" t="s">
        <v>1159</v>
      </c>
      <c r="B10" s="135" t="str">
        <f>[1]Hoja1!E57</f>
        <v>Desarrollo Integral de la Familia</v>
      </c>
      <c r="C10" s="138" t="str">
        <f>[1]Hoja1!S57</f>
        <v>DIF Saltillo</v>
      </c>
      <c r="D10" s="309" t="str">
        <f>[1]Hoja1!S57</f>
        <v>DIF Saltillo</v>
      </c>
      <c r="E10" s="247"/>
      <c r="F10" s="248">
        <f>[1]Hoja1!G57</f>
        <v>70700891</v>
      </c>
      <c r="G10" s="249"/>
      <c r="H10" s="38">
        <f>[1]Hoja1!G57</f>
        <v>70700891</v>
      </c>
      <c r="I10" s="39">
        <v>0</v>
      </c>
      <c r="J10" s="248">
        <v>0</v>
      </c>
      <c r="K10" s="249"/>
      <c r="L10" s="248">
        <f>H10-J10</f>
        <v>70700891</v>
      </c>
      <c r="M10" s="249"/>
      <c r="N10" s="246" t="s">
        <v>161</v>
      </c>
      <c r="O10" s="247"/>
      <c r="P10" s="246" t="s">
        <v>1160</v>
      </c>
      <c r="Q10" s="250"/>
      <c r="R10" s="286" t="s">
        <v>1141</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43</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1161</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30"/>
      <c r="Q17" s="127"/>
      <c r="R17" s="130"/>
      <c r="S17" s="130"/>
      <c r="T17" s="130"/>
    </row>
    <row r="18" spans="1:20" x14ac:dyDescent="0.25">
      <c r="A18" s="41" t="s">
        <v>172</v>
      </c>
      <c r="B18" s="293" t="s">
        <v>799</v>
      </c>
      <c r="C18" s="293"/>
      <c r="D18" s="41" t="s">
        <v>174</v>
      </c>
      <c r="E18" s="294" t="s">
        <v>175</v>
      </c>
      <c r="F18" s="295"/>
      <c r="G18" s="296"/>
      <c r="H18" s="257" t="s">
        <v>176</v>
      </c>
      <c r="I18" s="257"/>
      <c r="J18" s="42">
        <f>[1]Hoja1!K57</f>
        <v>70700891</v>
      </c>
      <c r="K18" s="257" t="s">
        <v>177</v>
      </c>
      <c r="L18" s="257"/>
      <c r="M18" s="257"/>
      <c r="N18" s="257"/>
      <c r="O18" s="42">
        <v>0</v>
      </c>
      <c r="P18" s="130"/>
      <c r="R18" s="130"/>
      <c r="S18" s="130"/>
      <c r="T18" s="130"/>
    </row>
    <row r="19" spans="1:20" ht="22.5" customHeight="1" x14ac:dyDescent="0.25">
      <c r="A19" s="41" t="s">
        <v>178</v>
      </c>
      <c r="B19" s="306" t="s">
        <v>1162</v>
      </c>
      <c r="C19" s="307"/>
      <c r="D19" s="41" t="s">
        <v>180</v>
      </c>
      <c r="E19" s="294" t="s">
        <v>181</v>
      </c>
      <c r="F19" s="295"/>
      <c r="G19" s="296"/>
      <c r="H19" s="257" t="s">
        <v>182</v>
      </c>
      <c r="I19" s="257"/>
      <c r="J19" s="42">
        <v>0</v>
      </c>
      <c r="K19" s="257" t="s">
        <v>183</v>
      </c>
      <c r="L19" s="257"/>
      <c r="M19" s="257"/>
      <c r="N19" s="257"/>
      <c r="O19" s="42">
        <v>0</v>
      </c>
      <c r="P19" s="130"/>
      <c r="R19" s="130"/>
      <c r="S19" s="130"/>
      <c r="T19" s="130"/>
    </row>
    <row r="20" spans="1:20" ht="19.5" customHeight="1" x14ac:dyDescent="0.25">
      <c r="A20" s="41" t="s">
        <v>184</v>
      </c>
      <c r="B20" s="293" t="s">
        <v>1163</v>
      </c>
      <c r="C20" s="293"/>
      <c r="D20" s="41" t="s">
        <v>186</v>
      </c>
      <c r="E20" s="301" t="s">
        <v>433</v>
      </c>
      <c r="F20" s="302"/>
      <c r="G20" s="303"/>
      <c r="H20" s="259" t="s">
        <v>188</v>
      </c>
      <c r="I20" s="259"/>
      <c r="J20" s="42">
        <v>0</v>
      </c>
      <c r="K20" s="257" t="s">
        <v>189</v>
      </c>
      <c r="L20" s="257"/>
      <c r="M20" s="257"/>
      <c r="N20" s="257"/>
      <c r="O20" s="42">
        <v>0</v>
      </c>
      <c r="P20" s="130"/>
      <c r="R20" s="130"/>
      <c r="S20" s="130"/>
      <c r="T20" s="130"/>
    </row>
    <row r="21" spans="1:20" x14ac:dyDescent="0.25">
      <c r="A21" s="260" t="s">
        <v>190</v>
      </c>
      <c r="B21" s="260"/>
      <c r="C21" s="260"/>
      <c r="D21" s="260"/>
      <c r="E21" s="260"/>
      <c r="F21" s="260"/>
      <c r="H21" s="257" t="s">
        <v>191</v>
      </c>
      <c r="I21" s="257"/>
      <c r="J21" s="42">
        <v>0</v>
      </c>
      <c r="K21" s="257" t="s">
        <v>192</v>
      </c>
      <c r="L21" s="257"/>
      <c r="M21" s="257"/>
      <c r="N21" s="257"/>
      <c r="O21" s="42">
        <f>[1]Hoja1!G57</f>
        <v>70700891</v>
      </c>
      <c r="P21" s="130"/>
      <c r="S21" s="130"/>
      <c r="T21" s="130"/>
    </row>
    <row r="22" spans="1:20" x14ac:dyDescent="0.25">
      <c r="A22" s="257" t="s">
        <v>193</v>
      </c>
      <c r="B22" s="257"/>
      <c r="C22" s="42">
        <f>SUM(C23:C29)</f>
        <v>70700891</v>
      </c>
      <c r="D22" s="257" t="s">
        <v>194</v>
      </c>
      <c r="E22" s="257"/>
      <c r="F22" s="42">
        <f>SUM(F23:F26)</f>
        <v>0</v>
      </c>
      <c r="H22" s="257" t="s">
        <v>195</v>
      </c>
      <c r="I22" s="257"/>
      <c r="J22" s="42">
        <v>0</v>
      </c>
      <c r="K22" s="257" t="s">
        <v>196</v>
      </c>
      <c r="L22" s="257"/>
      <c r="M22" s="257"/>
      <c r="N22" s="257"/>
      <c r="O22" s="42">
        <v>0</v>
      </c>
      <c r="P22" s="130"/>
      <c r="R22" s="130"/>
      <c r="S22" s="130"/>
      <c r="T22" s="130"/>
    </row>
    <row r="23" spans="1:20" x14ac:dyDescent="0.25">
      <c r="A23" s="261" t="s">
        <v>197</v>
      </c>
      <c r="B23" s="261"/>
      <c r="C23" s="42">
        <v>0</v>
      </c>
      <c r="D23" s="261" t="s">
        <v>198</v>
      </c>
      <c r="E23" s="261"/>
      <c r="F23" s="42">
        <v>0</v>
      </c>
      <c r="H23" s="257" t="s">
        <v>4</v>
      </c>
      <c r="I23" s="257"/>
      <c r="J23" s="42">
        <f>SUM(J18:J22)</f>
        <v>70700891</v>
      </c>
      <c r="K23" s="257" t="s">
        <v>199</v>
      </c>
      <c r="L23" s="257"/>
      <c r="M23" s="257"/>
      <c r="N23" s="257"/>
      <c r="O23" s="42">
        <v>0</v>
      </c>
      <c r="P23" s="130"/>
      <c r="R23" s="130"/>
      <c r="S23" s="130"/>
      <c r="T23" s="130"/>
    </row>
    <row r="24" spans="1:20" x14ac:dyDescent="0.25">
      <c r="A24" s="131" t="s">
        <v>200</v>
      </c>
      <c r="B24" s="131"/>
      <c r="C24" s="42">
        <v>0</v>
      </c>
      <c r="D24" s="131" t="s">
        <v>201</v>
      </c>
      <c r="E24" s="131"/>
      <c r="F24" s="42">
        <v>0</v>
      </c>
      <c r="K24" s="257" t="s">
        <v>202</v>
      </c>
      <c r="L24" s="257"/>
      <c r="M24" s="257"/>
      <c r="N24" s="257"/>
      <c r="O24" s="42">
        <v>0</v>
      </c>
      <c r="P24" s="130"/>
      <c r="R24" s="130"/>
      <c r="S24" s="130"/>
      <c r="T24" s="130"/>
    </row>
    <row r="25" spans="1:20" x14ac:dyDescent="0.25">
      <c r="A25" s="261" t="s">
        <v>203</v>
      </c>
      <c r="B25" s="261"/>
      <c r="C25" s="42">
        <v>0</v>
      </c>
      <c r="D25" s="262" t="s">
        <v>204</v>
      </c>
      <c r="E25" s="263"/>
      <c r="F25" s="266">
        <v>0</v>
      </c>
      <c r="K25" s="257" t="s">
        <v>205</v>
      </c>
      <c r="L25" s="257"/>
      <c r="M25" s="257"/>
      <c r="N25" s="257"/>
      <c r="O25" s="42">
        <v>0</v>
      </c>
      <c r="P25" s="130"/>
      <c r="S25" s="130"/>
      <c r="T25" s="130"/>
    </row>
    <row r="26" spans="1:20" x14ac:dyDescent="0.25">
      <c r="A26" s="261" t="s">
        <v>206</v>
      </c>
      <c r="B26" s="261"/>
      <c r="C26" s="42">
        <f>[1]Hoja1!G57</f>
        <v>70700891</v>
      </c>
      <c r="D26" s="264"/>
      <c r="E26" s="265"/>
      <c r="F26" s="267"/>
      <c r="K26" s="257" t="s">
        <v>207</v>
      </c>
      <c r="L26" s="257"/>
      <c r="M26" s="257"/>
      <c r="N26" s="257"/>
      <c r="O26" s="42">
        <v>0</v>
      </c>
      <c r="P26" s="130"/>
      <c r="S26" s="130"/>
      <c r="T26" s="130"/>
    </row>
    <row r="27" spans="1:20" x14ac:dyDescent="0.25">
      <c r="A27" s="261" t="s">
        <v>208</v>
      </c>
      <c r="B27" s="261"/>
      <c r="C27" s="42">
        <v>0</v>
      </c>
      <c r="K27" s="257" t="s">
        <v>4</v>
      </c>
      <c r="L27" s="257"/>
      <c r="M27" s="257"/>
      <c r="N27" s="257"/>
      <c r="O27" s="42">
        <f>SUM(O18:O26)</f>
        <v>70700891</v>
      </c>
      <c r="P27" s="130"/>
      <c r="S27" s="130"/>
      <c r="T27" s="130"/>
    </row>
    <row r="28" spans="1:20" x14ac:dyDescent="0.25">
      <c r="A28" s="261" t="s">
        <v>209</v>
      </c>
      <c r="B28" s="261"/>
      <c r="C28" s="42">
        <v>0</v>
      </c>
      <c r="D28" s="257" t="s">
        <v>210</v>
      </c>
      <c r="E28" s="257"/>
      <c r="F28" s="42">
        <f>C22+F22</f>
        <v>70700891</v>
      </c>
      <c r="K28" s="44"/>
      <c r="L28" s="44"/>
      <c r="M28" s="44"/>
      <c r="N28" s="44"/>
      <c r="O28" s="45"/>
      <c r="P28" s="130"/>
      <c r="S28" s="130"/>
      <c r="T28" s="130"/>
    </row>
    <row r="29" spans="1:20" x14ac:dyDescent="0.25">
      <c r="A29" s="268" t="s">
        <v>211</v>
      </c>
      <c r="B29" s="268"/>
      <c r="C29" s="269">
        <v>0</v>
      </c>
      <c r="K29" s="44"/>
      <c r="L29" s="44"/>
      <c r="M29" s="44"/>
      <c r="N29" s="44"/>
      <c r="O29" s="45"/>
      <c r="P29" s="130"/>
      <c r="R29" s="130"/>
      <c r="S29" s="130"/>
      <c r="T29" s="130"/>
    </row>
    <row r="30" spans="1:20" x14ac:dyDescent="0.25">
      <c r="A30" s="268"/>
      <c r="B30" s="268"/>
      <c r="C30" s="269"/>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[1]Hoja1!T57</f>
        <v>5891740.916666667</v>
      </c>
      <c r="C33" s="42">
        <f>[1]Hoja1!U57</f>
        <v>5891740.916666667</v>
      </c>
      <c r="D33" s="42">
        <f>[1]Hoja1!V57</f>
        <v>5891740.916666667</v>
      </c>
      <c r="E33" s="42">
        <f>SUM(B33:D33)</f>
        <v>17675222.75</v>
      </c>
      <c r="F33" s="42">
        <f>[1]Hoja1!W57</f>
        <v>5891740.916666667</v>
      </c>
      <c r="G33" s="42">
        <f>[1]Hoja1!X57</f>
        <v>5891740.916666667</v>
      </c>
      <c r="H33" s="42">
        <f>[1]Hoja1!Y57</f>
        <v>5891740.916666667</v>
      </c>
      <c r="I33" s="42">
        <f>SUM(F33:H33)</f>
        <v>17675222.75</v>
      </c>
      <c r="J33" s="42">
        <f>I33+E33</f>
        <v>35350445.5</v>
      </c>
      <c r="K33" s="42">
        <f>[1]Hoja1!Z57</f>
        <v>5891740.916666667</v>
      </c>
      <c r="L33" s="42">
        <f>[1]Hoja1!AA57</f>
        <v>5891740.916666667</v>
      </c>
      <c r="M33" s="42">
        <f>[1]Hoja1!AB57</f>
        <v>5891740.916666667</v>
      </c>
      <c r="N33" s="42">
        <f>SUM(K33:M33)</f>
        <v>17675222.75</v>
      </c>
      <c r="O33" s="42">
        <f>[1]Hoja1!AC57</f>
        <v>5891740.916666667</v>
      </c>
      <c r="P33" s="42">
        <f>[1]Hoja1!AD57</f>
        <v>5891740.916666667</v>
      </c>
      <c r="Q33" s="42">
        <f>[1]Hoja1!AE57</f>
        <v>5891740.916666667</v>
      </c>
      <c r="R33" s="42">
        <f>SUM(O33:Q33)</f>
        <v>17675222.75</v>
      </c>
      <c r="S33" s="42">
        <f>R33+N33+J33</f>
        <v>70700891</v>
      </c>
    </row>
    <row r="34" spans="1:20" x14ac:dyDescent="0.25">
      <c r="A34" s="49" t="s">
        <v>219</v>
      </c>
      <c r="B34" s="42">
        <v>6854240.9199999999</v>
      </c>
      <c r="C34" s="42">
        <v>6354428.6200000001</v>
      </c>
      <c r="D34" s="42">
        <v>10356190.92</v>
      </c>
      <c r="E34" s="42">
        <f>SUM(B34:D34)</f>
        <v>23564860.460000001</v>
      </c>
      <c r="F34" s="42"/>
      <c r="G34" s="42"/>
      <c r="H34" s="42"/>
      <c r="I34" s="42">
        <f>SUM(F34:H34)</f>
        <v>0</v>
      </c>
      <c r="J34" s="42">
        <f>I34+E34</f>
        <v>23564860.460000001</v>
      </c>
      <c r="K34" s="42"/>
      <c r="L34" s="42"/>
      <c r="M34" s="42"/>
      <c r="N34" s="42">
        <f>SUM(K34:M34)</f>
        <v>0</v>
      </c>
      <c r="O34" s="42"/>
      <c r="P34" s="42"/>
      <c r="Q34" s="42"/>
      <c r="R34" s="42">
        <f>SUM(O34:Q34)</f>
        <v>0</v>
      </c>
      <c r="S34" s="42">
        <f>R34+N34+J34</f>
        <v>23564860.460000001</v>
      </c>
    </row>
    <row r="35" spans="1:20" x14ac:dyDescent="0.25">
      <c r="A35" s="49" t="s">
        <v>220</v>
      </c>
      <c r="B35" s="50">
        <f>(B34-B33)/B33</f>
        <v>0.16336427839360604</v>
      </c>
      <c r="C35" s="50">
        <f t="shared" ref="C35:S35" si="0">(C34-C33)/C33</f>
        <v>7.8531576638829023E-2</v>
      </c>
      <c r="D35" s="50">
        <f t="shared" si="0"/>
        <v>0.75774716955122945</v>
      </c>
      <c r="E35" s="50">
        <f t="shared" si="0"/>
        <v>0.33321434152788831</v>
      </c>
      <c r="F35" s="50">
        <f t="shared" si="0"/>
        <v>-1</v>
      </c>
      <c r="G35" s="50">
        <f t="shared" si="0"/>
        <v>-1</v>
      </c>
      <c r="H35" s="50">
        <f t="shared" si="0"/>
        <v>-1</v>
      </c>
      <c r="I35" s="50">
        <f t="shared" si="0"/>
        <v>-1</v>
      </c>
      <c r="J35" s="50">
        <f t="shared" si="0"/>
        <v>-0.33339282923605584</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-0.66669641461802798</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132" t="s">
        <v>239</v>
      </c>
      <c r="M40" s="133" t="s">
        <v>219</v>
      </c>
      <c r="N40" s="132" t="s">
        <v>239</v>
      </c>
      <c r="O40" s="133" t="s">
        <v>219</v>
      </c>
      <c r="P40" s="132" t="s">
        <v>239</v>
      </c>
      <c r="Q40" s="133" t="s">
        <v>219</v>
      </c>
      <c r="R40" s="132" t="s">
        <v>239</v>
      </c>
      <c r="S40" s="133" t="s">
        <v>219</v>
      </c>
    </row>
    <row r="41" spans="1:20" ht="255" x14ac:dyDescent="0.25">
      <c r="A41" s="135" t="s">
        <v>240</v>
      </c>
      <c r="B41" s="135" t="s">
        <v>1164</v>
      </c>
      <c r="C41" s="135" t="s">
        <v>1165</v>
      </c>
      <c r="D41" s="135" t="s">
        <v>1166</v>
      </c>
      <c r="E41" s="135" t="s">
        <v>244</v>
      </c>
      <c r="F41" s="135" t="s">
        <v>245</v>
      </c>
      <c r="G41" s="135" t="s">
        <v>218</v>
      </c>
      <c r="H41" s="135" t="s">
        <v>1167</v>
      </c>
      <c r="I41" s="135" t="s">
        <v>1168</v>
      </c>
      <c r="J41" s="135"/>
      <c r="K41" s="55">
        <v>1</v>
      </c>
      <c r="L41" s="55"/>
      <c r="M41" s="54"/>
      <c r="N41" s="55"/>
      <c r="O41" s="54"/>
      <c r="P41" s="55"/>
      <c r="Q41" s="54"/>
      <c r="R41" s="55">
        <v>1</v>
      </c>
      <c r="S41" s="135"/>
      <c r="T41" s="136" t="s">
        <v>1125</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23.75" x14ac:dyDescent="0.25">
      <c r="A43" s="134" t="s">
        <v>246</v>
      </c>
      <c r="B43" s="134" t="s">
        <v>1169</v>
      </c>
      <c r="C43" s="135" t="s">
        <v>1170</v>
      </c>
      <c r="D43" s="135" t="s">
        <v>1171</v>
      </c>
      <c r="E43" s="135" t="s">
        <v>244</v>
      </c>
      <c r="F43" s="135" t="s">
        <v>245</v>
      </c>
      <c r="G43" s="135" t="s">
        <v>218</v>
      </c>
      <c r="H43" s="135" t="s">
        <v>805</v>
      </c>
      <c r="I43" s="135" t="s">
        <v>1172</v>
      </c>
      <c r="J43" s="128"/>
      <c r="K43" s="128">
        <v>1</v>
      </c>
      <c r="L43" s="55"/>
      <c r="M43" s="55"/>
      <c r="N43" s="55"/>
      <c r="O43" s="54"/>
      <c r="P43" s="55"/>
      <c r="Q43" s="54"/>
      <c r="R43" s="128">
        <v>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95" x14ac:dyDescent="0.25">
      <c r="A45" s="273" t="s">
        <v>285</v>
      </c>
      <c r="B45" s="135" t="s">
        <v>1173</v>
      </c>
      <c r="C45" s="135" t="s">
        <v>1174</v>
      </c>
      <c r="D45" s="135" t="s">
        <v>1175</v>
      </c>
      <c r="E45" s="135" t="s">
        <v>244</v>
      </c>
      <c r="F45" s="135" t="s">
        <v>252</v>
      </c>
      <c r="G45" s="135" t="s">
        <v>248</v>
      </c>
      <c r="H45" s="135" t="s">
        <v>1176</v>
      </c>
      <c r="I45" s="135" t="s">
        <v>1177</v>
      </c>
      <c r="J45" s="135"/>
      <c r="K45" s="55">
        <v>1</v>
      </c>
      <c r="L45" s="55">
        <v>1</v>
      </c>
      <c r="M45" s="54"/>
      <c r="N45" s="55">
        <v>1</v>
      </c>
      <c r="O45" s="54"/>
      <c r="P45" s="55">
        <v>1</v>
      </c>
      <c r="Q45" s="54"/>
      <c r="R45" s="55">
        <v>1</v>
      </c>
      <c r="S45" s="135"/>
      <c r="T45" s="136" t="s">
        <v>1134</v>
      </c>
    </row>
    <row r="46" spans="1:20" ht="90" x14ac:dyDescent="0.25">
      <c r="A46" s="274"/>
      <c r="B46" s="135" t="s">
        <v>1178</v>
      </c>
      <c r="C46" s="135" t="s">
        <v>1179</v>
      </c>
      <c r="D46" s="135" t="s">
        <v>1180</v>
      </c>
      <c r="E46" s="135" t="s">
        <v>244</v>
      </c>
      <c r="F46" s="135" t="s">
        <v>252</v>
      </c>
      <c r="G46" s="135" t="s">
        <v>248</v>
      </c>
      <c r="H46" s="135" t="s">
        <v>1176</v>
      </c>
      <c r="I46" s="135" t="s">
        <v>1181</v>
      </c>
      <c r="J46" s="135"/>
      <c r="K46" s="55">
        <v>1</v>
      </c>
      <c r="L46" s="55">
        <v>1</v>
      </c>
      <c r="M46" s="54"/>
      <c r="N46" s="55">
        <v>1</v>
      </c>
      <c r="O46" s="54"/>
      <c r="P46" s="55">
        <v>1</v>
      </c>
      <c r="Q46" s="54"/>
      <c r="R46" s="55">
        <v>1</v>
      </c>
      <c r="S46" s="135"/>
    </row>
    <row r="47" spans="1:20" ht="112.5" x14ac:dyDescent="0.25">
      <c r="A47" s="274"/>
      <c r="B47" s="135" t="s">
        <v>1182</v>
      </c>
      <c r="C47" s="135" t="s">
        <v>1156</v>
      </c>
      <c r="D47" s="135" t="s">
        <v>1183</v>
      </c>
      <c r="E47" s="135" t="s">
        <v>244</v>
      </c>
      <c r="F47" s="135" t="s">
        <v>252</v>
      </c>
      <c r="G47" s="135" t="s">
        <v>248</v>
      </c>
      <c r="H47" s="135" t="s">
        <v>1176</v>
      </c>
      <c r="I47" s="135" t="s">
        <v>1181</v>
      </c>
      <c r="J47" s="135"/>
      <c r="K47" s="55">
        <v>1</v>
      </c>
      <c r="L47" s="55">
        <v>1</v>
      </c>
      <c r="M47" s="54"/>
      <c r="N47" s="55">
        <v>1</v>
      </c>
      <c r="O47" s="54"/>
      <c r="P47" s="55">
        <v>1</v>
      </c>
      <c r="Q47" s="54"/>
      <c r="R47" s="55">
        <v>1</v>
      </c>
      <c r="S47" s="135"/>
    </row>
    <row r="48" spans="1:20" ht="112.5" x14ac:dyDescent="0.25">
      <c r="A48" s="276"/>
      <c r="B48" s="135" t="s">
        <v>1184</v>
      </c>
      <c r="C48" s="135" t="s">
        <v>1185</v>
      </c>
      <c r="D48" s="135" t="s">
        <v>1186</v>
      </c>
      <c r="E48" s="135" t="s">
        <v>244</v>
      </c>
      <c r="F48" s="135" t="s">
        <v>252</v>
      </c>
      <c r="G48" s="135" t="s">
        <v>248</v>
      </c>
      <c r="H48" s="135" t="s">
        <v>1176</v>
      </c>
      <c r="I48" s="135" t="s">
        <v>1181</v>
      </c>
      <c r="J48" s="135"/>
      <c r="K48" s="55">
        <v>1</v>
      </c>
      <c r="L48" s="55">
        <v>1</v>
      </c>
      <c r="M48" s="54"/>
      <c r="N48" s="55">
        <v>1</v>
      </c>
      <c r="O48" s="54"/>
      <c r="P48" s="55">
        <v>1</v>
      </c>
      <c r="Q48" s="54"/>
      <c r="R48" s="55">
        <v>1</v>
      </c>
      <c r="S48" s="135"/>
    </row>
    <row r="49" spans="1:19" x14ac:dyDescent="0.25">
      <c r="A49" s="275"/>
      <c r="B49" s="275"/>
      <c r="C49" s="275"/>
      <c r="D49" s="275"/>
      <c r="E49" s="275"/>
      <c r="F49" s="275"/>
      <c r="G49" s="275"/>
      <c r="H49" s="275"/>
      <c r="I49" s="275"/>
      <c r="J49" s="275"/>
      <c r="K49" s="275"/>
      <c r="L49" s="275"/>
      <c r="M49" s="275"/>
      <c r="N49" s="275"/>
      <c r="O49" s="275"/>
      <c r="P49" s="275"/>
      <c r="Q49" s="275"/>
      <c r="R49" s="275"/>
      <c r="S49" s="275"/>
    </row>
    <row r="50" spans="1:19" ht="90" x14ac:dyDescent="0.25">
      <c r="A50" s="273" t="s">
        <v>284</v>
      </c>
      <c r="B50" s="135" t="s">
        <v>1187</v>
      </c>
      <c r="C50" s="135" t="s">
        <v>1188</v>
      </c>
      <c r="D50" s="135" t="s">
        <v>1189</v>
      </c>
      <c r="E50" s="135" t="s">
        <v>244</v>
      </c>
      <c r="F50" s="135" t="s">
        <v>252</v>
      </c>
      <c r="G50" s="135" t="s">
        <v>248</v>
      </c>
      <c r="H50" s="135" t="s">
        <v>1190</v>
      </c>
      <c r="I50" s="135" t="s">
        <v>1191</v>
      </c>
      <c r="J50" s="135"/>
      <c r="K50" s="55">
        <v>1</v>
      </c>
      <c r="L50" s="55">
        <v>1</v>
      </c>
      <c r="M50" s="54"/>
      <c r="N50" s="55">
        <v>1</v>
      </c>
      <c r="O50" s="54"/>
      <c r="P50" s="55">
        <v>1</v>
      </c>
      <c r="Q50" s="54"/>
      <c r="R50" s="55">
        <v>1</v>
      </c>
      <c r="S50" s="135"/>
    </row>
    <row r="51" spans="1:19" ht="90" x14ac:dyDescent="0.25">
      <c r="A51" s="276"/>
      <c r="B51" s="135" t="s">
        <v>1192</v>
      </c>
      <c r="C51" s="135" t="s">
        <v>1193</v>
      </c>
      <c r="D51" s="135" t="s">
        <v>1194</v>
      </c>
      <c r="E51" s="135" t="s">
        <v>244</v>
      </c>
      <c r="F51" s="135" t="s">
        <v>252</v>
      </c>
      <c r="G51" s="135" t="s">
        <v>248</v>
      </c>
      <c r="H51" s="135" t="s">
        <v>1190</v>
      </c>
      <c r="I51" s="135" t="s">
        <v>1181</v>
      </c>
      <c r="J51" s="135"/>
      <c r="K51" s="55">
        <v>1</v>
      </c>
      <c r="L51" s="55">
        <v>1</v>
      </c>
      <c r="M51" s="54"/>
      <c r="N51" s="55">
        <v>1</v>
      </c>
      <c r="O51" s="54"/>
      <c r="P51" s="55">
        <v>1</v>
      </c>
      <c r="Q51" s="54"/>
      <c r="R51" s="55">
        <v>1</v>
      </c>
      <c r="S51" s="135"/>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50:A51"/>
    <mergeCell ref="P39:Q39"/>
    <mergeCell ref="R39:S39"/>
    <mergeCell ref="A42:S42"/>
    <mergeCell ref="A44:S44"/>
    <mergeCell ref="A45:A48"/>
    <mergeCell ref="A49:S49"/>
    <mergeCell ref="F39:F40"/>
    <mergeCell ref="G39:G40"/>
    <mergeCell ref="J39:J40"/>
    <mergeCell ref="K39:K40"/>
    <mergeCell ref="L39:M39"/>
    <mergeCell ref="N39:O39"/>
  </mergeCells>
  <pageMargins left="0.7" right="0.7" top="0.75" bottom="0.75" header="0.3" footer="0.3"/>
  <pageSetup scale="48"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pageSetUpPr fitToPage="1"/>
  </sheetPr>
  <dimension ref="A1:S30"/>
  <sheetViews>
    <sheetView showGridLines="0" topLeftCell="A25" zoomScale="80" zoomScaleNormal="80" workbookViewId="0">
      <selection activeCell="B29" sqref="B29:D29"/>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[1]Hoja1!C58</f>
        <v>Desarrollo Social Participativo</v>
      </c>
      <c r="D9" s="215"/>
      <c r="E9" s="215"/>
      <c r="F9" s="215"/>
      <c r="G9" s="215"/>
      <c r="H9" s="215"/>
      <c r="I9" s="215"/>
      <c r="J9" s="215"/>
      <c r="K9" s="216"/>
      <c r="N9" s="234" t="s">
        <v>271</v>
      </c>
      <c r="O9" s="234"/>
      <c r="P9" s="234"/>
      <c r="Q9" s="290" t="str">
        <f>[1]Hoja1!S58</f>
        <v>Atención ciudadana</v>
      </c>
      <c r="R9" s="291"/>
      <c r="S9" s="292"/>
    </row>
    <row r="10" spans="1:19" ht="15" customHeight="1" x14ac:dyDescent="0.25">
      <c r="A10" s="229"/>
      <c r="B10" s="229"/>
      <c r="C10" s="217"/>
      <c r="D10" s="218"/>
      <c r="E10" s="218"/>
      <c r="F10" s="218"/>
      <c r="G10" s="218"/>
      <c r="H10" s="218"/>
      <c r="I10" s="218"/>
      <c r="J10" s="218"/>
      <c r="K10" s="219"/>
      <c r="N10" s="234"/>
      <c r="O10" s="234"/>
      <c r="P10" s="234"/>
      <c r="Q10" s="290" t="str">
        <f>[1]Hoja1!S59</f>
        <v>Biblioparques</v>
      </c>
      <c r="R10" s="291"/>
      <c r="S10" s="292"/>
    </row>
    <row r="11" spans="1:19" x14ac:dyDescent="0.25">
      <c r="A11" s="59"/>
      <c r="B11" s="59"/>
      <c r="Q11" s="290" t="str">
        <f>[1]Hoja1!S60</f>
        <v>Salud Pública</v>
      </c>
      <c r="R11" s="291"/>
      <c r="S11" s="292"/>
    </row>
    <row r="12" spans="1:19" x14ac:dyDescent="0.25">
      <c r="A12" s="229" t="s">
        <v>267</v>
      </c>
      <c r="B12" s="229"/>
      <c r="C12" s="225" t="s">
        <v>3</v>
      </c>
      <c r="D12" s="226"/>
      <c r="E12" s="226"/>
      <c r="F12" s="226"/>
      <c r="G12" s="226"/>
      <c r="H12" s="226"/>
      <c r="I12" s="226"/>
      <c r="J12" s="226"/>
      <c r="K12" s="227"/>
      <c r="M12" s="236" t="s">
        <v>2</v>
      </c>
      <c r="N12" s="237"/>
      <c r="O12" s="238"/>
      <c r="Q12" s="290" t="str">
        <f>[1]Hoja1!S61</f>
        <v>Instituto de la Mujer</v>
      </c>
      <c r="R12" s="291"/>
      <c r="S12" s="292"/>
    </row>
    <row r="13" spans="1:19" x14ac:dyDescent="0.25">
      <c r="A13" s="229"/>
      <c r="B13" s="229"/>
      <c r="C13" s="220" t="str">
        <f>[1]Hoja1!E58</f>
        <v>Peticiones, quejas y sugerencias</v>
      </c>
      <c r="D13" s="221"/>
      <c r="E13" s="221"/>
      <c r="F13" s="221"/>
      <c r="G13" s="221"/>
      <c r="H13" s="221"/>
      <c r="I13" s="221"/>
      <c r="J13" s="221"/>
      <c r="K13" s="222"/>
      <c r="M13" s="210">
        <f>[1]Hoja1!G58</f>
        <v>5667550</v>
      </c>
      <c r="N13" s="211"/>
      <c r="O13" s="212"/>
      <c r="Q13" s="290" t="str">
        <f>[1]Hoja1!S62</f>
        <v>Instituto Municipal de la Juventud</v>
      </c>
      <c r="R13" s="291"/>
      <c r="S13" s="292"/>
    </row>
    <row r="14" spans="1:19" x14ac:dyDescent="0.25">
      <c r="A14" s="229"/>
      <c r="B14" s="229"/>
      <c r="C14" s="220" t="str">
        <f>[1]Hoja1!E59</f>
        <v>Desarrollo integral de los saltillenses</v>
      </c>
      <c r="D14" s="221"/>
      <c r="E14" s="221"/>
      <c r="F14" s="221"/>
      <c r="G14" s="221"/>
      <c r="H14" s="221"/>
      <c r="I14" s="221"/>
      <c r="J14" s="221"/>
      <c r="K14" s="222"/>
      <c r="M14" s="210">
        <f>[1]Hoja1!G59</f>
        <v>17010108</v>
      </c>
      <c r="N14" s="211"/>
      <c r="O14" s="212"/>
      <c r="Q14" s="290" t="str">
        <f>[1]Hoja1!S63</f>
        <v>Deportes</v>
      </c>
      <c r="R14" s="291"/>
      <c r="S14" s="292"/>
    </row>
    <row r="15" spans="1:19" x14ac:dyDescent="0.25">
      <c r="A15" s="229"/>
      <c r="B15" s="229"/>
      <c r="C15" s="220" t="str">
        <f>[1]Hoja1!E60</f>
        <v>Brigadas por la Salud</v>
      </c>
      <c r="D15" s="221"/>
      <c r="E15" s="221"/>
      <c r="F15" s="221"/>
      <c r="G15" s="221"/>
      <c r="H15" s="221"/>
      <c r="I15" s="221"/>
      <c r="J15" s="221"/>
      <c r="K15" s="222"/>
      <c r="M15" s="210">
        <f>[1]Hoja1!G60</f>
        <v>16981533</v>
      </c>
      <c r="N15" s="211"/>
      <c r="O15" s="212"/>
      <c r="Q15" s="290" t="str">
        <f>[1]Hoja1!S64</f>
        <v>Dir. De Desarrollo Social</v>
      </c>
      <c r="R15" s="291"/>
      <c r="S15" s="292"/>
    </row>
    <row r="16" spans="1:19" x14ac:dyDescent="0.25">
      <c r="A16" s="229"/>
      <c r="B16" s="229"/>
      <c r="C16" s="220" t="str">
        <f>[1]Hoja1!E61</f>
        <v>Desarrollo de la Mujer</v>
      </c>
      <c r="D16" s="221"/>
      <c r="E16" s="221"/>
      <c r="F16" s="221"/>
      <c r="G16" s="221"/>
      <c r="H16" s="221"/>
      <c r="I16" s="221"/>
      <c r="J16" s="221"/>
      <c r="K16" s="222"/>
      <c r="M16" s="210">
        <f>[1]Hoja1!G61</f>
        <v>4525831</v>
      </c>
      <c r="N16" s="211"/>
      <c r="O16" s="212"/>
      <c r="Q16" s="290" t="str">
        <f>[1]Hoja1!S65</f>
        <v>Participacion Ciudadana</v>
      </c>
      <c r="R16" s="291"/>
      <c r="S16" s="292"/>
    </row>
    <row r="17" spans="1:19" x14ac:dyDescent="0.25">
      <c r="A17" s="229"/>
      <c r="B17" s="229"/>
      <c r="C17" s="220" t="str">
        <f>[1]Hoja1!E62</f>
        <v>Desarrollo Integral de los jóvenes saltillenses</v>
      </c>
      <c r="D17" s="221"/>
      <c r="E17" s="221"/>
      <c r="F17" s="221"/>
      <c r="G17" s="221"/>
      <c r="H17" s="221"/>
      <c r="I17" s="221"/>
      <c r="J17" s="221"/>
      <c r="K17" s="222"/>
      <c r="M17" s="210">
        <f>[1]Hoja1!G62</f>
        <v>2897296</v>
      </c>
      <c r="N17" s="211"/>
      <c r="O17" s="212"/>
      <c r="Q17" s="290" t="str">
        <f>[1]Hoja1!S66</f>
        <v>Educación</v>
      </c>
      <c r="R17" s="291"/>
      <c r="S17" s="292"/>
    </row>
    <row r="18" spans="1:19" x14ac:dyDescent="0.25">
      <c r="A18" s="229"/>
      <c r="B18" s="229"/>
      <c r="C18" s="220" t="str">
        <f>[1]Hoja1!E63</f>
        <v>Programa integral del deporte</v>
      </c>
      <c r="D18" s="221"/>
      <c r="E18" s="221"/>
      <c r="F18" s="221"/>
      <c r="G18" s="221"/>
      <c r="H18" s="221"/>
      <c r="I18" s="221"/>
      <c r="J18" s="221"/>
      <c r="K18" s="222"/>
      <c r="M18" s="210">
        <f>[1]Hoja1!G63</f>
        <v>9342676</v>
      </c>
      <c r="N18" s="211"/>
      <c r="O18" s="212"/>
      <c r="Q18" s="290" t="str">
        <f>[1]Hoja1!S67</f>
        <v>Administrativo (Servicio Médico)</v>
      </c>
      <c r="R18" s="291"/>
      <c r="S18" s="292"/>
    </row>
    <row r="19" spans="1:19" x14ac:dyDescent="0.25">
      <c r="A19" s="229"/>
      <c r="B19" s="229"/>
      <c r="C19" s="220" t="str">
        <f>[1]Hoja1!E64</f>
        <v>Programa integral de combate a la pobreza</v>
      </c>
      <c r="D19" s="221"/>
      <c r="E19" s="221"/>
      <c r="F19" s="221"/>
      <c r="G19" s="221"/>
      <c r="H19" s="221"/>
      <c r="I19" s="221"/>
      <c r="J19" s="221"/>
      <c r="K19" s="222"/>
      <c r="M19" s="210">
        <f>SUM([1]Hoja1!G64:G67)</f>
        <v>188912247</v>
      </c>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90"/>
      <c r="R21" s="291"/>
      <c r="S21" s="292"/>
    </row>
    <row r="22" spans="1:19" x14ac:dyDescent="0.25">
      <c r="A22" s="229"/>
      <c r="B22" s="229"/>
      <c r="C22" s="220"/>
      <c r="D22" s="221"/>
      <c r="E22" s="221"/>
      <c r="F22" s="221"/>
      <c r="G22" s="221"/>
      <c r="H22" s="221"/>
      <c r="I22" s="221"/>
      <c r="J22" s="223"/>
      <c r="K22" s="224"/>
      <c r="M22" s="230"/>
      <c r="N22" s="231"/>
      <c r="O22" s="232"/>
      <c r="Q22" s="290"/>
      <c r="R22" s="291"/>
      <c r="S22" s="292"/>
    </row>
    <row r="23" spans="1:19" x14ac:dyDescent="0.25">
      <c r="J23" s="228" t="s">
        <v>268</v>
      </c>
      <c r="K23" s="228"/>
      <c r="L23" s="228"/>
      <c r="M23" s="235">
        <f>SUM(M13:O22)</f>
        <v>245337241</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SUM([1]Hoja1!T58:T67)</f>
        <v>19832314.416666664</v>
      </c>
      <c r="C28" s="42">
        <f>SUM([1]Hoja1!U58:U67)</f>
        <v>19850334.416666664</v>
      </c>
      <c r="D28" s="42">
        <f>SUM([1]Hoja1!V58:V67)</f>
        <v>19891229.416666664</v>
      </c>
      <c r="E28" s="42">
        <f>SUM(B28:D28)</f>
        <v>59573878.249999993</v>
      </c>
      <c r="F28" s="42">
        <f>SUM([1]Hoja1!W58:W67)</f>
        <v>19841324.416666664</v>
      </c>
      <c r="G28" s="42">
        <f>SUM([1]Hoja1!X58:X67)</f>
        <v>19841324.416666664</v>
      </c>
      <c r="H28" s="42">
        <f>SUM([1]Hoja1!Y58:Y67)</f>
        <v>19891229.416666664</v>
      </c>
      <c r="I28" s="42">
        <f>SUM(F28:H28)</f>
        <v>59573878.249999993</v>
      </c>
      <c r="J28" s="42">
        <f>I28+E28</f>
        <v>119147756.49999999</v>
      </c>
      <c r="K28" s="42">
        <f>SUM([1]Hoja1!Z58:Z67)</f>
        <v>19841324.416666664</v>
      </c>
      <c r="L28" s="42">
        <f>SUM([1]Hoja1!AA58:AA67)</f>
        <v>19841324.416666664</v>
      </c>
      <c r="M28" s="42">
        <f>SUM([1]Hoja1!AB58:AB67)</f>
        <v>19891229.416666664</v>
      </c>
      <c r="N28" s="42">
        <f>SUM(K28:M28)</f>
        <v>59573878.249999993</v>
      </c>
      <c r="O28" s="42">
        <f>SUM([1]Hoja1!AC58:AC67)</f>
        <v>19841324.416666664</v>
      </c>
      <c r="P28" s="42">
        <f>SUM([1]Hoja1!AD58:AD67)</f>
        <v>23362188.416666664</v>
      </c>
      <c r="Q28" s="42">
        <f>SUM([1]Hoja1!AE58:AE67)</f>
        <v>23412093.416666664</v>
      </c>
      <c r="R28" s="42">
        <f>SUM(O28:Q28)</f>
        <v>66615606.249999993</v>
      </c>
      <c r="S28" s="42">
        <f>R28+N28+J28</f>
        <v>245337240.99999997</v>
      </c>
    </row>
    <row r="29" spans="1:19" x14ac:dyDescent="0.25">
      <c r="A29" s="49" t="s">
        <v>219</v>
      </c>
      <c r="B29" s="42">
        <v>6208176.8800000008</v>
      </c>
      <c r="C29" s="42">
        <v>9438593.9000000004</v>
      </c>
      <c r="D29" s="42">
        <v>18269714.41</v>
      </c>
      <c r="E29" s="42">
        <f>SUM(B29:D29)</f>
        <v>33916485.189999998</v>
      </c>
      <c r="F29" s="42"/>
      <c r="G29" s="42"/>
      <c r="H29" s="42"/>
      <c r="I29" s="42">
        <f>SUM(F29:H29)</f>
        <v>0</v>
      </c>
      <c r="J29" s="42">
        <f>I29+E29</f>
        <v>33916485.189999998</v>
      </c>
      <c r="K29" s="42"/>
      <c r="L29" s="42"/>
      <c r="M29" s="42"/>
      <c r="N29" s="42">
        <f>SUM(K29:M29)</f>
        <v>0</v>
      </c>
      <c r="O29" s="42"/>
      <c r="P29" s="42"/>
      <c r="Q29" s="42"/>
      <c r="R29" s="42">
        <f>SUM(O29:Q29)</f>
        <v>0</v>
      </c>
      <c r="S29" s="42">
        <f>R29+N29+J29</f>
        <v>33916485.189999998</v>
      </c>
    </row>
    <row r="30" spans="1:19" x14ac:dyDescent="0.25">
      <c r="A30" s="49" t="s">
        <v>220</v>
      </c>
      <c r="B30" s="50">
        <f>(B29-B28)/B28</f>
        <v>-0.6869665965570424</v>
      </c>
      <c r="C30" s="50">
        <f t="shared" ref="C30:S30" si="0">(C29-C28)/C28</f>
        <v>-0.52451209627606055</v>
      </c>
      <c r="D30" s="50">
        <f t="shared" si="0"/>
        <v>-8.1519094305353132E-2</v>
      </c>
      <c r="E30" s="50">
        <f t="shared" si="0"/>
        <v>-0.43068193331865207</v>
      </c>
      <c r="F30" s="50">
        <f t="shared" si="0"/>
        <v>-1</v>
      </c>
      <c r="G30" s="50">
        <f t="shared" si="0"/>
        <v>-1</v>
      </c>
      <c r="H30" s="50">
        <f t="shared" si="0"/>
        <v>-1</v>
      </c>
      <c r="I30" s="50">
        <f t="shared" si="0"/>
        <v>-1</v>
      </c>
      <c r="J30" s="50">
        <f t="shared" si="0"/>
        <v>-0.71534096665932601</v>
      </c>
      <c r="K30" s="50">
        <f t="shared" si="0"/>
        <v>-1</v>
      </c>
      <c r="L30" s="50">
        <f t="shared" si="0"/>
        <v>-1</v>
      </c>
      <c r="M30" s="50">
        <f t="shared" si="0"/>
        <v>-1</v>
      </c>
      <c r="N30" s="50">
        <f t="shared" si="0"/>
        <v>-1</v>
      </c>
      <c r="O30" s="50">
        <f t="shared" si="0"/>
        <v>-1</v>
      </c>
      <c r="P30" s="50">
        <f t="shared" si="0"/>
        <v>-1</v>
      </c>
      <c r="Q30" s="50">
        <f t="shared" si="0"/>
        <v>-1</v>
      </c>
      <c r="R30" s="50">
        <f t="shared" si="0"/>
        <v>-1</v>
      </c>
      <c r="S30" s="50">
        <f t="shared" si="0"/>
        <v>-0.86175565906033813</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T51"/>
  <sheetViews>
    <sheetView showGridLines="0" view="pageBreakPreview" zoomScale="60" zoomScaleNormal="86" workbookViewId="0">
      <selection activeCell="T45" sqref="T45"/>
    </sheetView>
  </sheetViews>
  <sheetFormatPr baseColWidth="10" defaultRowHeight="15" x14ac:dyDescent="0.25"/>
  <cols>
    <col min="1" max="1" width="11.42578125" style="1"/>
    <col min="2" max="3" width="16.85546875" style="1" customWidth="1"/>
    <col min="4" max="4" width="11.570312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3" width="11.5703125" style="1" bestFit="1" customWidth="1"/>
    <col min="14" max="14" width="11.7109375" style="1" bestFit="1" customWidth="1"/>
    <col min="15" max="15" width="12.7109375" style="1" bestFit="1" customWidth="1"/>
    <col min="16" max="17" width="11.5703125" style="1" bestFit="1" customWidth="1"/>
    <col min="18" max="18" width="11.7109375" style="1" bestFit="1" customWidth="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2.75" customHeight="1" x14ac:dyDescent="0.25">
      <c r="A10" s="139" t="s">
        <v>1312</v>
      </c>
      <c r="B10" s="135" t="s">
        <v>1195</v>
      </c>
      <c r="C10" s="138" t="s">
        <v>1196</v>
      </c>
      <c r="D10" s="309" t="s">
        <v>1196</v>
      </c>
      <c r="E10" s="247"/>
      <c r="F10" s="248">
        <f>SUM([1]Hoja1!G58:G63)</f>
        <v>56424994</v>
      </c>
      <c r="G10" s="249"/>
      <c r="H10" s="38">
        <f>SUM([1]Hoja1!G58:G63)</f>
        <v>56424994</v>
      </c>
      <c r="I10" s="39">
        <v>0</v>
      </c>
      <c r="J10" s="248">
        <v>0</v>
      </c>
      <c r="K10" s="249"/>
      <c r="L10" s="248">
        <f>H10-J10</f>
        <v>56424994</v>
      </c>
      <c r="M10" s="249"/>
      <c r="N10" s="246" t="s">
        <v>161</v>
      </c>
      <c r="O10" s="247"/>
      <c r="P10" s="246" t="s">
        <v>1197</v>
      </c>
      <c r="Q10" s="250"/>
      <c r="R10" s="286" t="s">
        <v>1198</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43</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1199</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30"/>
      <c r="Q17" s="127"/>
      <c r="R17" s="130"/>
      <c r="S17" s="130"/>
      <c r="T17" s="130"/>
    </row>
    <row r="18" spans="1:20" x14ac:dyDescent="0.25">
      <c r="A18" s="41" t="s">
        <v>172</v>
      </c>
      <c r="B18" s="293" t="s">
        <v>799</v>
      </c>
      <c r="C18" s="293"/>
      <c r="D18" s="41" t="s">
        <v>174</v>
      </c>
      <c r="E18" s="294" t="s">
        <v>175</v>
      </c>
      <c r="F18" s="295"/>
      <c r="G18" s="296"/>
      <c r="H18" s="257" t="s">
        <v>176</v>
      </c>
      <c r="I18" s="257"/>
      <c r="J18" s="42">
        <f>SUM([1]Hoja1!H58:K63)</f>
        <v>56424994</v>
      </c>
      <c r="K18" s="257" t="s">
        <v>177</v>
      </c>
      <c r="L18" s="257"/>
      <c r="M18" s="257"/>
      <c r="N18" s="257"/>
      <c r="O18" s="42">
        <f>SUM([1]Hoja1!H58:H63)</f>
        <v>51838934</v>
      </c>
      <c r="P18" s="130"/>
      <c r="R18" s="130"/>
      <c r="S18" s="130"/>
      <c r="T18" s="130"/>
    </row>
    <row r="19" spans="1:20" ht="22.5" customHeight="1" x14ac:dyDescent="0.25">
      <c r="A19" s="41" t="s">
        <v>178</v>
      </c>
      <c r="B19" s="306" t="s">
        <v>1162</v>
      </c>
      <c r="C19" s="307"/>
      <c r="D19" s="41" t="s">
        <v>180</v>
      </c>
      <c r="E19" s="294" t="s">
        <v>181</v>
      </c>
      <c r="F19" s="295"/>
      <c r="G19" s="296"/>
      <c r="H19" s="257" t="s">
        <v>182</v>
      </c>
      <c r="I19" s="257"/>
      <c r="J19" s="42">
        <v>0</v>
      </c>
      <c r="K19" s="257" t="s">
        <v>183</v>
      </c>
      <c r="L19" s="257"/>
      <c r="M19" s="257"/>
      <c r="N19" s="257"/>
      <c r="O19" s="42">
        <f>SUM([1]Hoja1!I58:I63)</f>
        <v>1453308</v>
      </c>
      <c r="P19" s="130"/>
      <c r="R19" s="130"/>
      <c r="S19" s="130"/>
      <c r="T19" s="130"/>
    </row>
    <row r="20" spans="1:20" ht="19.5" customHeight="1" x14ac:dyDescent="0.25">
      <c r="A20" s="41" t="s">
        <v>184</v>
      </c>
      <c r="B20" s="293" t="s">
        <v>1163</v>
      </c>
      <c r="C20" s="293"/>
      <c r="D20" s="41" t="s">
        <v>186</v>
      </c>
      <c r="E20" s="301" t="s">
        <v>433</v>
      </c>
      <c r="F20" s="302"/>
      <c r="G20" s="303"/>
      <c r="H20" s="259" t="s">
        <v>188</v>
      </c>
      <c r="I20" s="259"/>
      <c r="J20" s="42">
        <v>0</v>
      </c>
      <c r="K20" s="257" t="s">
        <v>189</v>
      </c>
      <c r="L20" s="257"/>
      <c r="M20" s="257"/>
      <c r="N20" s="257"/>
      <c r="O20" s="42">
        <f>SUM([1]Hoja1!J58:J63)</f>
        <v>1132752</v>
      </c>
      <c r="P20" s="130"/>
      <c r="R20" s="130"/>
      <c r="S20" s="130"/>
      <c r="T20" s="130"/>
    </row>
    <row r="21" spans="1:20" x14ac:dyDescent="0.25">
      <c r="A21" s="260" t="s">
        <v>190</v>
      </c>
      <c r="B21" s="260"/>
      <c r="C21" s="260"/>
      <c r="D21" s="260"/>
      <c r="E21" s="260"/>
      <c r="F21" s="260"/>
      <c r="H21" s="257" t="s">
        <v>191</v>
      </c>
      <c r="I21" s="257"/>
      <c r="J21" s="42">
        <v>0</v>
      </c>
      <c r="K21" s="257" t="s">
        <v>192</v>
      </c>
      <c r="L21" s="257"/>
      <c r="M21" s="257"/>
      <c r="N21" s="257"/>
      <c r="O21" s="42">
        <f>[1]Hoja1!K58</f>
        <v>2000000</v>
      </c>
      <c r="P21" s="130"/>
      <c r="S21" s="130"/>
      <c r="T21" s="130"/>
    </row>
    <row r="22" spans="1:20" x14ac:dyDescent="0.25">
      <c r="A22" s="257" t="s">
        <v>193</v>
      </c>
      <c r="B22" s="257"/>
      <c r="C22" s="42">
        <f>SUM(C23:C29)</f>
        <v>56424994</v>
      </c>
      <c r="D22" s="257" t="s">
        <v>194</v>
      </c>
      <c r="E22" s="257"/>
      <c r="F22" s="42">
        <f>SUM(F23:F26)</f>
        <v>0</v>
      </c>
      <c r="H22" s="257" t="s">
        <v>195</v>
      </c>
      <c r="I22" s="257"/>
      <c r="J22" s="42">
        <v>0</v>
      </c>
      <c r="K22" s="257" t="s">
        <v>196</v>
      </c>
      <c r="L22" s="257"/>
      <c r="M22" s="257"/>
      <c r="N22" s="257"/>
      <c r="O22" s="42">
        <v>0</v>
      </c>
      <c r="P22" s="130"/>
      <c r="R22" s="130"/>
      <c r="S22" s="130"/>
      <c r="T22" s="130"/>
    </row>
    <row r="23" spans="1:20" x14ac:dyDescent="0.25">
      <c r="A23" s="261" t="s">
        <v>197</v>
      </c>
      <c r="B23" s="261"/>
      <c r="C23" s="42">
        <v>0</v>
      </c>
      <c r="D23" s="261" t="s">
        <v>198</v>
      </c>
      <c r="E23" s="261"/>
      <c r="F23" s="42">
        <v>0</v>
      </c>
      <c r="H23" s="257" t="s">
        <v>4</v>
      </c>
      <c r="I23" s="257"/>
      <c r="J23" s="42">
        <f>SUM(J18:J22)</f>
        <v>56424994</v>
      </c>
      <c r="K23" s="257" t="s">
        <v>199</v>
      </c>
      <c r="L23" s="257"/>
      <c r="M23" s="257"/>
      <c r="N23" s="257"/>
      <c r="O23" s="42">
        <v>0</v>
      </c>
      <c r="P23" s="130"/>
      <c r="R23" s="130"/>
      <c r="S23" s="130"/>
      <c r="T23" s="130"/>
    </row>
    <row r="24" spans="1:20" x14ac:dyDescent="0.25">
      <c r="A24" s="131" t="s">
        <v>200</v>
      </c>
      <c r="B24" s="131"/>
      <c r="C24" s="42">
        <v>0</v>
      </c>
      <c r="D24" s="131" t="s">
        <v>201</v>
      </c>
      <c r="E24" s="131"/>
      <c r="F24" s="42">
        <v>0</v>
      </c>
      <c r="K24" s="257" t="s">
        <v>202</v>
      </c>
      <c r="L24" s="257"/>
      <c r="M24" s="257"/>
      <c r="N24" s="257"/>
      <c r="O24" s="42">
        <v>0</v>
      </c>
      <c r="P24" s="130"/>
      <c r="R24" s="130"/>
      <c r="S24" s="130"/>
      <c r="T24" s="130"/>
    </row>
    <row r="25" spans="1:20" x14ac:dyDescent="0.25">
      <c r="A25" s="261" t="s">
        <v>203</v>
      </c>
      <c r="B25" s="261"/>
      <c r="C25" s="42">
        <v>0</v>
      </c>
      <c r="D25" s="262" t="s">
        <v>204</v>
      </c>
      <c r="E25" s="263"/>
      <c r="F25" s="266">
        <v>0</v>
      </c>
      <c r="K25" s="257" t="s">
        <v>205</v>
      </c>
      <c r="L25" s="257"/>
      <c r="M25" s="257"/>
      <c r="N25" s="257"/>
      <c r="O25" s="42">
        <v>0</v>
      </c>
      <c r="P25" s="130"/>
      <c r="S25" s="130"/>
      <c r="T25" s="130"/>
    </row>
    <row r="26" spans="1:20" x14ac:dyDescent="0.25">
      <c r="A26" s="261" t="s">
        <v>206</v>
      </c>
      <c r="B26" s="261"/>
      <c r="C26" s="42">
        <v>56424994</v>
      </c>
      <c r="D26" s="264"/>
      <c r="E26" s="265"/>
      <c r="F26" s="267"/>
      <c r="K26" s="257" t="s">
        <v>207</v>
      </c>
      <c r="L26" s="257"/>
      <c r="M26" s="257"/>
      <c r="N26" s="257"/>
      <c r="O26" s="42">
        <v>0</v>
      </c>
      <c r="P26" s="130"/>
      <c r="S26" s="130"/>
      <c r="T26" s="130"/>
    </row>
    <row r="27" spans="1:20" x14ac:dyDescent="0.25">
      <c r="A27" s="261" t="s">
        <v>208</v>
      </c>
      <c r="B27" s="261"/>
      <c r="C27" s="42">
        <v>0</v>
      </c>
      <c r="K27" s="257" t="s">
        <v>4</v>
      </c>
      <c r="L27" s="257"/>
      <c r="M27" s="257"/>
      <c r="N27" s="257"/>
      <c r="O27" s="42">
        <f>SUM(O18:O26)</f>
        <v>56424994</v>
      </c>
      <c r="P27" s="130"/>
      <c r="S27" s="130"/>
      <c r="T27" s="130"/>
    </row>
    <row r="28" spans="1:20" x14ac:dyDescent="0.25">
      <c r="A28" s="261" t="s">
        <v>209</v>
      </c>
      <c r="B28" s="261"/>
      <c r="C28" s="42">
        <v>0</v>
      </c>
      <c r="D28" s="257" t="s">
        <v>210</v>
      </c>
      <c r="E28" s="257"/>
      <c r="F28" s="42">
        <f>C22+F22</f>
        <v>56424994</v>
      </c>
      <c r="K28" s="44"/>
      <c r="L28" s="44"/>
      <c r="M28" s="44"/>
      <c r="N28" s="44"/>
      <c r="O28" s="45"/>
      <c r="P28" s="130"/>
      <c r="S28" s="130"/>
      <c r="T28" s="130"/>
    </row>
    <row r="29" spans="1:20" x14ac:dyDescent="0.25">
      <c r="A29" s="268" t="s">
        <v>211</v>
      </c>
      <c r="B29" s="268"/>
      <c r="C29" s="269">
        <v>0</v>
      </c>
      <c r="K29" s="44"/>
      <c r="L29" s="44"/>
      <c r="M29" s="44"/>
      <c r="N29" s="44"/>
      <c r="O29" s="45"/>
      <c r="P29" s="130"/>
      <c r="R29" s="130"/>
      <c r="S29" s="130"/>
      <c r="T29" s="130"/>
    </row>
    <row r="30" spans="1:20" x14ac:dyDescent="0.25">
      <c r="A30" s="268"/>
      <c r="B30" s="268"/>
      <c r="C30" s="269"/>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SUM([1]Hoja1!T58:T63)</f>
        <v>4320328.166666667</v>
      </c>
      <c r="C33" s="42">
        <f>SUM([1]Hoja1!U58:U63)</f>
        <v>4338348.166666667</v>
      </c>
      <c r="D33" s="42">
        <f>SUM([1]Hoja1!V58:V63)</f>
        <v>4357028.166666667</v>
      </c>
      <c r="E33" s="42">
        <f>SUM(B33:D33)</f>
        <v>13015704.5</v>
      </c>
      <c r="F33" s="42">
        <f>SUM([1]Hoja1!W58:W63)</f>
        <v>4329338.166666667</v>
      </c>
      <c r="G33" s="42">
        <f>SUM([1]Hoja1!X58:X63)</f>
        <v>4329338.166666667</v>
      </c>
      <c r="H33" s="42">
        <f>SUM([1]Hoja1!Y58:Y63)</f>
        <v>4357028.166666667</v>
      </c>
      <c r="I33" s="42">
        <f>SUM(F33:H33)</f>
        <v>13015704.5</v>
      </c>
      <c r="J33" s="42">
        <f>I33+E33</f>
        <v>26031409</v>
      </c>
      <c r="K33" s="42">
        <f>SUM([1]Hoja1!Z58:Z63)</f>
        <v>4329338.166666667</v>
      </c>
      <c r="L33" s="42">
        <f>SUM([1]Hoja1!AA58:AA63)</f>
        <v>4329338.166666667</v>
      </c>
      <c r="M33" s="42">
        <f>SUM([1]Hoja1!AB58:AB63)</f>
        <v>4357028.166666667</v>
      </c>
      <c r="N33" s="42">
        <f>SUM(K33:M33)</f>
        <v>13015704.5</v>
      </c>
      <c r="O33" s="42">
        <f>SUM([1]Hoja1!AC58:AC63)</f>
        <v>4329338.166666667</v>
      </c>
      <c r="P33" s="42">
        <f>SUM([1]Hoja1!AD58:AD63)</f>
        <v>6510426.166666667</v>
      </c>
      <c r="Q33" s="42">
        <f>SUM([1]Hoja1!AE58:AE63)</f>
        <v>6538116.166666667</v>
      </c>
      <c r="R33" s="42">
        <f>SUM(O33:Q33)</f>
        <v>17377880.5</v>
      </c>
      <c r="S33" s="42">
        <f>R33+N33+J33</f>
        <v>56424994</v>
      </c>
    </row>
    <row r="34" spans="1:20" x14ac:dyDescent="0.25">
      <c r="A34" s="49" t="s">
        <v>219</v>
      </c>
      <c r="B34" s="42">
        <v>3704620.57</v>
      </c>
      <c r="C34" s="42">
        <v>5453118.7699999996</v>
      </c>
      <c r="D34" s="42">
        <v>8203311.830000001</v>
      </c>
      <c r="E34" s="42">
        <f>SUM(B34:D34)</f>
        <v>17361051.170000002</v>
      </c>
      <c r="F34" s="42"/>
      <c r="G34" s="42"/>
      <c r="H34" s="42"/>
      <c r="I34" s="42">
        <f>SUM(F34:H34)</f>
        <v>0</v>
      </c>
      <c r="J34" s="42">
        <f>I34+E34</f>
        <v>17361051.170000002</v>
      </c>
      <c r="K34" s="42"/>
      <c r="L34" s="42"/>
      <c r="M34" s="42"/>
      <c r="N34" s="42">
        <f>SUM(K34:M34)</f>
        <v>0</v>
      </c>
      <c r="O34" s="42"/>
      <c r="P34" s="42"/>
      <c r="Q34" s="42"/>
      <c r="R34" s="42">
        <f>SUM(O34:Q34)</f>
        <v>0</v>
      </c>
      <c r="S34" s="42">
        <f>R34+N34+J34</f>
        <v>17361051.170000002</v>
      </c>
    </row>
    <row r="35" spans="1:20" x14ac:dyDescent="0.25">
      <c r="A35" s="49" t="s">
        <v>220</v>
      </c>
      <c r="B35" s="50">
        <f>(B34-B33)/B33</f>
        <v>-0.14251408062404528</v>
      </c>
      <c r="C35" s="50">
        <f t="shared" ref="C35:S35" si="0">(C34-C33)/C33</f>
        <v>0.25695738573924948</v>
      </c>
      <c r="D35" s="50">
        <f t="shared" si="0"/>
        <v>0.88277686445986947</v>
      </c>
      <c r="E35" s="50">
        <f t="shared" si="0"/>
        <v>0.33385412752725002</v>
      </c>
      <c r="F35" s="50">
        <f t="shared" si="0"/>
        <v>-1</v>
      </c>
      <c r="G35" s="50">
        <f t="shared" si="0"/>
        <v>-1</v>
      </c>
      <c r="H35" s="50">
        <f t="shared" si="0"/>
        <v>-1</v>
      </c>
      <c r="I35" s="50">
        <f t="shared" si="0"/>
        <v>-1</v>
      </c>
      <c r="J35" s="50">
        <f t="shared" si="0"/>
        <v>-0.33307293623637502</v>
      </c>
      <c r="K35" s="50">
        <f t="shared" si="0"/>
        <v>-1</v>
      </c>
      <c r="L35" s="50">
        <f t="shared" si="0"/>
        <v>-1</v>
      </c>
      <c r="M35" s="50">
        <f t="shared" si="0"/>
        <v>-1</v>
      </c>
      <c r="N35" s="50">
        <f t="shared" si="0"/>
        <v>-1</v>
      </c>
      <c r="O35" s="50">
        <f t="shared" si="0"/>
        <v>-1</v>
      </c>
      <c r="P35" s="50">
        <f t="shared" si="0"/>
        <v>-1</v>
      </c>
      <c r="Q35" s="50">
        <f t="shared" si="0"/>
        <v>-1</v>
      </c>
      <c r="R35" s="50">
        <f t="shared" si="0"/>
        <v>-1</v>
      </c>
      <c r="S35" s="50">
        <f t="shared" si="0"/>
        <v>-0.69231629568272524</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132" t="s">
        <v>239</v>
      </c>
      <c r="M40" s="133" t="s">
        <v>219</v>
      </c>
      <c r="N40" s="132" t="s">
        <v>239</v>
      </c>
      <c r="O40" s="133" t="s">
        <v>219</v>
      </c>
      <c r="P40" s="132" t="s">
        <v>239</v>
      </c>
      <c r="Q40" s="133" t="s">
        <v>219</v>
      </c>
      <c r="R40" s="132" t="s">
        <v>239</v>
      </c>
      <c r="S40" s="133" t="s">
        <v>219</v>
      </c>
    </row>
    <row r="41" spans="1:20" ht="255" x14ac:dyDescent="0.25">
      <c r="A41" s="135" t="s">
        <v>240</v>
      </c>
      <c r="B41" s="135" t="s">
        <v>1200</v>
      </c>
      <c r="C41" s="135" t="s">
        <v>1201</v>
      </c>
      <c r="D41" s="135" t="s">
        <v>1029</v>
      </c>
      <c r="E41" s="135" t="s">
        <v>244</v>
      </c>
      <c r="F41" s="135" t="s">
        <v>245</v>
      </c>
      <c r="G41" s="135" t="s">
        <v>218</v>
      </c>
      <c r="H41" s="135" t="s">
        <v>805</v>
      </c>
      <c r="I41" s="135" t="s">
        <v>1202</v>
      </c>
      <c r="J41" s="135"/>
      <c r="K41" s="55">
        <v>1</v>
      </c>
      <c r="L41" s="55"/>
      <c r="M41" s="54"/>
      <c r="N41" s="55"/>
      <c r="O41" s="54"/>
      <c r="P41" s="55"/>
      <c r="Q41" s="54"/>
      <c r="R41" s="55">
        <v>1</v>
      </c>
      <c r="S41" s="135"/>
      <c r="T41" s="136" t="s">
        <v>1125</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35" x14ac:dyDescent="0.25">
      <c r="A43" s="134" t="s">
        <v>246</v>
      </c>
      <c r="B43" s="134" t="s">
        <v>1203</v>
      </c>
      <c r="C43" s="135" t="s">
        <v>1204</v>
      </c>
      <c r="D43" s="135" t="s">
        <v>1205</v>
      </c>
      <c r="E43" s="135" t="s">
        <v>244</v>
      </c>
      <c r="F43" s="135" t="s">
        <v>245</v>
      </c>
      <c r="G43" s="135" t="s">
        <v>218</v>
      </c>
      <c r="H43" s="135" t="s">
        <v>1206</v>
      </c>
      <c r="I43" s="135" t="s">
        <v>1207</v>
      </c>
      <c r="J43" s="128"/>
      <c r="K43" s="128">
        <v>1</v>
      </c>
      <c r="L43" s="55"/>
      <c r="M43" s="55"/>
      <c r="N43" s="55"/>
      <c r="O43" s="54"/>
      <c r="P43" s="55"/>
      <c r="Q43" s="54"/>
      <c r="R43" s="128">
        <v>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95" x14ac:dyDescent="0.25">
      <c r="A45" s="273" t="s">
        <v>285</v>
      </c>
      <c r="B45" s="135" t="s">
        <v>1208</v>
      </c>
      <c r="C45" s="135" t="s">
        <v>1209</v>
      </c>
      <c r="D45" s="135" t="s">
        <v>1210</v>
      </c>
      <c r="E45" s="135" t="s">
        <v>244</v>
      </c>
      <c r="F45" s="135" t="s">
        <v>252</v>
      </c>
      <c r="G45" s="135" t="s">
        <v>248</v>
      </c>
      <c r="H45" s="135" t="s">
        <v>1211</v>
      </c>
      <c r="I45" s="135" t="s">
        <v>1212</v>
      </c>
      <c r="J45" s="135"/>
      <c r="K45" s="55">
        <v>1</v>
      </c>
      <c r="L45" s="55">
        <v>1</v>
      </c>
      <c r="M45" s="54"/>
      <c r="N45" s="55">
        <v>1</v>
      </c>
      <c r="O45" s="54"/>
      <c r="P45" s="55">
        <v>1</v>
      </c>
      <c r="Q45" s="54"/>
      <c r="R45" s="55">
        <v>1</v>
      </c>
      <c r="S45" s="135"/>
      <c r="T45" s="136" t="s">
        <v>1134</v>
      </c>
    </row>
    <row r="46" spans="1:20" ht="112.5" x14ac:dyDescent="0.25">
      <c r="A46" s="274"/>
      <c r="B46" s="135" t="s">
        <v>1213</v>
      </c>
      <c r="C46" s="135" t="s">
        <v>1214</v>
      </c>
      <c r="D46" s="135" t="s">
        <v>1215</v>
      </c>
      <c r="E46" s="135" t="s">
        <v>244</v>
      </c>
      <c r="F46" s="135" t="s">
        <v>252</v>
      </c>
      <c r="G46" s="135" t="s">
        <v>248</v>
      </c>
      <c r="H46" s="135" t="s">
        <v>805</v>
      </c>
      <c r="I46" s="135" t="s">
        <v>1216</v>
      </c>
      <c r="J46" s="135"/>
      <c r="K46" s="55">
        <v>1</v>
      </c>
      <c r="L46" s="55">
        <v>1</v>
      </c>
      <c r="M46" s="54"/>
      <c r="N46" s="55">
        <v>1</v>
      </c>
      <c r="O46" s="54"/>
      <c r="P46" s="55">
        <v>1</v>
      </c>
      <c r="Q46" s="54"/>
      <c r="R46" s="55">
        <v>1</v>
      </c>
      <c r="S46" s="135"/>
    </row>
    <row r="47" spans="1:20" ht="101.25" x14ac:dyDescent="0.25">
      <c r="A47" s="274"/>
      <c r="B47" s="135" t="s">
        <v>1217</v>
      </c>
      <c r="C47" s="135" t="s">
        <v>1218</v>
      </c>
      <c r="D47" s="135" t="s">
        <v>1219</v>
      </c>
      <c r="E47" s="135" t="s">
        <v>244</v>
      </c>
      <c r="F47" s="135" t="s">
        <v>252</v>
      </c>
      <c r="G47" s="135" t="s">
        <v>248</v>
      </c>
      <c r="H47" s="135" t="s">
        <v>1220</v>
      </c>
      <c r="I47" s="135" t="s">
        <v>1221</v>
      </c>
      <c r="J47" s="135"/>
      <c r="K47" s="55" t="s">
        <v>528</v>
      </c>
      <c r="L47" s="55" t="s">
        <v>528</v>
      </c>
      <c r="M47" s="54"/>
      <c r="N47" s="55" t="s">
        <v>528</v>
      </c>
      <c r="O47" s="54"/>
      <c r="P47" s="55" t="s">
        <v>528</v>
      </c>
      <c r="Q47" s="54"/>
      <c r="R47" s="55" t="s">
        <v>528</v>
      </c>
      <c r="S47" s="135"/>
    </row>
    <row r="48" spans="1:20" ht="135" x14ac:dyDescent="0.25">
      <c r="A48" s="274"/>
      <c r="B48" s="135" t="s">
        <v>1222</v>
      </c>
      <c r="C48" s="135" t="s">
        <v>1223</v>
      </c>
      <c r="D48" s="135" t="s">
        <v>1224</v>
      </c>
      <c r="E48" s="135" t="s">
        <v>244</v>
      </c>
      <c r="F48" s="135" t="s">
        <v>252</v>
      </c>
      <c r="G48" s="135" t="s">
        <v>248</v>
      </c>
      <c r="H48" s="135" t="s">
        <v>1225</v>
      </c>
      <c r="I48" s="135" t="s">
        <v>1226</v>
      </c>
      <c r="J48" s="135"/>
      <c r="K48" s="55" t="s">
        <v>528</v>
      </c>
      <c r="L48" s="55" t="s">
        <v>528</v>
      </c>
      <c r="M48" s="54"/>
      <c r="N48" s="55" t="s">
        <v>528</v>
      </c>
      <c r="O48" s="54"/>
      <c r="P48" s="55" t="s">
        <v>528</v>
      </c>
      <c r="Q48" s="54"/>
      <c r="R48" s="55" t="s">
        <v>528</v>
      </c>
      <c r="S48" s="135"/>
    </row>
    <row r="49" spans="1:19" ht="112.5" x14ac:dyDescent="0.25">
      <c r="A49" s="274"/>
      <c r="B49" s="135" t="s">
        <v>1227</v>
      </c>
      <c r="C49" s="135" t="s">
        <v>1228</v>
      </c>
      <c r="D49" s="135" t="s">
        <v>1229</v>
      </c>
      <c r="E49" s="135" t="s">
        <v>244</v>
      </c>
      <c r="F49" s="135" t="s">
        <v>252</v>
      </c>
      <c r="G49" s="135" t="s">
        <v>248</v>
      </c>
      <c r="H49" s="135" t="s">
        <v>1230</v>
      </c>
      <c r="I49" s="135" t="s">
        <v>1231</v>
      </c>
      <c r="J49" s="135"/>
      <c r="K49" s="55" t="s">
        <v>528</v>
      </c>
      <c r="L49" s="55" t="s">
        <v>528</v>
      </c>
      <c r="M49" s="54"/>
      <c r="N49" s="55" t="s">
        <v>528</v>
      </c>
      <c r="O49" s="54"/>
      <c r="P49" s="55" t="s">
        <v>528</v>
      </c>
      <c r="Q49" s="54"/>
      <c r="R49" s="55" t="s">
        <v>528</v>
      </c>
      <c r="S49" s="135"/>
    </row>
    <row r="50" spans="1:19" ht="90" x14ac:dyDescent="0.25">
      <c r="A50" s="276"/>
      <c r="B50" s="135" t="s">
        <v>1232</v>
      </c>
      <c r="C50" s="135" t="s">
        <v>1233</v>
      </c>
      <c r="D50" s="135" t="s">
        <v>1234</v>
      </c>
      <c r="E50" s="135" t="s">
        <v>244</v>
      </c>
      <c r="F50" s="135" t="s">
        <v>252</v>
      </c>
      <c r="G50" s="135" t="s">
        <v>248</v>
      </c>
      <c r="H50" s="135" t="s">
        <v>1235</v>
      </c>
      <c r="I50" s="135" t="s">
        <v>1181</v>
      </c>
      <c r="J50" s="135"/>
      <c r="K50" s="55">
        <v>1</v>
      </c>
      <c r="L50" s="55">
        <v>1</v>
      </c>
      <c r="M50" s="54"/>
      <c r="N50" s="55">
        <v>1</v>
      </c>
      <c r="O50" s="54"/>
      <c r="P50" s="55">
        <v>1</v>
      </c>
      <c r="Q50" s="54"/>
      <c r="R50" s="55">
        <v>1</v>
      </c>
      <c r="S50" s="135"/>
    </row>
    <row r="51" spans="1:19" x14ac:dyDescent="0.25">
      <c r="A51" s="275"/>
      <c r="B51" s="275"/>
      <c r="C51" s="275"/>
      <c r="D51" s="275"/>
      <c r="E51" s="275"/>
      <c r="F51" s="275"/>
      <c r="G51" s="275"/>
      <c r="H51" s="275"/>
      <c r="I51" s="275"/>
      <c r="J51" s="275"/>
      <c r="K51" s="275"/>
      <c r="L51" s="275"/>
      <c r="M51" s="275"/>
      <c r="N51" s="275"/>
      <c r="O51" s="275"/>
      <c r="P51" s="275"/>
      <c r="Q51" s="275"/>
      <c r="R51" s="275"/>
      <c r="S51" s="275"/>
    </row>
  </sheetData>
  <mergeCells count="96">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51:S51"/>
    <mergeCell ref="F39:F40"/>
    <mergeCell ref="G39:G40"/>
    <mergeCell ref="J39:J40"/>
    <mergeCell ref="K39:K40"/>
    <mergeCell ref="L39:M39"/>
    <mergeCell ref="N39:O39"/>
    <mergeCell ref="P39:Q39"/>
    <mergeCell ref="R39:S39"/>
    <mergeCell ref="A42:S42"/>
    <mergeCell ref="A44:S44"/>
    <mergeCell ref="A45:A50"/>
  </mergeCells>
  <pageMargins left="0.7" right="0.7" top="0.75" bottom="0.75" header="0.3" footer="0.3"/>
  <pageSetup scale="46"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T54"/>
  <sheetViews>
    <sheetView showGridLines="0" view="pageBreakPreview" topLeftCell="A43" zoomScale="60" zoomScaleNormal="100" workbookViewId="0">
      <selection activeCell="T45" sqref="T45"/>
    </sheetView>
  </sheetViews>
  <sheetFormatPr baseColWidth="10" defaultRowHeight="15" x14ac:dyDescent="0.25"/>
  <cols>
    <col min="1" max="1" width="11.42578125" style="1"/>
    <col min="2" max="3" width="16.85546875" style="1" customWidth="1"/>
    <col min="4" max="4" width="11.7109375" style="1" bestFit="1" customWidth="1"/>
    <col min="5" max="7" width="12.85546875" style="1" customWidth="1"/>
    <col min="8" max="8" width="12.7109375" style="1" bestFit="1" customWidth="1"/>
    <col min="9" max="9" width="13.7109375" style="1" customWidth="1"/>
    <col min="10" max="10" width="12.7109375" style="1" bestFit="1" customWidth="1"/>
    <col min="11" max="11" width="11.85546875" style="1" bestFit="1" customWidth="1"/>
    <col min="12" max="14" width="11.7109375" style="1" bestFit="1" customWidth="1"/>
    <col min="15" max="15" width="12.710937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2.75" customHeight="1" x14ac:dyDescent="0.25">
      <c r="A10" s="139" t="s">
        <v>1236</v>
      </c>
      <c r="B10" s="135" t="str">
        <f>[1]Hoja1!E64</f>
        <v>Programa integral de combate a la pobreza</v>
      </c>
      <c r="C10" s="138" t="s">
        <v>1237</v>
      </c>
      <c r="D10" s="309" t="s">
        <v>1237</v>
      </c>
      <c r="E10" s="247"/>
      <c r="F10" s="248">
        <f>SUM([1]Hoja1!G64:G67)</f>
        <v>188912247</v>
      </c>
      <c r="G10" s="249"/>
      <c r="H10" s="38">
        <f>SUM([1]Hoja1!G64:G67)</f>
        <v>188912247</v>
      </c>
      <c r="I10" s="39">
        <v>0</v>
      </c>
      <c r="J10" s="248">
        <v>0</v>
      </c>
      <c r="K10" s="249"/>
      <c r="L10" s="248">
        <f>H10-J10</f>
        <v>188912247</v>
      </c>
      <c r="M10" s="249"/>
      <c r="N10" s="246" t="s">
        <v>161</v>
      </c>
      <c r="O10" s="247"/>
      <c r="P10" s="246" t="s">
        <v>1238</v>
      </c>
      <c r="Q10" s="250"/>
      <c r="R10" s="286" t="s">
        <v>1239</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43</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1240</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30"/>
      <c r="Q17" s="127"/>
      <c r="R17" s="130"/>
      <c r="S17" s="130"/>
      <c r="T17" s="130"/>
    </row>
    <row r="18" spans="1:20" x14ac:dyDescent="0.25">
      <c r="A18" s="41" t="s">
        <v>172</v>
      </c>
      <c r="B18" s="293" t="s">
        <v>799</v>
      </c>
      <c r="C18" s="293"/>
      <c r="D18" s="41" t="s">
        <v>174</v>
      </c>
      <c r="E18" s="294" t="s">
        <v>175</v>
      </c>
      <c r="F18" s="295"/>
      <c r="G18" s="296"/>
      <c r="H18" s="257" t="s">
        <v>176</v>
      </c>
      <c r="I18" s="257"/>
      <c r="J18" s="42">
        <f>SUM([1]Hoja1!H64:K67)</f>
        <v>188912247</v>
      </c>
      <c r="K18" s="257" t="s">
        <v>177</v>
      </c>
      <c r="L18" s="257"/>
      <c r="M18" s="257"/>
      <c r="N18" s="257"/>
      <c r="O18" s="42">
        <f>SUM([1]Hoja1!H64:H67)</f>
        <v>34483130</v>
      </c>
      <c r="P18" s="130"/>
      <c r="R18" s="130"/>
      <c r="S18" s="130"/>
      <c r="T18" s="130"/>
    </row>
    <row r="19" spans="1:20" ht="22.5" customHeight="1" x14ac:dyDescent="0.25">
      <c r="A19" s="41" t="s">
        <v>178</v>
      </c>
      <c r="B19" s="306" t="s">
        <v>1162</v>
      </c>
      <c r="C19" s="307"/>
      <c r="D19" s="41" t="s">
        <v>180</v>
      </c>
      <c r="E19" s="294" t="s">
        <v>181</v>
      </c>
      <c r="F19" s="295"/>
      <c r="G19" s="296"/>
      <c r="H19" s="257" t="s">
        <v>182</v>
      </c>
      <c r="I19" s="257"/>
      <c r="J19" s="42">
        <v>0</v>
      </c>
      <c r="K19" s="257" t="s">
        <v>183</v>
      </c>
      <c r="L19" s="257"/>
      <c r="M19" s="257"/>
      <c r="N19" s="257"/>
      <c r="O19" s="42">
        <f>SUM([1]Hoja1!I64:I67)</f>
        <v>50666301</v>
      </c>
      <c r="P19" s="130"/>
      <c r="R19" s="130"/>
      <c r="S19" s="130"/>
      <c r="T19" s="130"/>
    </row>
    <row r="20" spans="1:20" ht="19.5" customHeight="1" x14ac:dyDescent="0.25">
      <c r="A20" s="41" t="s">
        <v>184</v>
      </c>
      <c r="B20" s="293" t="s">
        <v>1163</v>
      </c>
      <c r="C20" s="293"/>
      <c r="D20" s="41" t="s">
        <v>186</v>
      </c>
      <c r="E20" s="301" t="s">
        <v>433</v>
      </c>
      <c r="F20" s="302"/>
      <c r="G20" s="303"/>
      <c r="H20" s="259" t="s">
        <v>188</v>
      </c>
      <c r="I20" s="259"/>
      <c r="J20" s="42">
        <v>0</v>
      </c>
      <c r="K20" s="257" t="s">
        <v>189</v>
      </c>
      <c r="L20" s="257"/>
      <c r="M20" s="257"/>
      <c r="N20" s="257"/>
      <c r="O20" s="42">
        <f>SUM([1]Hoja1!J64:J67)</f>
        <v>87762816</v>
      </c>
      <c r="P20" s="130"/>
      <c r="R20" s="130"/>
      <c r="S20" s="130"/>
      <c r="T20" s="130"/>
    </row>
    <row r="21" spans="1:20" x14ac:dyDescent="0.25">
      <c r="A21" s="260" t="s">
        <v>190</v>
      </c>
      <c r="B21" s="260"/>
      <c r="C21" s="260"/>
      <c r="D21" s="260"/>
      <c r="E21" s="260"/>
      <c r="F21" s="260"/>
      <c r="H21" s="257" t="s">
        <v>191</v>
      </c>
      <c r="I21" s="257"/>
      <c r="J21" s="42">
        <v>0</v>
      </c>
      <c r="K21" s="257" t="s">
        <v>192</v>
      </c>
      <c r="L21" s="257"/>
      <c r="M21" s="257"/>
      <c r="N21" s="257"/>
      <c r="O21" s="42">
        <f>SUM([1]Hoja1!K64:K67)</f>
        <v>16000000</v>
      </c>
      <c r="P21" s="130"/>
      <c r="S21" s="130"/>
      <c r="T21" s="130"/>
    </row>
    <row r="22" spans="1:20" x14ac:dyDescent="0.25">
      <c r="A22" s="257" t="s">
        <v>193</v>
      </c>
      <c r="B22" s="257"/>
      <c r="C22" s="42">
        <f>SUM(C23:C29)</f>
        <v>188912247</v>
      </c>
      <c r="D22" s="257" t="s">
        <v>194</v>
      </c>
      <c r="E22" s="257"/>
      <c r="F22" s="42">
        <f>SUM(F23:F26)</f>
        <v>0</v>
      </c>
      <c r="H22" s="257" t="s">
        <v>195</v>
      </c>
      <c r="I22" s="257"/>
      <c r="J22" s="42">
        <v>0</v>
      </c>
      <c r="K22" s="257" t="s">
        <v>196</v>
      </c>
      <c r="L22" s="257"/>
      <c r="M22" s="257"/>
      <c r="N22" s="257"/>
      <c r="O22" s="42">
        <v>0</v>
      </c>
      <c r="P22" s="130"/>
      <c r="R22" s="130"/>
      <c r="S22" s="130"/>
      <c r="T22" s="130"/>
    </row>
    <row r="23" spans="1:20" x14ac:dyDescent="0.25">
      <c r="A23" s="261" t="s">
        <v>197</v>
      </c>
      <c r="B23" s="261"/>
      <c r="C23" s="42">
        <v>0</v>
      </c>
      <c r="D23" s="261" t="s">
        <v>198</v>
      </c>
      <c r="E23" s="261"/>
      <c r="F23" s="42">
        <v>0</v>
      </c>
      <c r="H23" s="257" t="s">
        <v>4</v>
      </c>
      <c r="I23" s="257"/>
      <c r="J23" s="42">
        <f>SUM(J18:J22)</f>
        <v>188912247</v>
      </c>
      <c r="K23" s="257" t="s">
        <v>199</v>
      </c>
      <c r="L23" s="257"/>
      <c r="M23" s="257"/>
      <c r="N23" s="257"/>
      <c r="O23" s="42">
        <v>0</v>
      </c>
      <c r="P23" s="130"/>
      <c r="R23" s="130"/>
      <c r="S23" s="130"/>
      <c r="T23" s="130"/>
    </row>
    <row r="24" spans="1:20" x14ac:dyDescent="0.25">
      <c r="A24" s="131" t="s">
        <v>200</v>
      </c>
      <c r="B24" s="131"/>
      <c r="C24" s="42">
        <v>0</v>
      </c>
      <c r="D24" s="131" t="s">
        <v>201</v>
      </c>
      <c r="E24" s="131"/>
      <c r="F24" s="42">
        <v>0</v>
      </c>
      <c r="K24" s="257" t="s">
        <v>202</v>
      </c>
      <c r="L24" s="257"/>
      <c r="M24" s="257"/>
      <c r="N24" s="257"/>
      <c r="O24" s="42">
        <v>0</v>
      </c>
      <c r="P24" s="130"/>
      <c r="R24" s="130"/>
      <c r="S24" s="130"/>
      <c r="T24" s="130"/>
    </row>
    <row r="25" spans="1:20" x14ac:dyDescent="0.25">
      <c r="A25" s="261" t="s">
        <v>203</v>
      </c>
      <c r="B25" s="261"/>
      <c r="C25" s="42">
        <v>0</v>
      </c>
      <c r="D25" s="262" t="s">
        <v>204</v>
      </c>
      <c r="E25" s="263"/>
      <c r="F25" s="266">
        <v>0</v>
      </c>
      <c r="K25" s="257" t="s">
        <v>205</v>
      </c>
      <c r="L25" s="257"/>
      <c r="M25" s="257"/>
      <c r="N25" s="257"/>
      <c r="O25" s="42">
        <v>0</v>
      </c>
      <c r="P25" s="130"/>
      <c r="S25" s="130"/>
      <c r="T25" s="130"/>
    </row>
    <row r="26" spans="1:20" x14ac:dyDescent="0.25">
      <c r="A26" s="261" t="s">
        <v>206</v>
      </c>
      <c r="B26" s="261"/>
      <c r="C26" s="42">
        <v>188912247</v>
      </c>
      <c r="D26" s="264"/>
      <c r="E26" s="265"/>
      <c r="F26" s="267"/>
      <c r="K26" s="257" t="s">
        <v>207</v>
      </c>
      <c r="L26" s="257"/>
      <c r="M26" s="257"/>
      <c r="N26" s="257"/>
      <c r="O26" s="42">
        <v>0</v>
      </c>
      <c r="P26" s="130"/>
      <c r="S26" s="130"/>
      <c r="T26" s="130"/>
    </row>
    <row r="27" spans="1:20" x14ac:dyDescent="0.25">
      <c r="A27" s="261" t="s">
        <v>208</v>
      </c>
      <c r="B27" s="261"/>
      <c r="C27" s="42">
        <v>0</v>
      </c>
      <c r="K27" s="257" t="s">
        <v>4</v>
      </c>
      <c r="L27" s="257"/>
      <c r="M27" s="257"/>
      <c r="N27" s="257"/>
      <c r="O27" s="42">
        <f>SUM(O18:O26)</f>
        <v>188912247</v>
      </c>
      <c r="P27" s="130"/>
      <c r="S27" s="130"/>
      <c r="T27" s="130"/>
    </row>
    <row r="28" spans="1:20" x14ac:dyDescent="0.25">
      <c r="A28" s="261" t="s">
        <v>209</v>
      </c>
      <c r="B28" s="261"/>
      <c r="C28" s="42">
        <v>0</v>
      </c>
      <c r="D28" s="257" t="s">
        <v>210</v>
      </c>
      <c r="E28" s="257"/>
      <c r="F28" s="42">
        <f>C22+F22</f>
        <v>188912247</v>
      </c>
      <c r="K28" s="44"/>
      <c r="L28" s="44"/>
      <c r="M28" s="44"/>
      <c r="N28" s="44"/>
      <c r="O28" s="45"/>
      <c r="P28" s="130"/>
      <c r="S28" s="130"/>
      <c r="T28" s="130"/>
    </row>
    <row r="29" spans="1:20" x14ac:dyDescent="0.25">
      <c r="A29" s="268" t="s">
        <v>211</v>
      </c>
      <c r="B29" s="268"/>
      <c r="C29" s="269">
        <v>0</v>
      </c>
      <c r="K29" s="44"/>
      <c r="L29" s="44"/>
      <c r="M29" s="44"/>
      <c r="N29" s="44"/>
      <c r="O29" s="45"/>
      <c r="P29" s="130"/>
      <c r="R29" s="130"/>
      <c r="S29" s="130"/>
      <c r="T29" s="130"/>
    </row>
    <row r="30" spans="1:20" x14ac:dyDescent="0.25">
      <c r="A30" s="268"/>
      <c r="B30" s="268"/>
      <c r="C30" s="269"/>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f>SUM([1]Hoja1!T64:T67)</f>
        <v>15511986.249999998</v>
      </c>
      <c r="C33" s="42">
        <f>SUM([1]Hoja1!U64:U67)</f>
        <v>15511986.249999998</v>
      </c>
      <c r="D33" s="42">
        <f>SUM([1]Hoja1!V64:V67)</f>
        <v>15534201.249999998</v>
      </c>
      <c r="E33" s="42">
        <f>SUM(B33:D33)</f>
        <v>46558173.749999993</v>
      </c>
      <c r="F33" s="42">
        <f>SUM([1]Hoja1!W64:W67)</f>
        <v>15511986.249999998</v>
      </c>
      <c r="G33" s="42">
        <f>SUM([1]Hoja1!X64:X67)</f>
        <v>15511986.249999998</v>
      </c>
      <c r="H33" s="42">
        <f>SUM([1]Hoja1!Y64:Y67)</f>
        <v>15534201.249999998</v>
      </c>
      <c r="I33" s="42">
        <f>SUM(F33:H33)</f>
        <v>46558173.749999993</v>
      </c>
      <c r="J33" s="42">
        <f>I33+E33</f>
        <v>93116347.499999985</v>
      </c>
      <c r="K33" s="42">
        <f>SUM([1]Hoja1!Z64:Z67)</f>
        <v>15511986.249999998</v>
      </c>
      <c r="L33" s="42">
        <f>SUM([1]Hoja1!AA64:AA67)</f>
        <v>15511986.249999998</v>
      </c>
      <c r="M33" s="42">
        <f>SUM([1]Hoja1!AB64:AB67)</f>
        <v>15534201.249999998</v>
      </c>
      <c r="N33" s="42">
        <f>SUM(K33:M33)</f>
        <v>46558173.749999993</v>
      </c>
      <c r="O33" s="42">
        <f>SUM([1]Hoja1!AC64:AC67)</f>
        <v>15511986.249999998</v>
      </c>
      <c r="P33" s="42">
        <f>SUM([1]Hoja1!AD64:AD67)</f>
        <v>16851762.25</v>
      </c>
      <c r="Q33" s="42">
        <f>SUM([1]Hoja1!AE64:AE67)</f>
        <v>16873977.25</v>
      </c>
      <c r="R33" s="42">
        <f>SUM(O33:Q33)</f>
        <v>49237725.75</v>
      </c>
      <c r="S33" s="42">
        <f>R33+N33+J33</f>
        <v>188912247</v>
      </c>
    </row>
    <row r="34" spans="1:20" x14ac:dyDescent="0.25">
      <c r="A34" s="49" t="s">
        <v>219</v>
      </c>
      <c r="B34" s="42">
        <v>2503556.31</v>
      </c>
      <c r="C34" s="42">
        <v>3985475.13</v>
      </c>
      <c r="D34" s="42">
        <v>10066402.58</v>
      </c>
      <c r="E34" s="42">
        <f>SUM(B34:D34)</f>
        <v>16555434.02</v>
      </c>
      <c r="F34" s="42"/>
      <c r="G34" s="42"/>
      <c r="H34" s="42"/>
      <c r="I34" s="42">
        <f>SUM(F34:H34)</f>
        <v>0</v>
      </c>
      <c r="J34" s="42">
        <f>I34+E34</f>
        <v>16555434.02</v>
      </c>
      <c r="K34" s="42"/>
      <c r="L34" s="42"/>
      <c r="M34" s="42"/>
      <c r="N34" s="42">
        <f>SUM(K34:M34)</f>
        <v>0</v>
      </c>
      <c r="O34" s="42"/>
      <c r="P34" s="42"/>
      <c r="Q34" s="42"/>
      <c r="R34" s="42">
        <f>SUM(O34:Q34)</f>
        <v>0</v>
      </c>
      <c r="S34" s="42">
        <f>R34+N34+J34</f>
        <v>16555434.02</v>
      </c>
    </row>
    <row r="35" spans="1:20" x14ac:dyDescent="0.25">
      <c r="A35" s="49" t="s">
        <v>220</v>
      </c>
      <c r="B35" s="50">
        <f>(B34-B33)/B33</f>
        <v>-0.83860504582383832</v>
      </c>
      <c r="C35" s="50">
        <f t="shared" ref="C35:S35" si="0">(C34-C33)/C33</f>
        <v>-0.7430712569126986</v>
      </c>
      <c r="D35" s="50">
        <f t="shared" si="0"/>
        <v>-0.35198453927587675</v>
      </c>
      <c r="E35" s="50">
        <f t="shared" si="0"/>
        <v>-0.64441401613180749</v>
      </c>
      <c r="F35" s="50">
        <f t="shared" si="0"/>
        <v>-1</v>
      </c>
      <c r="G35" s="50">
        <f t="shared" si="0"/>
        <v>-1</v>
      </c>
      <c r="H35" s="50">
        <f t="shared" si="0"/>
        <v>-1</v>
      </c>
      <c r="I35" s="50">
        <f t="shared" si="0"/>
        <v>-1</v>
      </c>
      <c r="J35" s="50">
        <f t="shared" si="0"/>
        <v>-0.82220700806590385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-0.91236442166716691</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132" t="s">
        <v>239</v>
      </c>
      <c r="M40" s="133" t="s">
        <v>219</v>
      </c>
      <c r="N40" s="132" t="s">
        <v>239</v>
      </c>
      <c r="O40" s="133" t="s">
        <v>219</v>
      </c>
      <c r="P40" s="132" t="s">
        <v>239</v>
      </c>
      <c r="Q40" s="133" t="s">
        <v>219</v>
      </c>
      <c r="R40" s="132" t="s">
        <v>239</v>
      </c>
      <c r="S40" s="133" t="s">
        <v>219</v>
      </c>
    </row>
    <row r="41" spans="1:20" ht="255" x14ac:dyDescent="0.25">
      <c r="A41" s="135" t="s">
        <v>240</v>
      </c>
      <c r="B41" s="135" t="s">
        <v>1241</v>
      </c>
      <c r="C41" s="135" t="s">
        <v>1242</v>
      </c>
      <c r="D41" s="135" t="s">
        <v>1243</v>
      </c>
      <c r="E41" s="135" t="s">
        <v>244</v>
      </c>
      <c r="F41" s="135" t="s">
        <v>245</v>
      </c>
      <c r="G41" s="135" t="s">
        <v>758</v>
      </c>
      <c r="H41" s="135" t="s">
        <v>1244</v>
      </c>
      <c r="I41" s="135" t="s">
        <v>1245</v>
      </c>
      <c r="J41" s="135"/>
      <c r="K41" s="128">
        <v>-0.1</v>
      </c>
      <c r="L41" s="55"/>
      <c r="M41" s="54"/>
      <c r="N41" s="55"/>
      <c r="O41" s="54"/>
      <c r="P41" s="55"/>
      <c r="Q41" s="54"/>
      <c r="R41" s="128">
        <v>-0.1</v>
      </c>
      <c r="S41" s="135"/>
      <c r="T41" s="136" t="s">
        <v>1125</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112.5" x14ac:dyDescent="0.25">
      <c r="A43" s="134" t="s">
        <v>246</v>
      </c>
      <c r="B43" s="134" t="s">
        <v>1246</v>
      </c>
      <c r="C43" s="135" t="s">
        <v>1247</v>
      </c>
      <c r="D43" s="135" t="s">
        <v>1248</v>
      </c>
      <c r="E43" s="135" t="s">
        <v>244</v>
      </c>
      <c r="F43" s="135" t="s">
        <v>245</v>
      </c>
      <c r="G43" s="135" t="s">
        <v>218</v>
      </c>
      <c r="H43" s="135" t="s">
        <v>1249</v>
      </c>
      <c r="I43" s="135" t="s">
        <v>1250</v>
      </c>
      <c r="J43" s="128"/>
      <c r="K43" s="128">
        <v>0.1</v>
      </c>
      <c r="L43" s="55"/>
      <c r="M43" s="55"/>
      <c r="N43" s="55"/>
      <c r="O43" s="54"/>
      <c r="P43" s="55"/>
      <c r="Q43" s="54"/>
      <c r="R43" s="128">
        <v>0.1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95" x14ac:dyDescent="0.25">
      <c r="A45" s="273" t="s">
        <v>285</v>
      </c>
      <c r="B45" s="135" t="s">
        <v>1251</v>
      </c>
      <c r="C45" s="135" t="s">
        <v>1252</v>
      </c>
      <c r="D45" s="135" t="s">
        <v>1253</v>
      </c>
      <c r="E45" s="135" t="s">
        <v>244</v>
      </c>
      <c r="F45" s="135" t="s">
        <v>252</v>
      </c>
      <c r="G45" s="135" t="s">
        <v>248</v>
      </c>
      <c r="H45" s="135" t="s">
        <v>1254</v>
      </c>
      <c r="I45" s="135" t="s">
        <v>1245</v>
      </c>
      <c r="J45" s="135"/>
      <c r="K45" s="55">
        <v>1</v>
      </c>
      <c r="L45" s="55">
        <v>1</v>
      </c>
      <c r="M45" s="54"/>
      <c r="N45" s="55">
        <v>1</v>
      </c>
      <c r="O45" s="54"/>
      <c r="P45" s="55">
        <v>1</v>
      </c>
      <c r="Q45" s="54"/>
      <c r="R45" s="55">
        <v>1</v>
      </c>
      <c r="S45" s="135"/>
      <c r="T45" s="136" t="s">
        <v>1134</v>
      </c>
    </row>
    <row r="46" spans="1:20" ht="146.25" x14ac:dyDescent="0.25">
      <c r="A46" s="274"/>
      <c r="B46" s="135" t="s">
        <v>1255</v>
      </c>
      <c r="C46" s="135" t="s">
        <v>1256</v>
      </c>
      <c r="D46" s="135" t="s">
        <v>1257</v>
      </c>
      <c r="E46" s="135" t="s">
        <v>244</v>
      </c>
      <c r="F46" s="135" t="s">
        <v>252</v>
      </c>
      <c r="G46" s="135" t="s">
        <v>248</v>
      </c>
      <c r="H46" s="135" t="s">
        <v>1254</v>
      </c>
      <c r="I46" s="135" t="s">
        <v>1245</v>
      </c>
      <c r="J46" s="135"/>
      <c r="K46" s="55">
        <v>1</v>
      </c>
      <c r="L46" s="55">
        <v>1</v>
      </c>
      <c r="M46" s="54"/>
      <c r="N46" s="55">
        <v>1</v>
      </c>
      <c r="O46" s="54"/>
      <c r="P46" s="55">
        <v>1</v>
      </c>
      <c r="Q46" s="54"/>
      <c r="R46" s="55">
        <v>1</v>
      </c>
      <c r="S46" s="135"/>
    </row>
    <row r="47" spans="1:20" ht="146.25" x14ac:dyDescent="0.25">
      <c r="A47" s="274"/>
      <c r="B47" s="135" t="s">
        <v>1258</v>
      </c>
      <c r="C47" s="135" t="s">
        <v>1259</v>
      </c>
      <c r="D47" s="135" t="s">
        <v>1260</v>
      </c>
      <c r="E47" s="135" t="s">
        <v>244</v>
      </c>
      <c r="F47" s="135" t="s">
        <v>252</v>
      </c>
      <c r="G47" s="135" t="s">
        <v>248</v>
      </c>
      <c r="H47" s="135" t="s">
        <v>1254</v>
      </c>
      <c r="I47" s="135" t="s">
        <v>1245</v>
      </c>
      <c r="J47" s="135"/>
      <c r="K47" s="55">
        <v>1</v>
      </c>
      <c r="L47" s="55">
        <v>1</v>
      </c>
      <c r="M47" s="54"/>
      <c r="N47" s="55">
        <v>1</v>
      </c>
      <c r="O47" s="54"/>
      <c r="P47" s="55">
        <v>1</v>
      </c>
      <c r="Q47" s="54"/>
      <c r="R47" s="55">
        <v>1</v>
      </c>
      <c r="S47" s="135"/>
    </row>
    <row r="48" spans="1:20" ht="146.25" x14ac:dyDescent="0.25">
      <c r="A48" s="274"/>
      <c r="B48" s="135" t="s">
        <v>1261</v>
      </c>
      <c r="C48" s="135" t="s">
        <v>1259</v>
      </c>
      <c r="D48" s="135" t="s">
        <v>1260</v>
      </c>
      <c r="E48" s="135" t="s">
        <v>244</v>
      </c>
      <c r="F48" s="135" t="s">
        <v>252</v>
      </c>
      <c r="G48" s="135" t="s">
        <v>248</v>
      </c>
      <c r="H48" s="135" t="s">
        <v>1254</v>
      </c>
      <c r="I48" s="135" t="s">
        <v>1245</v>
      </c>
      <c r="J48" s="135"/>
      <c r="K48" s="55">
        <v>1</v>
      </c>
      <c r="L48" s="55">
        <v>1</v>
      </c>
      <c r="M48" s="54"/>
      <c r="N48" s="55">
        <v>1</v>
      </c>
      <c r="O48" s="54"/>
      <c r="P48" s="55">
        <v>1</v>
      </c>
      <c r="Q48" s="54"/>
      <c r="R48" s="55">
        <v>1</v>
      </c>
      <c r="S48" s="135"/>
    </row>
    <row r="49" spans="1:19" x14ac:dyDescent="0.25">
      <c r="A49" s="275"/>
      <c r="B49" s="275"/>
      <c r="C49" s="275"/>
      <c r="D49" s="275"/>
      <c r="E49" s="275"/>
      <c r="F49" s="275"/>
      <c r="G49" s="275"/>
      <c r="H49" s="275"/>
      <c r="I49" s="275"/>
      <c r="J49" s="275"/>
      <c r="K49" s="275"/>
      <c r="L49" s="275"/>
      <c r="M49" s="275"/>
      <c r="N49" s="275"/>
      <c r="O49" s="275"/>
      <c r="P49" s="275"/>
      <c r="Q49" s="275"/>
      <c r="R49" s="275"/>
      <c r="S49" s="275"/>
    </row>
    <row r="50" spans="1:19" ht="101.25" x14ac:dyDescent="0.25">
      <c r="A50" s="310" t="s">
        <v>284</v>
      </c>
      <c r="B50" s="135" t="s">
        <v>1262</v>
      </c>
      <c r="C50" s="135" t="s">
        <v>1263</v>
      </c>
      <c r="D50" s="135" t="s">
        <v>1264</v>
      </c>
      <c r="E50" s="135" t="s">
        <v>244</v>
      </c>
      <c r="F50" s="135" t="s">
        <v>252</v>
      </c>
      <c r="G50" s="135" t="s">
        <v>248</v>
      </c>
      <c r="H50" s="135" t="s">
        <v>1265</v>
      </c>
      <c r="I50" s="135" t="s">
        <v>1266</v>
      </c>
      <c r="J50" s="135"/>
      <c r="K50" s="55">
        <v>1</v>
      </c>
      <c r="L50" s="55">
        <v>1</v>
      </c>
      <c r="M50" s="54"/>
      <c r="N50" s="55">
        <v>1</v>
      </c>
      <c r="O50" s="54"/>
      <c r="P50" s="55">
        <v>1</v>
      </c>
      <c r="Q50" s="54"/>
      <c r="R50" s="55">
        <v>1</v>
      </c>
      <c r="S50" s="135"/>
    </row>
    <row r="51" spans="1:19" ht="78.75" x14ac:dyDescent="0.25">
      <c r="A51" s="310"/>
      <c r="B51" s="135" t="s">
        <v>1267</v>
      </c>
      <c r="C51" s="135" t="s">
        <v>1268</v>
      </c>
      <c r="D51" s="135" t="s">
        <v>1269</v>
      </c>
      <c r="E51" s="135" t="s">
        <v>244</v>
      </c>
      <c r="F51" s="135" t="s">
        <v>252</v>
      </c>
      <c r="G51" s="135" t="s">
        <v>248</v>
      </c>
      <c r="H51" s="135" t="s">
        <v>1270</v>
      </c>
      <c r="I51" s="135" t="s">
        <v>1271</v>
      </c>
      <c r="J51" s="135"/>
      <c r="K51" s="55">
        <v>1</v>
      </c>
      <c r="L51" s="55">
        <v>1</v>
      </c>
      <c r="M51" s="54"/>
      <c r="N51" s="55">
        <v>1</v>
      </c>
      <c r="O51" s="54"/>
      <c r="P51" s="55">
        <v>1</v>
      </c>
      <c r="Q51" s="54"/>
      <c r="R51" s="55">
        <v>1</v>
      </c>
      <c r="S51" s="135"/>
    </row>
    <row r="52" spans="1:19" ht="101.25" x14ac:dyDescent="0.25">
      <c r="A52" s="310"/>
      <c r="B52" s="135" t="s">
        <v>1272</v>
      </c>
      <c r="C52" s="135" t="s">
        <v>1273</v>
      </c>
      <c r="D52" s="135" t="s">
        <v>1274</v>
      </c>
      <c r="E52" s="135" t="s">
        <v>244</v>
      </c>
      <c r="F52" s="135" t="s">
        <v>252</v>
      </c>
      <c r="G52" s="135" t="s">
        <v>248</v>
      </c>
      <c r="H52" s="135" t="s">
        <v>1275</v>
      </c>
      <c r="I52" s="135" t="s">
        <v>1276</v>
      </c>
      <c r="J52" s="135"/>
      <c r="K52" s="55">
        <v>1</v>
      </c>
      <c r="L52" s="55">
        <v>1</v>
      </c>
      <c r="M52" s="54"/>
      <c r="N52" s="55">
        <v>1</v>
      </c>
      <c r="O52" s="54"/>
      <c r="P52" s="55">
        <v>1</v>
      </c>
      <c r="Q52" s="54"/>
      <c r="R52" s="55">
        <v>1</v>
      </c>
      <c r="S52" s="135"/>
    </row>
    <row r="53" spans="1:19" ht="101.25" customHeight="1" x14ac:dyDescent="0.25">
      <c r="A53" s="310"/>
      <c r="B53" s="135" t="s">
        <v>1277</v>
      </c>
      <c r="C53" s="135" t="s">
        <v>1278</v>
      </c>
      <c r="D53" s="135" t="s">
        <v>1279</v>
      </c>
      <c r="E53" s="135" t="s">
        <v>244</v>
      </c>
      <c r="F53" s="135" t="s">
        <v>252</v>
      </c>
      <c r="G53" s="135" t="s">
        <v>248</v>
      </c>
      <c r="H53" s="135" t="s">
        <v>1280</v>
      </c>
      <c r="I53" s="135" t="s">
        <v>1281</v>
      </c>
      <c r="J53" s="135"/>
      <c r="K53" s="55">
        <v>1</v>
      </c>
      <c r="L53" s="55">
        <v>1</v>
      </c>
      <c r="M53" s="54"/>
      <c r="N53" s="55">
        <v>1</v>
      </c>
      <c r="O53" s="54"/>
      <c r="P53" s="55">
        <v>1</v>
      </c>
      <c r="Q53" s="54"/>
      <c r="R53" s="55">
        <v>1</v>
      </c>
      <c r="S53" s="135"/>
    </row>
    <row r="54" spans="1:19" ht="67.5" x14ac:dyDescent="0.25">
      <c r="A54" s="310"/>
      <c r="B54" s="135" t="s">
        <v>1282</v>
      </c>
      <c r="C54" s="135" t="s">
        <v>1283</v>
      </c>
      <c r="D54" s="135" t="s">
        <v>1284</v>
      </c>
      <c r="E54" s="135" t="s">
        <v>244</v>
      </c>
      <c r="F54" s="135" t="s">
        <v>252</v>
      </c>
      <c r="G54" s="135" t="s">
        <v>248</v>
      </c>
      <c r="H54" s="135" t="s">
        <v>1285</v>
      </c>
      <c r="I54" s="135" t="s">
        <v>1286</v>
      </c>
      <c r="J54" s="135"/>
      <c r="K54" s="55">
        <v>1</v>
      </c>
      <c r="L54" s="55">
        <v>1</v>
      </c>
      <c r="M54" s="54"/>
      <c r="N54" s="55">
        <v>1</v>
      </c>
      <c r="O54" s="54"/>
      <c r="P54" s="55">
        <v>1</v>
      </c>
      <c r="Q54" s="54"/>
      <c r="R54" s="55">
        <v>1</v>
      </c>
      <c r="S54" s="135"/>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50:A54"/>
    <mergeCell ref="P39:Q39"/>
    <mergeCell ref="R39:S39"/>
    <mergeCell ref="A42:S42"/>
    <mergeCell ref="A44:S44"/>
    <mergeCell ref="A45:A48"/>
    <mergeCell ref="A49:S49"/>
    <mergeCell ref="F39:F40"/>
    <mergeCell ref="G39:G40"/>
    <mergeCell ref="J39:J40"/>
    <mergeCell ref="K39:K40"/>
    <mergeCell ref="L39:M39"/>
    <mergeCell ref="N39:O39"/>
  </mergeCells>
  <pageMargins left="0.7" right="0.7" top="0.75" bottom="0.75" header="0.3" footer="0.3"/>
  <pageSetup scale="46"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pageSetUpPr fitToPage="1"/>
  </sheetPr>
  <dimension ref="A1:S30"/>
  <sheetViews>
    <sheetView showGridLines="0" topLeftCell="A22" zoomScale="80" zoomScaleNormal="80" workbookViewId="0">
      <selection activeCell="B29" sqref="B29:D29"/>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2.28515625" style="1" bestFit="1" customWidth="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[1]Hoja1!C68</f>
        <v>Cultura en toda la Ciudad</v>
      </c>
      <c r="D9" s="215"/>
      <c r="E9" s="215"/>
      <c r="F9" s="215"/>
      <c r="G9" s="215"/>
      <c r="H9" s="215"/>
      <c r="I9" s="215"/>
      <c r="J9" s="215"/>
      <c r="K9" s="216"/>
      <c r="N9" s="234" t="s">
        <v>271</v>
      </c>
      <c r="O9" s="234"/>
      <c r="P9" s="234"/>
      <c r="Q9" s="290" t="str">
        <f>[1]Hoja1!S68</f>
        <v>Instituto Municipal de Cultura</v>
      </c>
      <c r="R9" s="291"/>
      <c r="S9" s="292"/>
    </row>
    <row r="10" spans="1:19" ht="15" customHeight="1" x14ac:dyDescent="0.25">
      <c r="A10" s="229"/>
      <c r="B10" s="229"/>
      <c r="C10" s="217"/>
      <c r="D10" s="218"/>
      <c r="E10" s="218"/>
      <c r="F10" s="218"/>
      <c r="G10" s="218"/>
      <c r="H10" s="218"/>
      <c r="I10" s="218"/>
      <c r="J10" s="218"/>
      <c r="K10" s="219"/>
      <c r="N10" s="234"/>
      <c r="O10" s="234"/>
      <c r="P10" s="234"/>
      <c r="Q10" s="290"/>
      <c r="R10" s="291"/>
      <c r="S10" s="292"/>
    </row>
    <row r="11" spans="1:19" x14ac:dyDescent="0.25">
      <c r="A11" s="59"/>
      <c r="B11" s="59"/>
      <c r="Q11" s="290"/>
      <c r="R11" s="291"/>
      <c r="S11" s="292"/>
    </row>
    <row r="12" spans="1:19" x14ac:dyDescent="0.25">
      <c r="A12" s="229" t="s">
        <v>267</v>
      </c>
      <c r="B12" s="229"/>
      <c r="C12" s="225" t="s">
        <v>3</v>
      </c>
      <c r="D12" s="226"/>
      <c r="E12" s="226"/>
      <c r="F12" s="226"/>
      <c r="G12" s="226"/>
      <c r="H12" s="226"/>
      <c r="I12" s="226"/>
      <c r="J12" s="226"/>
      <c r="K12" s="227"/>
      <c r="M12" s="236" t="s">
        <v>2</v>
      </c>
      <c r="N12" s="237"/>
      <c r="O12" s="238"/>
      <c r="Q12" s="290"/>
      <c r="R12" s="291"/>
      <c r="S12" s="292"/>
    </row>
    <row r="13" spans="1:19" x14ac:dyDescent="0.25">
      <c r="A13" s="229"/>
      <c r="B13" s="229"/>
      <c r="C13" s="220" t="str">
        <f>[1]Hoja1!E68</f>
        <v>Desarrollo Cultural</v>
      </c>
      <c r="D13" s="221"/>
      <c r="E13" s="221"/>
      <c r="F13" s="221"/>
      <c r="G13" s="221"/>
      <c r="H13" s="221"/>
      <c r="I13" s="221"/>
      <c r="J13" s="221"/>
      <c r="K13" s="222"/>
      <c r="M13" s="210">
        <f>[1]Hoja1!G68</f>
        <v>34000000</v>
      </c>
      <c r="N13" s="211"/>
      <c r="O13" s="212"/>
      <c r="Q13" s="290"/>
      <c r="R13" s="291"/>
      <c r="S13" s="292"/>
    </row>
    <row r="14" spans="1:19" x14ac:dyDescent="0.25">
      <c r="A14" s="229"/>
      <c r="B14" s="229"/>
      <c r="C14" s="220"/>
      <c r="D14" s="221"/>
      <c r="E14" s="221"/>
      <c r="F14" s="221"/>
      <c r="G14" s="221"/>
      <c r="H14" s="221"/>
      <c r="I14" s="221"/>
      <c r="J14" s="221"/>
      <c r="K14" s="222"/>
      <c r="M14" s="210"/>
      <c r="N14" s="211"/>
      <c r="O14" s="212"/>
      <c r="Q14" s="290"/>
      <c r="R14" s="291"/>
      <c r="S14" s="292"/>
    </row>
    <row r="15" spans="1:19" x14ac:dyDescent="0.25">
      <c r="A15" s="229"/>
      <c r="B15" s="229"/>
      <c r="C15" s="220"/>
      <c r="D15" s="221"/>
      <c r="E15" s="221"/>
      <c r="F15" s="221"/>
      <c r="G15" s="221"/>
      <c r="H15" s="221"/>
      <c r="I15" s="221"/>
      <c r="J15" s="221"/>
      <c r="K15" s="222"/>
      <c r="M15" s="210"/>
      <c r="N15" s="211"/>
      <c r="O15" s="212"/>
      <c r="Q15" s="290"/>
      <c r="R15" s="291"/>
      <c r="S15" s="292"/>
    </row>
    <row r="16" spans="1:19" x14ac:dyDescent="0.25">
      <c r="A16" s="229"/>
      <c r="B16" s="229"/>
      <c r="C16" s="220"/>
      <c r="D16" s="221"/>
      <c r="E16" s="221"/>
      <c r="F16" s="221"/>
      <c r="G16" s="221"/>
      <c r="H16" s="221"/>
      <c r="I16" s="221"/>
      <c r="J16" s="221"/>
      <c r="K16" s="222"/>
      <c r="M16" s="210"/>
      <c r="N16" s="211"/>
      <c r="O16" s="212"/>
      <c r="Q16" s="290"/>
      <c r="R16" s="291"/>
      <c r="S16" s="292"/>
    </row>
    <row r="17" spans="1:19" x14ac:dyDescent="0.25">
      <c r="A17" s="229"/>
      <c r="B17" s="229"/>
      <c r="C17" s="220"/>
      <c r="D17" s="221"/>
      <c r="E17" s="221"/>
      <c r="F17" s="221"/>
      <c r="G17" s="221"/>
      <c r="H17" s="221"/>
      <c r="I17" s="221"/>
      <c r="J17" s="221"/>
      <c r="K17" s="222"/>
      <c r="M17" s="210"/>
      <c r="N17" s="211"/>
      <c r="O17" s="212"/>
      <c r="Q17" s="290"/>
      <c r="R17" s="291"/>
      <c r="S17" s="292"/>
    </row>
    <row r="18" spans="1:19" x14ac:dyDescent="0.25">
      <c r="A18" s="229"/>
      <c r="B18" s="229"/>
      <c r="C18" s="220"/>
      <c r="D18" s="221"/>
      <c r="E18" s="221"/>
      <c r="F18" s="221"/>
      <c r="G18" s="221"/>
      <c r="H18" s="221"/>
      <c r="I18" s="221"/>
      <c r="J18" s="221"/>
      <c r="K18" s="222"/>
      <c r="M18" s="210"/>
      <c r="N18" s="211"/>
      <c r="O18" s="212"/>
      <c r="Q18" s="290"/>
      <c r="R18" s="291"/>
      <c r="S18" s="292"/>
    </row>
    <row r="19" spans="1:19" x14ac:dyDescent="0.25">
      <c r="A19" s="229"/>
      <c r="B19" s="229"/>
      <c r="C19" s="220"/>
      <c r="D19" s="221"/>
      <c r="E19" s="221"/>
      <c r="F19" s="221"/>
      <c r="G19" s="221"/>
      <c r="H19" s="221"/>
      <c r="I19" s="221"/>
      <c r="J19" s="221"/>
      <c r="K19" s="222"/>
      <c r="M19" s="210"/>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34000000</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[1]Hoja1!T68</f>
        <v>2833333.3333333335</v>
      </c>
      <c r="C28" s="42">
        <v>2833333.3333333335</v>
      </c>
      <c r="D28" s="42">
        <v>2833333.3333333335</v>
      </c>
      <c r="E28" s="42">
        <f>SUM(B28:D28)</f>
        <v>8500000</v>
      </c>
      <c r="F28" s="42">
        <v>2833333.3333333335</v>
      </c>
      <c r="G28" s="42">
        <v>2833333.3333333335</v>
      </c>
      <c r="H28" s="42">
        <v>2833333.3333333335</v>
      </c>
      <c r="I28" s="42">
        <f>SUM(F28:H28)</f>
        <v>8500000</v>
      </c>
      <c r="J28" s="42">
        <f>I28+E28</f>
        <v>17000000</v>
      </c>
      <c r="K28" s="42">
        <v>2833333.3333333335</v>
      </c>
      <c r="L28" s="42">
        <v>2833333.3333333335</v>
      </c>
      <c r="M28" s="42">
        <v>2833333.3333333335</v>
      </c>
      <c r="N28" s="42">
        <f>SUM(K28:M28)</f>
        <v>8500000</v>
      </c>
      <c r="O28" s="42">
        <v>2833333.3333333335</v>
      </c>
      <c r="P28" s="42">
        <v>2833333.3333333335</v>
      </c>
      <c r="Q28" s="42">
        <v>2833333.3333333335</v>
      </c>
      <c r="R28" s="42">
        <f>SUM(O28:Q28)</f>
        <v>8500000</v>
      </c>
      <c r="S28" s="42">
        <f>R28+N28+J28</f>
        <v>34000000</v>
      </c>
    </row>
    <row r="29" spans="1:19" x14ac:dyDescent="0.25">
      <c r="A29" s="49" t="s">
        <v>219</v>
      </c>
      <c r="B29" s="42">
        <v>1638327.09</v>
      </c>
      <c r="C29" s="42">
        <v>1429336.75</v>
      </c>
      <c r="D29" s="42">
        <v>2648004.81</v>
      </c>
      <c r="E29" s="42">
        <f>SUM(B29:D29)</f>
        <v>5715668.6500000004</v>
      </c>
      <c r="F29" s="42"/>
      <c r="G29" s="42"/>
      <c r="H29" s="42"/>
      <c r="I29" s="42">
        <f>SUM(F29:H29)</f>
        <v>0</v>
      </c>
      <c r="J29" s="42">
        <f>I29+E29</f>
        <v>5715668.6500000004</v>
      </c>
      <c r="K29" s="42"/>
      <c r="L29" s="42"/>
      <c r="M29" s="42"/>
      <c r="N29" s="42">
        <f>SUM(K29:M29)</f>
        <v>0</v>
      </c>
      <c r="O29" s="42">
        <f>SUM([1]Hoja1!AC36:AC40)</f>
        <v>15072858.166666666</v>
      </c>
      <c r="P29" s="42"/>
      <c r="Q29" s="42"/>
      <c r="R29" s="42">
        <f>SUM(O29:Q29)</f>
        <v>15072858.166666666</v>
      </c>
      <c r="S29" s="42">
        <f>R29+N29+J29</f>
        <v>20788526.816666666</v>
      </c>
    </row>
    <row r="30" spans="1:19" x14ac:dyDescent="0.25">
      <c r="A30" s="49" t="s">
        <v>220</v>
      </c>
      <c r="B30" s="50">
        <f>(B29-B28)/B28</f>
        <v>-0.4217669094117647</v>
      </c>
      <c r="C30" s="50">
        <f t="shared" ref="C30:S30" si="0">(C29-C28)/C28</f>
        <v>-0.49552820588235297</v>
      </c>
      <c r="D30" s="50">
        <f t="shared" si="0"/>
        <v>-6.5410067058823559E-2</v>
      </c>
      <c r="E30" s="50">
        <f t="shared" si="0"/>
        <v>-0.32756839411764699</v>
      </c>
      <c r="F30" s="50">
        <f t="shared" si="0"/>
        <v>-1</v>
      </c>
      <c r="G30" s="50">
        <f t="shared" si="0"/>
        <v>-1</v>
      </c>
      <c r="H30" s="50">
        <f t="shared" si="0"/>
        <v>-1</v>
      </c>
      <c r="I30" s="50">
        <f t="shared" si="0"/>
        <v>-1</v>
      </c>
      <c r="J30" s="50">
        <f t="shared" si="0"/>
        <v>-0.66378419705882352</v>
      </c>
      <c r="K30" s="50">
        <f t="shared" si="0"/>
        <v>-1</v>
      </c>
      <c r="L30" s="50">
        <f t="shared" si="0"/>
        <v>-1</v>
      </c>
      <c r="M30" s="50">
        <f t="shared" si="0"/>
        <v>-1</v>
      </c>
      <c r="N30" s="50">
        <f t="shared" si="0"/>
        <v>-1</v>
      </c>
      <c r="O30" s="50">
        <f t="shared" si="0"/>
        <v>4.3198322941176466</v>
      </c>
      <c r="P30" s="50">
        <f t="shared" si="0"/>
        <v>-1</v>
      </c>
      <c r="Q30" s="50">
        <f t="shared" si="0"/>
        <v>-1</v>
      </c>
      <c r="R30" s="50">
        <f t="shared" si="0"/>
        <v>0.7732774313725489</v>
      </c>
      <c r="S30" s="50">
        <f t="shared" si="0"/>
        <v>-0.38857274068627451</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T48"/>
  <sheetViews>
    <sheetView showGridLines="0" topLeftCell="B1" zoomScaleNormal="100" workbookViewId="0">
      <selection activeCell="O43" sqref="O43"/>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2.75" customHeight="1" x14ac:dyDescent="0.25">
      <c r="A10" s="139" t="s">
        <v>1287</v>
      </c>
      <c r="B10" s="135" t="str">
        <f>[1]Hoja1!E68</f>
        <v>Desarrollo Cultural</v>
      </c>
      <c r="C10" s="138" t="str">
        <f>[1]Hoja1!S68</f>
        <v>Instituto Municipal de Cultura</v>
      </c>
      <c r="D10" s="309" t="str">
        <f>C10</f>
        <v>Instituto Municipal de Cultura</v>
      </c>
      <c r="E10" s="247"/>
      <c r="F10" s="248">
        <v>34000000</v>
      </c>
      <c r="G10" s="249"/>
      <c r="H10" s="38">
        <v>34000000</v>
      </c>
      <c r="I10" s="39">
        <v>0</v>
      </c>
      <c r="J10" s="248">
        <v>0</v>
      </c>
      <c r="K10" s="249"/>
      <c r="L10" s="248">
        <f>H10-J10</f>
        <v>34000000</v>
      </c>
      <c r="M10" s="249"/>
      <c r="N10" s="246" t="s">
        <v>161</v>
      </c>
      <c r="O10" s="247"/>
      <c r="P10" s="246" t="s">
        <v>1288</v>
      </c>
      <c r="Q10" s="250"/>
      <c r="R10" s="286" t="s">
        <v>1289</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43</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1290</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30"/>
      <c r="Q17" s="127"/>
      <c r="R17" s="130"/>
      <c r="S17" s="130"/>
      <c r="T17" s="130"/>
    </row>
    <row r="18" spans="1:20" x14ac:dyDescent="0.25">
      <c r="A18" s="41" t="s">
        <v>172</v>
      </c>
      <c r="B18" s="293" t="s">
        <v>799</v>
      </c>
      <c r="C18" s="293"/>
      <c r="D18" s="41" t="s">
        <v>174</v>
      </c>
      <c r="E18" s="294" t="s">
        <v>175</v>
      </c>
      <c r="F18" s="295"/>
      <c r="G18" s="296"/>
      <c r="H18" s="257" t="s">
        <v>176</v>
      </c>
      <c r="I18" s="257"/>
      <c r="J18" s="42">
        <v>34000000</v>
      </c>
      <c r="K18" s="257" t="s">
        <v>177</v>
      </c>
      <c r="L18" s="257"/>
      <c r="M18" s="257"/>
      <c r="N18" s="257"/>
      <c r="O18" s="42">
        <v>0</v>
      </c>
      <c r="P18" s="130"/>
      <c r="R18" s="130"/>
      <c r="S18" s="130"/>
      <c r="T18" s="130"/>
    </row>
    <row r="19" spans="1:20" ht="22.5" customHeight="1" x14ac:dyDescent="0.25">
      <c r="A19" s="41" t="s">
        <v>178</v>
      </c>
      <c r="B19" s="306" t="s">
        <v>1291</v>
      </c>
      <c r="C19" s="307"/>
      <c r="D19" s="41" t="s">
        <v>180</v>
      </c>
      <c r="E19" s="294" t="s">
        <v>181</v>
      </c>
      <c r="F19" s="295"/>
      <c r="G19" s="296"/>
      <c r="H19" s="257" t="s">
        <v>182</v>
      </c>
      <c r="I19" s="257"/>
      <c r="J19" s="42">
        <v>0</v>
      </c>
      <c r="K19" s="257" t="s">
        <v>183</v>
      </c>
      <c r="L19" s="257"/>
      <c r="M19" s="257"/>
      <c r="N19" s="257"/>
      <c r="O19" s="42">
        <v>0</v>
      </c>
      <c r="P19" s="130"/>
      <c r="R19" s="130"/>
      <c r="S19" s="130"/>
      <c r="T19" s="130"/>
    </row>
    <row r="20" spans="1:20" ht="19.5" customHeight="1" x14ac:dyDescent="0.25">
      <c r="A20" s="41" t="s">
        <v>184</v>
      </c>
      <c r="B20" s="293" t="s">
        <v>1292</v>
      </c>
      <c r="C20" s="293"/>
      <c r="D20" s="41" t="s">
        <v>186</v>
      </c>
      <c r="E20" s="301" t="s">
        <v>433</v>
      </c>
      <c r="F20" s="302"/>
      <c r="G20" s="303"/>
      <c r="H20" s="259" t="s">
        <v>188</v>
      </c>
      <c r="I20" s="259"/>
      <c r="J20" s="42">
        <v>0</v>
      </c>
      <c r="K20" s="257" t="s">
        <v>189</v>
      </c>
      <c r="L20" s="257"/>
      <c r="M20" s="257"/>
      <c r="N20" s="257"/>
      <c r="O20" s="42">
        <v>0</v>
      </c>
      <c r="P20" s="130"/>
      <c r="R20" s="130"/>
      <c r="S20" s="130"/>
      <c r="T20" s="130"/>
    </row>
    <row r="21" spans="1:20" x14ac:dyDescent="0.25">
      <c r="A21" s="260" t="s">
        <v>190</v>
      </c>
      <c r="B21" s="260"/>
      <c r="C21" s="260"/>
      <c r="D21" s="260"/>
      <c r="E21" s="260"/>
      <c r="F21" s="260"/>
      <c r="H21" s="257" t="s">
        <v>191</v>
      </c>
      <c r="I21" s="257"/>
      <c r="J21" s="42">
        <v>0</v>
      </c>
      <c r="K21" s="257" t="s">
        <v>192</v>
      </c>
      <c r="L21" s="257"/>
      <c r="M21" s="257"/>
      <c r="N21" s="257"/>
      <c r="O21" s="42">
        <v>34000000</v>
      </c>
      <c r="P21" s="130"/>
      <c r="S21" s="130"/>
      <c r="T21" s="130"/>
    </row>
    <row r="22" spans="1:20" x14ac:dyDescent="0.25">
      <c r="A22" s="257" t="s">
        <v>193</v>
      </c>
      <c r="B22" s="257"/>
      <c r="C22" s="42">
        <f>SUM(C23:C29)</f>
        <v>34000000</v>
      </c>
      <c r="D22" s="257" t="s">
        <v>194</v>
      </c>
      <c r="E22" s="257"/>
      <c r="F22" s="42">
        <f>SUM(F23:F26)</f>
        <v>0</v>
      </c>
      <c r="H22" s="257" t="s">
        <v>195</v>
      </c>
      <c r="I22" s="257"/>
      <c r="J22" s="42">
        <v>0</v>
      </c>
      <c r="K22" s="257" t="s">
        <v>196</v>
      </c>
      <c r="L22" s="257"/>
      <c r="M22" s="257"/>
      <c r="N22" s="257"/>
      <c r="O22" s="42">
        <v>0</v>
      </c>
      <c r="P22" s="130"/>
      <c r="R22" s="130"/>
      <c r="S22" s="130"/>
      <c r="T22" s="130"/>
    </row>
    <row r="23" spans="1:20" x14ac:dyDescent="0.25">
      <c r="A23" s="261" t="s">
        <v>197</v>
      </c>
      <c r="B23" s="261"/>
      <c r="C23" s="42">
        <v>0</v>
      </c>
      <c r="D23" s="261" t="s">
        <v>198</v>
      </c>
      <c r="E23" s="261"/>
      <c r="F23" s="42">
        <v>0</v>
      </c>
      <c r="H23" s="257" t="s">
        <v>4</v>
      </c>
      <c r="I23" s="257"/>
      <c r="J23" s="42">
        <f>SUM(J18:J22)</f>
        <v>34000000</v>
      </c>
      <c r="K23" s="257" t="s">
        <v>199</v>
      </c>
      <c r="L23" s="257"/>
      <c r="M23" s="257"/>
      <c r="N23" s="257"/>
      <c r="O23" s="42">
        <v>0</v>
      </c>
      <c r="P23" s="130"/>
      <c r="R23" s="130"/>
      <c r="S23" s="130"/>
      <c r="T23" s="130"/>
    </row>
    <row r="24" spans="1:20" x14ac:dyDescent="0.25">
      <c r="A24" s="131" t="s">
        <v>200</v>
      </c>
      <c r="B24" s="131"/>
      <c r="C24" s="42">
        <v>0</v>
      </c>
      <c r="D24" s="131" t="s">
        <v>201</v>
      </c>
      <c r="E24" s="131"/>
      <c r="F24" s="42">
        <v>0</v>
      </c>
      <c r="K24" s="257" t="s">
        <v>202</v>
      </c>
      <c r="L24" s="257"/>
      <c r="M24" s="257"/>
      <c r="N24" s="257"/>
      <c r="O24" s="42">
        <v>0</v>
      </c>
      <c r="P24" s="130"/>
      <c r="R24" s="130"/>
      <c r="S24" s="130"/>
      <c r="T24" s="130"/>
    </row>
    <row r="25" spans="1:20" x14ac:dyDescent="0.25">
      <c r="A25" s="261" t="s">
        <v>203</v>
      </c>
      <c r="B25" s="261"/>
      <c r="C25" s="42">
        <v>0</v>
      </c>
      <c r="D25" s="262" t="s">
        <v>204</v>
      </c>
      <c r="E25" s="263"/>
      <c r="F25" s="266">
        <v>0</v>
      </c>
      <c r="K25" s="257" t="s">
        <v>205</v>
      </c>
      <c r="L25" s="257"/>
      <c r="M25" s="257"/>
      <c r="N25" s="257"/>
      <c r="O25" s="42">
        <v>0</v>
      </c>
      <c r="P25" s="130"/>
      <c r="S25" s="130"/>
      <c r="T25" s="130"/>
    </row>
    <row r="26" spans="1:20" x14ac:dyDescent="0.25">
      <c r="A26" s="261" t="s">
        <v>206</v>
      </c>
      <c r="B26" s="261"/>
      <c r="C26" s="42">
        <v>34000000</v>
      </c>
      <c r="D26" s="264"/>
      <c r="E26" s="265"/>
      <c r="F26" s="267"/>
      <c r="K26" s="257" t="s">
        <v>207</v>
      </c>
      <c r="L26" s="257"/>
      <c r="M26" s="257"/>
      <c r="N26" s="257"/>
      <c r="O26" s="42">
        <v>0</v>
      </c>
      <c r="P26" s="130"/>
      <c r="S26" s="130"/>
      <c r="T26" s="130"/>
    </row>
    <row r="27" spans="1:20" x14ac:dyDescent="0.25">
      <c r="A27" s="261" t="s">
        <v>208</v>
      </c>
      <c r="B27" s="261"/>
      <c r="C27" s="42">
        <v>0</v>
      </c>
      <c r="K27" s="257" t="s">
        <v>4</v>
      </c>
      <c r="L27" s="257"/>
      <c r="M27" s="257"/>
      <c r="N27" s="257"/>
      <c r="O27" s="42">
        <f>SUM(O18:O26)</f>
        <v>34000000</v>
      </c>
      <c r="P27" s="130"/>
      <c r="S27" s="130"/>
      <c r="T27" s="130"/>
    </row>
    <row r="28" spans="1:20" x14ac:dyDescent="0.25">
      <c r="A28" s="261" t="s">
        <v>209</v>
      </c>
      <c r="B28" s="261"/>
      <c r="C28" s="42">
        <v>0</v>
      </c>
      <c r="D28" s="257" t="s">
        <v>210</v>
      </c>
      <c r="E28" s="257"/>
      <c r="F28" s="42">
        <f>C22+F22</f>
        <v>34000000</v>
      </c>
      <c r="K28" s="44"/>
      <c r="L28" s="44"/>
      <c r="M28" s="44"/>
      <c r="N28" s="44"/>
      <c r="O28" s="45"/>
      <c r="P28" s="130"/>
      <c r="S28" s="130"/>
      <c r="T28" s="130"/>
    </row>
    <row r="29" spans="1:20" x14ac:dyDescent="0.25">
      <c r="A29" s="268" t="s">
        <v>211</v>
      </c>
      <c r="B29" s="268"/>
      <c r="C29" s="269">
        <v>0</v>
      </c>
      <c r="K29" s="44"/>
      <c r="L29" s="44"/>
      <c r="M29" s="44"/>
      <c r="N29" s="44"/>
      <c r="O29" s="45"/>
      <c r="P29" s="130"/>
      <c r="R29" s="130"/>
      <c r="S29" s="130"/>
      <c r="T29" s="130"/>
    </row>
    <row r="30" spans="1:20" x14ac:dyDescent="0.25">
      <c r="A30" s="268"/>
      <c r="B30" s="268"/>
      <c r="C30" s="269"/>
      <c r="K30" s="44"/>
      <c r="L30" s="44"/>
      <c r="M30" s="44"/>
      <c r="N30" s="44"/>
      <c r="O30" s="45"/>
      <c r="P30" s="130"/>
      <c r="R30" s="130"/>
      <c r="S30" s="130"/>
      <c r="T30" s="130"/>
    </row>
    <row r="31" spans="1:20" x14ac:dyDescent="0.25">
      <c r="A31" s="46"/>
      <c r="B31" s="46"/>
      <c r="C31" s="45"/>
      <c r="K31" s="44"/>
      <c r="L31" s="44"/>
      <c r="M31" s="44"/>
      <c r="O31" s="45"/>
      <c r="P31" s="130"/>
      <c r="S31" s="130"/>
      <c r="T31" s="13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0" x14ac:dyDescent="0.25">
      <c r="A33" s="49" t="s">
        <v>2</v>
      </c>
      <c r="B33" s="42">
        <v>2833333.3333333335</v>
      </c>
      <c r="C33" s="42">
        <v>2833333.3333333335</v>
      </c>
      <c r="D33" s="42">
        <v>2833333.3333333335</v>
      </c>
      <c r="E33" s="42">
        <f>SUM(B33:D33)</f>
        <v>8500000</v>
      </c>
      <c r="F33" s="42">
        <v>2833333.3333333335</v>
      </c>
      <c r="G33" s="42">
        <v>2833333.3333333335</v>
      </c>
      <c r="H33" s="42">
        <v>2833333.3333333335</v>
      </c>
      <c r="I33" s="42">
        <f>SUM(F33:H33)</f>
        <v>8500000</v>
      </c>
      <c r="J33" s="42">
        <f>I33+E33</f>
        <v>17000000</v>
      </c>
      <c r="K33" s="42">
        <v>2833333.3333333335</v>
      </c>
      <c r="L33" s="42">
        <v>2833333.3333333335</v>
      </c>
      <c r="M33" s="42">
        <v>2833333.3333333335</v>
      </c>
      <c r="N33" s="42">
        <f>SUM(K33:M33)</f>
        <v>8500000</v>
      </c>
      <c r="O33" s="42">
        <v>2833333.3333333335</v>
      </c>
      <c r="P33" s="42">
        <v>2833333.3333333335</v>
      </c>
      <c r="Q33" s="42">
        <v>2833333.3333333335</v>
      </c>
      <c r="R33" s="42">
        <f>SUM(O33:Q33)</f>
        <v>8500000</v>
      </c>
      <c r="S33" s="42">
        <f>R33+N33+J33</f>
        <v>34000000</v>
      </c>
    </row>
    <row r="34" spans="1:20" x14ac:dyDescent="0.25">
      <c r="A34" s="49" t="s">
        <v>219</v>
      </c>
      <c r="B34" s="42">
        <v>1638327.09</v>
      </c>
      <c r="C34" s="42">
        <v>1429336.75</v>
      </c>
      <c r="D34" s="42">
        <v>2648004.81</v>
      </c>
      <c r="E34" s="42">
        <f>SUM(B34:D34)</f>
        <v>5715668.6500000004</v>
      </c>
      <c r="F34" s="42"/>
      <c r="G34" s="42"/>
      <c r="H34" s="42"/>
      <c r="I34" s="42">
        <f>SUM(F34:H34)</f>
        <v>0</v>
      </c>
      <c r="J34" s="42">
        <f>I34+E34</f>
        <v>5715668.6500000004</v>
      </c>
      <c r="K34" s="42"/>
      <c r="L34" s="42"/>
      <c r="M34" s="42"/>
      <c r="N34" s="42">
        <f>SUM(K34:M34)</f>
        <v>0</v>
      </c>
      <c r="O34" s="42"/>
      <c r="P34" s="42"/>
      <c r="Q34" s="42"/>
      <c r="R34" s="42">
        <f>SUM(O34:Q34)</f>
        <v>0</v>
      </c>
      <c r="S34" s="42">
        <f>R34+N34+J34</f>
        <v>5715668.6500000004</v>
      </c>
    </row>
    <row r="35" spans="1:20" x14ac:dyDescent="0.25">
      <c r="A35" s="49" t="s">
        <v>220</v>
      </c>
      <c r="B35" s="50">
        <f>(B34-B33)/B33</f>
        <v>-0.4217669094117647</v>
      </c>
      <c r="C35" s="50">
        <f t="shared" ref="C35:S35" si="0">(C34-C33)/C33</f>
        <v>-0.49552820588235297</v>
      </c>
      <c r="D35" s="50">
        <f t="shared" si="0"/>
        <v>-6.5410067058823559E-2</v>
      </c>
      <c r="E35" s="50">
        <f t="shared" si="0"/>
        <v>-0.32756839411764699</v>
      </c>
      <c r="F35" s="50">
        <f t="shared" si="0"/>
        <v>-1</v>
      </c>
      <c r="G35" s="50">
        <f t="shared" si="0"/>
        <v>-1</v>
      </c>
      <c r="H35" s="50">
        <f t="shared" si="0"/>
        <v>-1</v>
      </c>
      <c r="I35" s="50">
        <f t="shared" si="0"/>
        <v>-1</v>
      </c>
      <c r="J35" s="50">
        <f t="shared" si="0"/>
        <v>-0.66378419705882352</v>
      </c>
      <c r="K35" s="50">
        <f t="shared" si="0"/>
        <v>-1</v>
      </c>
      <c r="L35" s="50">
        <f t="shared" si="0"/>
        <v>-1</v>
      </c>
      <c r="M35" s="50">
        <f t="shared" si="0"/>
        <v>-1</v>
      </c>
      <c r="N35" s="50">
        <f t="shared" si="0"/>
        <v>-1</v>
      </c>
      <c r="O35" s="50">
        <f t="shared" si="0"/>
        <v>-1</v>
      </c>
      <c r="P35" s="50">
        <f t="shared" si="0"/>
        <v>-1</v>
      </c>
      <c r="Q35" s="50">
        <f t="shared" si="0"/>
        <v>-1</v>
      </c>
      <c r="R35" s="50">
        <f t="shared" si="0"/>
        <v>-1</v>
      </c>
      <c r="S35" s="50">
        <f t="shared" si="0"/>
        <v>-0.83189209852941182</v>
      </c>
    </row>
    <row r="37" spans="1:20" x14ac:dyDescent="0.25">
      <c r="A37" s="270" t="s">
        <v>221</v>
      </c>
      <c r="B37" s="270"/>
      <c r="C37" s="270"/>
      <c r="D37" s="270"/>
      <c r="E37" s="270"/>
      <c r="F37" s="270"/>
      <c r="G37" s="270"/>
      <c r="H37" s="270"/>
      <c r="I37" s="270"/>
      <c r="J37" s="270"/>
      <c r="K37" s="270"/>
      <c r="L37" s="270"/>
      <c r="M37" s="270"/>
      <c r="N37" s="270"/>
      <c r="O37" s="270"/>
      <c r="P37" s="270"/>
      <c r="Q37" s="270"/>
      <c r="R37" s="270"/>
      <c r="S37" s="270"/>
    </row>
    <row r="38" spans="1:20"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0"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0" x14ac:dyDescent="0.25">
      <c r="A40" s="271"/>
      <c r="B40" s="271"/>
      <c r="C40" s="271"/>
      <c r="D40" s="271"/>
      <c r="E40" s="271"/>
      <c r="F40" s="271"/>
      <c r="G40" s="271"/>
      <c r="H40" s="271"/>
      <c r="I40" s="271"/>
      <c r="J40" s="271"/>
      <c r="K40" s="271"/>
      <c r="L40" s="132" t="s">
        <v>239</v>
      </c>
      <c r="M40" s="133" t="s">
        <v>219</v>
      </c>
      <c r="N40" s="132" t="s">
        <v>239</v>
      </c>
      <c r="O40" s="133" t="s">
        <v>219</v>
      </c>
      <c r="P40" s="132" t="s">
        <v>239</v>
      </c>
      <c r="Q40" s="133" t="s">
        <v>219</v>
      </c>
      <c r="R40" s="132" t="s">
        <v>239</v>
      </c>
      <c r="S40" s="133" t="s">
        <v>219</v>
      </c>
    </row>
    <row r="41" spans="1:20" ht="255" x14ac:dyDescent="0.25">
      <c r="A41" s="135" t="s">
        <v>240</v>
      </c>
      <c r="B41" s="135" t="s">
        <v>1293</v>
      </c>
      <c r="C41" s="135" t="s">
        <v>1294</v>
      </c>
      <c r="D41" s="135" t="s">
        <v>1295</v>
      </c>
      <c r="E41" s="135" t="s">
        <v>244</v>
      </c>
      <c r="F41" s="135" t="s">
        <v>245</v>
      </c>
      <c r="G41" s="135" t="s">
        <v>218</v>
      </c>
      <c r="H41" s="135" t="s">
        <v>1296</v>
      </c>
      <c r="I41" s="135" t="s">
        <v>1297</v>
      </c>
      <c r="J41" s="135"/>
      <c r="K41" s="128" t="s">
        <v>528</v>
      </c>
      <c r="L41" s="55"/>
      <c r="M41" s="54"/>
      <c r="N41" s="55"/>
      <c r="O41" s="54"/>
      <c r="P41" s="55"/>
      <c r="Q41" s="54"/>
      <c r="R41" s="128" t="s">
        <v>528</v>
      </c>
      <c r="S41" s="135"/>
      <c r="T41" s="136" t="s">
        <v>1125</v>
      </c>
    </row>
    <row r="42" spans="1:20" x14ac:dyDescent="0.25">
      <c r="A42" s="275"/>
      <c r="B42" s="275"/>
      <c r="C42" s="275"/>
      <c r="D42" s="275"/>
      <c r="E42" s="275"/>
      <c r="F42" s="275"/>
      <c r="G42" s="275"/>
      <c r="H42" s="275"/>
      <c r="I42" s="275"/>
      <c r="J42" s="275"/>
      <c r="K42" s="275"/>
      <c r="L42" s="275"/>
      <c r="M42" s="275"/>
      <c r="N42" s="275"/>
      <c r="O42" s="275"/>
      <c r="P42" s="275"/>
      <c r="Q42" s="275"/>
      <c r="R42" s="275"/>
      <c r="S42" s="275"/>
    </row>
    <row r="43" spans="1:20" ht="90" x14ac:dyDescent="0.25">
      <c r="A43" s="134" t="s">
        <v>246</v>
      </c>
      <c r="B43" s="134" t="s">
        <v>1298</v>
      </c>
      <c r="C43" s="135" t="s">
        <v>1299</v>
      </c>
      <c r="D43" s="135" t="s">
        <v>1300</v>
      </c>
      <c r="E43" s="135" t="s">
        <v>244</v>
      </c>
      <c r="F43" s="135" t="s">
        <v>245</v>
      </c>
      <c r="G43" s="135" t="s">
        <v>218</v>
      </c>
      <c r="H43" s="135" t="s">
        <v>1301</v>
      </c>
      <c r="I43" s="135" t="s">
        <v>1297</v>
      </c>
      <c r="J43" s="128"/>
      <c r="K43" s="128">
        <v>1</v>
      </c>
      <c r="L43" s="55"/>
      <c r="M43" s="55"/>
      <c r="N43" s="55"/>
      <c r="O43" s="54"/>
      <c r="P43" s="55"/>
      <c r="Q43" s="54"/>
      <c r="R43" s="128">
        <v>1</v>
      </c>
      <c r="S43" s="54"/>
    </row>
    <row r="44" spans="1:20" x14ac:dyDescent="0.25">
      <c r="A44" s="275"/>
      <c r="B44" s="275"/>
      <c r="C44" s="275"/>
      <c r="D44" s="275"/>
      <c r="E44" s="275"/>
      <c r="F44" s="275"/>
      <c r="G44" s="275"/>
      <c r="H44" s="275"/>
      <c r="I44" s="275"/>
      <c r="J44" s="275"/>
      <c r="K44" s="275"/>
      <c r="L44" s="275"/>
      <c r="M44" s="275"/>
      <c r="N44" s="275"/>
      <c r="O44" s="275"/>
      <c r="P44" s="275"/>
      <c r="Q44" s="275"/>
      <c r="R44" s="275"/>
      <c r="S44" s="275"/>
    </row>
    <row r="45" spans="1:20" ht="195" x14ac:dyDescent="0.25">
      <c r="A45" s="279" t="s">
        <v>285</v>
      </c>
      <c r="B45" s="135" t="s">
        <v>1302</v>
      </c>
      <c r="C45" s="135" t="s">
        <v>1303</v>
      </c>
      <c r="D45" s="135" t="s">
        <v>1300</v>
      </c>
      <c r="E45" s="135" t="s">
        <v>244</v>
      </c>
      <c r="F45" s="135" t="s">
        <v>252</v>
      </c>
      <c r="G45" s="135" t="s">
        <v>343</v>
      </c>
      <c r="H45" s="135" t="s">
        <v>1301</v>
      </c>
      <c r="I45" s="135" t="s">
        <v>1297</v>
      </c>
      <c r="J45" s="128"/>
      <c r="K45" s="128">
        <v>1</v>
      </c>
      <c r="L45" s="128">
        <v>1</v>
      </c>
      <c r="M45" s="55"/>
      <c r="N45" s="128">
        <v>1</v>
      </c>
      <c r="O45" s="54"/>
      <c r="P45" s="128">
        <v>1</v>
      </c>
      <c r="Q45" s="54"/>
      <c r="R45" s="128">
        <v>1</v>
      </c>
      <c r="S45" s="54"/>
      <c r="T45" s="136" t="s">
        <v>1134</v>
      </c>
    </row>
    <row r="46" spans="1:20" ht="45" x14ac:dyDescent="0.25">
      <c r="A46" s="279"/>
      <c r="B46" s="135" t="s">
        <v>1304</v>
      </c>
      <c r="C46" s="135" t="s">
        <v>1305</v>
      </c>
      <c r="D46" s="135" t="s">
        <v>1306</v>
      </c>
      <c r="E46" s="135" t="s">
        <v>244</v>
      </c>
      <c r="F46" s="135" t="s">
        <v>252</v>
      </c>
      <c r="G46" s="135" t="s">
        <v>343</v>
      </c>
      <c r="H46" s="135" t="s">
        <v>1301</v>
      </c>
      <c r="I46" s="135" t="s">
        <v>1297</v>
      </c>
      <c r="J46" s="128"/>
      <c r="K46" s="128">
        <v>1</v>
      </c>
      <c r="L46" s="128">
        <v>1</v>
      </c>
      <c r="M46" s="55"/>
      <c r="N46" s="128">
        <v>1</v>
      </c>
      <c r="O46" s="54"/>
      <c r="P46" s="128">
        <v>1</v>
      </c>
      <c r="Q46" s="54"/>
      <c r="R46" s="128">
        <v>1</v>
      </c>
      <c r="S46" s="54"/>
    </row>
    <row r="47" spans="1:20" ht="45" x14ac:dyDescent="0.25">
      <c r="A47" s="279"/>
      <c r="B47" s="135" t="s">
        <v>1307</v>
      </c>
      <c r="C47" s="135" t="s">
        <v>1308</v>
      </c>
      <c r="D47" s="135" t="s">
        <v>1309</v>
      </c>
      <c r="E47" s="135" t="s">
        <v>244</v>
      </c>
      <c r="F47" s="135" t="s">
        <v>252</v>
      </c>
      <c r="G47" s="135" t="s">
        <v>343</v>
      </c>
      <c r="H47" s="135" t="s">
        <v>1301</v>
      </c>
      <c r="I47" s="135" t="s">
        <v>1297</v>
      </c>
      <c r="J47" s="128"/>
      <c r="K47" s="128">
        <v>1</v>
      </c>
      <c r="L47" s="128">
        <v>1</v>
      </c>
      <c r="M47" s="55"/>
      <c r="N47" s="128">
        <v>1</v>
      </c>
      <c r="O47" s="54"/>
      <c r="P47" s="128">
        <v>1</v>
      </c>
      <c r="Q47" s="54"/>
      <c r="R47" s="128">
        <v>1</v>
      </c>
      <c r="S47" s="54"/>
    </row>
    <row r="48" spans="1:20" ht="45" x14ac:dyDescent="0.25">
      <c r="A48" s="279"/>
      <c r="B48" s="135" t="s">
        <v>1310</v>
      </c>
      <c r="C48" s="135" t="s">
        <v>1311</v>
      </c>
      <c r="D48" s="135" t="s">
        <v>772</v>
      </c>
      <c r="E48" s="135" t="s">
        <v>244</v>
      </c>
      <c r="F48" s="135" t="s">
        <v>252</v>
      </c>
      <c r="G48" s="135" t="s">
        <v>343</v>
      </c>
      <c r="H48" s="135" t="s">
        <v>1301</v>
      </c>
      <c r="I48" s="135" t="s">
        <v>1297</v>
      </c>
      <c r="J48" s="128"/>
      <c r="K48" s="128">
        <v>1</v>
      </c>
      <c r="L48" s="128">
        <v>1</v>
      </c>
      <c r="M48" s="55"/>
      <c r="N48" s="128">
        <v>1</v>
      </c>
      <c r="O48" s="54"/>
      <c r="P48" s="128">
        <v>1</v>
      </c>
      <c r="Q48" s="54"/>
      <c r="R48" s="128">
        <v>1</v>
      </c>
      <c r="S48" s="54"/>
    </row>
  </sheetData>
  <mergeCells count="95">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P39:Q39"/>
    <mergeCell ref="R39:S39"/>
    <mergeCell ref="A42:S42"/>
    <mergeCell ref="A44:S44"/>
    <mergeCell ref="A45:A48"/>
    <mergeCell ref="F39:F40"/>
    <mergeCell ref="G39:G40"/>
    <mergeCell ref="J39:J40"/>
    <mergeCell ref="K39:K40"/>
    <mergeCell ref="L39:M39"/>
    <mergeCell ref="N39:O39"/>
  </mergeCells>
  <pageMargins left="0.7" right="0.7" top="0.75" bottom="0.75" header="0.3" footer="0.3"/>
  <pageSetup scale="46"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pageSetUpPr fitToPage="1"/>
  </sheetPr>
  <dimension ref="A1:S30"/>
  <sheetViews>
    <sheetView showGridLines="0" tabSelected="1" topLeftCell="A25" zoomScale="80" zoomScaleNormal="80" workbookViewId="0">
      <selection activeCell="F30" sqref="F30"/>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2.28515625" style="1" bestFit="1" customWidth="1"/>
    <col min="7" max="8" width="12.5703125" style="1" customWidth="1"/>
    <col min="9" max="9" width="13" style="1" customWidth="1"/>
    <col min="10" max="10" width="13.42578125" style="1" customWidth="1"/>
    <col min="11" max="11" width="12.28515625" style="1" bestFit="1" customWidth="1"/>
    <col min="12" max="12" width="14.7109375" style="1" customWidth="1"/>
    <col min="13" max="13" width="12.28515625" style="1" bestFit="1" customWidth="1"/>
    <col min="14" max="14" width="12.85546875" style="1" customWidth="1"/>
    <col min="15" max="15" width="13" style="1" customWidth="1"/>
    <col min="16" max="17" width="12" style="1" bestFit="1" customWidth="1"/>
    <col min="18"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[2]Hoja1!C69</f>
        <v>Cultura de Prevención del Delito</v>
      </c>
      <c r="D9" s="215"/>
      <c r="E9" s="215"/>
      <c r="F9" s="215"/>
      <c r="G9" s="215"/>
      <c r="H9" s="215"/>
      <c r="I9" s="215"/>
      <c r="J9" s="215"/>
      <c r="K9" s="216"/>
      <c r="N9" s="234" t="s">
        <v>271</v>
      </c>
      <c r="O9" s="234"/>
      <c r="P9" s="234"/>
      <c r="Q9" s="290" t="str">
        <f>[2]Hoja1!S69</f>
        <v>Dirección de Policía Preventiva</v>
      </c>
      <c r="R9" s="291"/>
      <c r="S9" s="292"/>
    </row>
    <row r="10" spans="1:19" ht="15" customHeight="1" x14ac:dyDescent="0.25">
      <c r="A10" s="229"/>
      <c r="B10" s="229"/>
      <c r="C10" s="217"/>
      <c r="D10" s="218"/>
      <c r="E10" s="218"/>
      <c r="F10" s="218"/>
      <c r="G10" s="218"/>
      <c r="H10" s="218"/>
      <c r="I10" s="218"/>
      <c r="J10" s="218"/>
      <c r="K10" s="219"/>
      <c r="N10" s="234"/>
      <c r="O10" s="234"/>
      <c r="P10" s="234"/>
      <c r="Q10" s="290" t="str">
        <f>[2]Hoja1!S70</f>
        <v>Transito y Vialidad</v>
      </c>
      <c r="R10" s="291"/>
      <c r="S10" s="292"/>
    </row>
    <row r="11" spans="1:19" x14ac:dyDescent="0.25">
      <c r="A11" s="59"/>
      <c r="B11" s="59"/>
      <c r="Q11" s="290" t="str">
        <f>[2]Hoja1!S71</f>
        <v>Administración de Grupos Tácticos</v>
      </c>
      <c r="R11" s="291"/>
      <c r="S11" s="292"/>
    </row>
    <row r="12" spans="1:19" x14ac:dyDescent="0.25">
      <c r="A12" s="229" t="s">
        <v>267</v>
      </c>
      <c r="B12" s="229"/>
      <c r="C12" s="225" t="s">
        <v>3</v>
      </c>
      <c r="D12" s="226"/>
      <c r="E12" s="226"/>
      <c r="F12" s="226"/>
      <c r="G12" s="226"/>
      <c r="H12" s="226"/>
      <c r="I12" s="226"/>
      <c r="J12" s="226"/>
      <c r="K12" s="227"/>
      <c r="M12" s="236" t="s">
        <v>2</v>
      </c>
      <c r="N12" s="237"/>
      <c r="O12" s="238"/>
      <c r="Q12" s="290" t="str">
        <f>[2]Hoja1!S72</f>
        <v>CIAP</v>
      </c>
      <c r="R12" s="291"/>
      <c r="S12" s="292"/>
    </row>
    <row r="13" spans="1:19" x14ac:dyDescent="0.25">
      <c r="A13" s="229"/>
      <c r="B13" s="229"/>
      <c r="C13" s="220" t="str">
        <f>[2]Hoja1!E69</f>
        <v>Programa Integral de prevención del delito</v>
      </c>
      <c r="D13" s="221"/>
      <c r="E13" s="221"/>
      <c r="F13" s="221"/>
      <c r="G13" s="221"/>
      <c r="H13" s="221"/>
      <c r="I13" s="221"/>
      <c r="J13" s="221"/>
      <c r="K13" s="222"/>
      <c r="M13" s="210">
        <f>[2]Hoja1!G69</f>
        <v>294316102</v>
      </c>
      <c r="N13" s="211"/>
      <c r="O13" s="212"/>
      <c r="Q13" s="290"/>
      <c r="R13" s="291"/>
      <c r="S13" s="292"/>
    </row>
    <row r="14" spans="1:19" x14ac:dyDescent="0.25">
      <c r="A14" s="229"/>
      <c r="B14" s="229"/>
      <c r="C14" s="220" t="str">
        <f>[2]Hoja1!E70</f>
        <v>Programa Municipal Inteligencia Policial</v>
      </c>
      <c r="D14" s="221"/>
      <c r="E14" s="221"/>
      <c r="F14" s="221"/>
      <c r="G14" s="221"/>
      <c r="H14" s="221"/>
      <c r="I14" s="221"/>
      <c r="J14" s="221"/>
      <c r="K14" s="222"/>
      <c r="M14" s="210">
        <f>[2]Hoja1!G70+[2]Hoja1!G71+[2]Hoja1!G72</f>
        <v>104714861</v>
      </c>
      <c r="N14" s="211"/>
      <c r="O14" s="212"/>
      <c r="Q14" s="290"/>
      <c r="R14" s="291"/>
      <c r="S14" s="292"/>
    </row>
    <row r="15" spans="1:19" x14ac:dyDescent="0.25">
      <c r="A15" s="229"/>
      <c r="B15" s="229"/>
      <c r="C15" s="220"/>
      <c r="D15" s="221"/>
      <c r="E15" s="221"/>
      <c r="F15" s="221"/>
      <c r="G15" s="221"/>
      <c r="H15" s="221"/>
      <c r="I15" s="221"/>
      <c r="J15" s="221"/>
      <c r="K15" s="222"/>
      <c r="M15" s="210"/>
      <c r="N15" s="211"/>
      <c r="O15" s="212"/>
      <c r="Q15" s="290"/>
      <c r="R15" s="291"/>
      <c r="S15" s="292"/>
    </row>
    <row r="16" spans="1:19" x14ac:dyDescent="0.25">
      <c r="A16" s="229"/>
      <c r="B16" s="229"/>
      <c r="C16" s="220"/>
      <c r="D16" s="221"/>
      <c r="E16" s="221"/>
      <c r="F16" s="221"/>
      <c r="G16" s="221"/>
      <c r="H16" s="221"/>
      <c r="I16" s="221"/>
      <c r="J16" s="221"/>
      <c r="K16" s="222"/>
      <c r="M16" s="210"/>
      <c r="N16" s="211"/>
      <c r="O16" s="212"/>
      <c r="Q16" s="290"/>
      <c r="R16" s="291"/>
      <c r="S16" s="292"/>
    </row>
    <row r="17" spans="1:19" x14ac:dyDescent="0.25">
      <c r="A17" s="229"/>
      <c r="B17" s="229"/>
      <c r="C17" s="220"/>
      <c r="D17" s="221"/>
      <c r="E17" s="221"/>
      <c r="F17" s="221"/>
      <c r="G17" s="221"/>
      <c r="H17" s="221"/>
      <c r="I17" s="221"/>
      <c r="J17" s="221"/>
      <c r="K17" s="222"/>
      <c r="M17" s="210"/>
      <c r="N17" s="211"/>
      <c r="O17" s="212"/>
      <c r="Q17" s="290"/>
      <c r="R17" s="291"/>
      <c r="S17" s="292"/>
    </row>
    <row r="18" spans="1:19" x14ac:dyDescent="0.25">
      <c r="A18" s="229"/>
      <c r="B18" s="229"/>
      <c r="C18" s="220"/>
      <c r="D18" s="221"/>
      <c r="E18" s="221"/>
      <c r="F18" s="221"/>
      <c r="G18" s="221"/>
      <c r="H18" s="221"/>
      <c r="I18" s="221"/>
      <c r="J18" s="221"/>
      <c r="K18" s="222"/>
      <c r="M18" s="210"/>
      <c r="N18" s="211"/>
      <c r="O18" s="212"/>
      <c r="Q18" s="290"/>
      <c r="R18" s="291"/>
      <c r="S18" s="292"/>
    </row>
    <row r="19" spans="1:19" x14ac:dyDescent="0.25">
      <c r="A19" s="229"/>
      <c r="B19" s="229"/>
      <c r="C19" s="220"/>
      <c r="D19" s="221"/>
      <c r="E19" s="221"/>
      <c r="F19" s="221"/>
      <c r="G19" s="221"/>
      <c r="H19" s="221"/>
      <c r="I19" s="221"/>
      <c r="J19" s="221"/>
      <c r="K19" s="222"/>
      <c r="M19" s="210"/>
      <c r="N19" s="211"/>
      <c r="O19" s="212"/>
      <c r="Q19" s="290"/>
      <c r="R19" s="291"/>
      <c r="S19" s="292"/>
    </row>
    <row r="20" spans="1:19" x14ac:dyDescent="0.25">
      <c r="A20" s="229"/>
      <c r="B20" s="229"/>
      <c r="C20" s="220"/>
      <c r="D20" s="221"/>
      <c r="E20" s="221"/>
      <c r="F20" s="221"/>
      <c r="G20" s="221"/>
      <c r="H20" s="221"/>
      <c r="I20" s="221"/>
      <c r="J20" s="221"/>
      <c r="K20" s="222"/>
      <c r="M20" s="210"/>
      <c r="N20" s="211"/>
      <c r="O20" s="212"/>
      <c r="Q20" s="290"/>
      <c r="R20" s="291"/>
      <c r="S20" s="29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399030963</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SUM([2]Hoja1!T69:T72)</f>
        <v>29835383.25</v>
      </c>
      <c r="C28" s="42">
        <f>SUM([2]Hoja1!U69:U72)</f>
        <v>29899383.25</v>
      </c>
      <c r="D28" s="42">
        <f>SUM([2]Hoja1!V69:V72)</f>
        <v>31920695.25</v>
      </c>
      <c r="E28" s="42">
        <f>SUM(B28:D28)</f>
        <v>91655461.75</v>
      </c>
      <c r="F28" s="42">
        <f>SUM([2]Hoja1!W69:W72)</f>
        <v>29867383.25</v>
      </c>
      <c r="G28" s="42">
        <f>SUM([2]Hoja1!X69:X72)</f>
        <v>29867383.25</v>
      </c>
      <c r="H28" s="42">
        <f>SUM([2]Hoja1!Y69:Y72)</f>
        <v>31920695.25</v>
      </c>
      <c r="I28" s="42">
        <f>SUM(F28:H28)</f>
        <v>91655461.75</v>
      </c>
      <c r="J28" s="42">
        <f>I28+E28</f>
        <v>183310923.5</v>
      </c>
      <c r="K28" s="42">
        <f>SUM([2]Hoja1!Z69:Z72)</f>
        <v>29867383.25</v>
      </c>
      <c r="L28" s="42">
        <f>SUM([2]Hoja1!AA69:AA72)</f>
        <v>29867383.25</v>
      </c>
      <c r="M28" s="42">
        <f>SUM([2]Hoja1!AB69:AB72)</f>
        <v>31920695.25</v>
      </c>
      <c r="N28" s="42">
        <f>SUM(K28:M28)</f>
        <v>91655461.75</v>
      </c>
      <c r="O28" s="42">
        <f>SUM([2]Hoja1!AC69:AC72)</f>
        <v>29867383.25</v>
      </c>
      <c r="P28" s="42">
        <f>SUM([2]Hoja1!AD69:AD72)</f>
        <v>46071941.25</v>
      </c>
      <c r="Q28" s="42">
        <f>SUM([2]Hoja1!AE69:AE72)</f>
        <v>48125253.25</v>
      </c>
      <c r="R28" s="42">
        <f>SUM(O28:Q28)</f>
        <v>124064577.75</v>
      </c>
      <c r="S28" s="42">
        <f>R28+N28+J28</f>
        <v>399030963</v>
      </c>
    </row>
    <row r="29" spans="1:19" x14ac:dyDescent="0.25">
      <c r="A29" s="49" t="s">
        <v>219</v>
      </c>
      <c r="B29" s="42">
        <v>28899401.379999999</v>
      </c>
      <c r="C29" s="42">
        <v>28904305.629999999</v>
      </c>
      <c r="D29" s="42">
        <v>29515349.25</v>
      </c>
      <c r="E29" s="42">
        <f>SUM(B29:D29)</f>
        <v>87319056.25999999</v>
      </c>
      <c r="F29" s="42"/>
      <c r="G29" s="42"/>
      <c r="H29" s="42"/>
      <c r="I29" s="42">
        <f>SUM(F29:H29)</f>
        <v>0</v>
      </c>
      <c r="J29" s="42">
        <f>I29+E29</f>
        <v>87319056.25999999</v>
      </c>
      <c r="K29" s="42"/>
      <c r="L29" s="42"/>
      <c r="M29" s="42"/>
      <c r="N29" s="42">
        <f>SUM(K29:M29)</f>
        <v>0</v>
      </c>
      <c r="O29" s="42"/>
      <c r="P29" s="42"/>
      <c r="Q29" s="42"/>
      <c r="R29" s="42">
        <f>SUM(O29:Q29)</f>
        <v>0</v>
      </c>
      <c r="S29" s="42">
        <f>R29+N29+J29</f>
        <v>87319056.25999999</v>
      </c>
    </row>
    <row r="30" spans="1:19" x14ac:dyDescent="0.25">
      <c r="A30" s="49" t="s">
        <v>220</v>
      </c>
      <c r="B30" s="50">
        <f>(B29-B28)/B28</f>
        <v>-3.137153835622343E-2</v>
      </c>
      <c r="C30" s="50">
        <f t="shared" ref="C30:S30" si="0">(C29-C28)/C28</f>
        <v>-3.3280874447468779E-2</v>
      </c>
      <c r="D30" s="50">
        <f t="shared" si="0"/>
        <v>-7.5353809845354169E-2</v>
      </c>
      <c r="E30" s="50">
        <f t="shared" si="0"/>
        <v>-4.7312024915962085E-2</v>
      </c>
      <c r="F30" s="50">
        <f t="shared" si="0"/>
        <v>-1</v>
      </c>
      <c r="G30" s="50">
        <f t="shared" si="0"/>
        <v>-1</v>
      </c>
      <c r="H30" s="50">
        <f t="shared" si="0"/>
        <v>-1</v>
      </c>
      <c r="I30" s="50">
        <f t="shared" si="0"/>
        <v>-1</v>
      </c>
      <c r="J30" s="50">
        <f t="shared" si="0"/>
        <v>-0.52365601245798099</v>
      </c>
      <c r="K30" s="50">
        <f t="shared" si="0"/>
        <v>-1</v>
      </c>
      <c r="L30" s="50">
        <f t="shared" si="0"/>
        <v>-1</v>
      </c>
      <c r="M30" s="50">
        <f t="shared" si="0"/>
        <v>-1</v>
      </c>
      <c r="N30" s="50">
        <f t="shared" si="0"/>
        <v>-1</v>
      </c>
      <c r="O30" s="50">
        <f t="shared" si="0"/>
        <v>-1</v>
      </c>
      <c r="P30" s="50">
        <f t="shared" si="0"/>
        <v>-1</v>
      </c>
      <c r="Q30" s="50">
        <f t="shared" si="0"/>
        <v>-1</v>
      </c>
      <c r="R30" s="50">
        <f t="shared" si="0"/>
        <v>-1</v>
      </c>
      <c r="S30" s="50">
        <f t="shared" si="0"/>
        <v>-0.78117222883277859</v>
      </c>
    </row>
  </sheetData>
  <mergeCells count="46">
    <mergeCell ref="A1:S1"/>
    <mergeCell ref="A2:S2"/>
    <mergeCell ref="A3:S3"/>
    <mergeCell ref="A9:B10"/>
    <mergeCell ref="C9:K10"/>
    <mergeCell ref="N9:P10"/>
    <mergeCell ref="Q9:S9"/>
    <mergeCell ref="Q10:S10"/>
    <mergeCell ref="Q11:S11"/>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C17:K17"/>
    <mergeCell ref="M17:O17"/>
    <mergeCell ref="Q17:S17"/>
    <mergeCell ref="C18:K18"/>
    <mergeCell ref="M18:O18"/>
    <mergeCell ref="Q18:S18"/>
    <mergeCell ref="C19:K19"/>
    <mergeCell ref="M19:O19"/>
    <mergeCell ref="Q19:S19"/>
    <mergeCell ref="C20:K20"/>
    <mergeCell ref="M20:O20"/>
    <mergeCell ref="Q20:S20"/>
    <mergeCell ref="J23:L23"/>
    <mergeCell ref="M23:O23"/>
    <mergeCell ref="Q23:S23"/>
    <mergeCell ref="C21:K21"/>
    <mergeCell ref="M21:O21"/>
    <mergeCell ref="Q21:S21"/>
    <mergeCell ref="C22:K22"/>
    <mergeCell ref="M22:O22"/>
    <mergeCell ref="Q22:S2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U51"/>
  <sheetViews>
    <sheetView showGridLines="0" topLeftCell="A15" zoomScaleNormal="100" workbookViewId="0">
      <selection activeCell="E34" sqref="E34"/>
    </sheetView>
  </sheetViews>
  <sheetFormatPr baseColWidth="10" defaultRowHeight="15" x14ac:dyDescent="0.25"/>
  <cols>
    <col min="1" max="1" width="11.42578125" style="1"/>
    <col min="2" max="3" width="16.85546875" style="1" customWidth="1"/>
    <col min="4" max="4" width="11.7109375" style="1" bestFit="1" customWidth="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2.75" customHeight="1" x14ac:dyDescent="0.25">
      <c r="A10" s="139" t="s">
        <v>1313</v>
      </c>
      <c r="B10" s="145" t="str">
        <f>[2]Hoja1!E69</f>
        <v>Programa Integral de prevención del delito</v>
      </c>
      <c r="C10" s="138" t="str">
        <f>[2]Hoja1!S69</f>
        <v>Dirección de Policía Preventiva</v>
      </c>
      <c r="D10" s="309" t="str">
        <f>C10</f>
        <v>Dirección de Policía Preventiva</v>
      </c>
      <c r="E10" s="247"/>
      <c r="F10" s="248">
        <f>[2]Hoja1!G69</f>
        <v>294316102</v>
      </c>
      <c r="G10" s="249"/>
      <c r="H10" s="38">
        <f>[2]Hoja1!G69</f>
        <v>294316102</v>
      </c>
      <c r="I10" s="39">
        <v>0</v>
      </c>
      <c r="J10" s="248">
        <v>0</v>
      </c>
      <c r="K10" s="249"/>
      <c r="L10" s="248">
        <f>H10-J10</f>
        <v>294316102</v>
      </c>
      <c r="M10" s="249"/>
      <c r="N10" s="246" t="s">
        <v>161</v>
      </c>
      <c r="O10" s="247"/>
      <c r="P10" s="246" t="s">
        <v>1314</v>
      </c>
      <c r="Q10" s="250"/>
      <c r="R10" s="286" t="s">
        <v>1315</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53</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1316</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40"/>
      <c r="Q17" s="127"/>
      <c r="R17" s="140"/>
      <c r="S17" s="140"/>
      <c r="T17" s="140"/>
    </row>
    <row r="18" spans="1:20" x14ac:dyDescent="0.25">
      <c r="A18" s="41" t="s">
        <v>172</v>
      </c>
      <c r="B18" s="293" t="s">
        <v>173</v>
      </c>
      <c r="C18" s="293"/>
      <c r="D18" s="41" t="s">
        <v>174</v>
      </c>
      <c r="E18" s="294" t="s">
        <v>175</v>
      </c>
      <c r="F18" s="295"/>
      <c r="G18" s="296"/>
      <c r="H18" s="257" t="s">
        <v>176</v>
      </c>
      <c r="I18" s="257"/>
      <c r="J18" s="42">
        <f>SUM([2]Hoja1!H69:J69)</f>
        <v>293516102</v>
      </c>
      <c r="K18" s="257" t="s">
        <v>177</v>
      </c>
      <c r="L18" s="257"/>
      <c r="M18" s="257"/>
      <c r="N18" s="257"/>
      <c r="O18" s="42">
        <f>[2]Hoja1!H69</f>
        <v>258767262</v>
      </c>
      <c r="P18" s="140"/>
      <c r="R18" s="140"/>
      <c r="S18" s="140"/>
      <c r="T18" s="140"/>
    </row>
    <row r="19" spans="1:20" ht="22.5" customHeight="1" x14ac:dyDescent="0.25">
      <c r="A19" s="41" t="s">
        <v>178</v>
      </c>
      <c r="B19" s="306" t="s">
        <v>1317</v>
      </c>
      <c r="C19" s="307"/>
      <c r="D19" s="41" t="s">
        <v>180</v>
      </c>
      <c r="E19" s="294" t="s">
        <v>181</v>
      </c>
      <c r="F19" s="295"/>
      <c r="G19" s="296"/>
      <c r="H19" s="257" t="s">
        <v>182</v>
      </c>
      <c r="I19" s="257"/>
      <c r="J19" s="42">
        <f>[2]Hoja1!L69</f>
        <v>800000</v>
      </c>
      <c r="K19" s="257" t="s">
        <v>183</v>
      </c>
      <c r="L19" s="257"/>
      <c r="M19" s="257"/>
      <c r="N19" s="257"/>
      <c r="O19" s="42">
        <f>[2]Hoja1!I69</f>
        <v>29204208</v>
      </c>
      <c r="P19" s="140"/>
      <c r="R19" s="140"/>
      <c r="S19" s="140"/>
      <c r="T19" s="140"/>
    </row>
    <row r="20" spans="1:20" ht="19.5" customHeight="1" x14ac:dyDescent="0.25">
      <c r="A20" s="41" t="s">
        <v>184</v>
      </c>
      <c r="B20" s="293" t="s">
        <v>1318</v>
      </c>
      <c r="C20" s="293"/>
      <c r="D20" s="41" t="s">
        <v>186</v>
      </c>
      <c r="E20" s="301" t="s">
        <v>433</v>
      </c>
      <c r="F20" s="302"/>
      <c r="G20" s="303"/>
      <c r="H20" s="259" t="s">
        <v>188</v>
      </c>
      <c r="I20" s="259"/>
      <c r="J20" s="42">
        <v>0</v>
      </c>
      <c r="K20" s="257" t="s">
        <v>189</v>
      </c>
      <c r="L20" s="257"/>
      <c r="M20" s="257"/>
      <c r="N20" s="257"/>
      <c r="O20" s="42">
        <f>[2]Hoja1!J69</f>
        <v>5544632</v>
      </c>
      <c r="P20" s="140"/>
      <c r="R20" s="140"/>
      <c r="S20" s="140"/>
      <c r="T20" s="140"/>
    </row>
    <row r="21" spans="1:20" x14ac:dyDescent="0.25">
      <c r="A21" s="260" t="s">
        <v>190</v>
      </c>
      <c r="B21" s="260"/>
      <c r="C21" s="260"/>
      <c r="D21" s="260"/>
      <c r="E21" s="260"/>
      <c r="F21" s="260"/>
      <c r="H21" s="257" t="s">
        <v>191</v>
      </c>
      <c r="I21" s="257"/>
      <c r="J21" s="42">
        <v>0</v>
      </c>
      <c r="K21" s="257" t="s">
        <v>192</v>
      </c>
      <c r="L21" s="257"/>
      <c r="M21" s="257"/>
      <c r="N21" s="257"/>
      <c r="O21" s="42">
        <v>0</v>
      </c>
      <c r="P21" s="140"/>
      <c r="S21" s="140"/>
      <c r="T21" s="140"/>
    </row>
    <row r="22" spans="1:20" x14ac:dyDescent="0.25">
      <c r="A22" s="257" t="s">
        <v>193</v>
      </c>
      <c r="B22" s="257"/>
      <c r="C22" s="42">
        <f>SUM(C23:C29)</f>
        <v>294316102</v>
      </c>
      <c r="D22" s="257" t="s">
        <v>194</v>
      </c>
      <c r="E22" s="257"/>
      <c r="F22" s="42">
        <f>SUM(F23:F26)</f>
        <v>0</v>
      </c>
      <c r="H22" s="257" t="s">
        <v>195</v>
      </c>
      <c r="I22" s="257"/>
      <c r="J22" s="42">
        <v>0</v>
      </c>
      <c r="K22" s="257" t="s">
        <v>196</v>
      </c>
      <c r="L22" s="257"/>
      <c r="M22" s="257"/>
      <c r="N22" s="257"/>
      <c r="O22" s="42">
        <f>[2]Hoja1!L69</f>
        <v>800000</v>
      </c>
      <c r="P22" s="140"/>
      <c r="R22" s="140"/>
      <c r="S22" s="140"/>
      <c r="T22" s="140"/>
    </row>
    <row r="23" spans="1:20" x14ac:dyDescent="0.25">
      <c r="A23" s="261" t="s">
        <v>197</v>
      </c>
      <c r="B23" s="261"/>
      <c r="C23" s="42">
        <v>0</v>
      </c>
      <c r="D23" s="261" t="s">
        <v>198</v>
      </c>
      <c r="E23" s="261"/>
      <c r="F23" s="42">
        <v>0</v>
      </c>
      <c r="H23" s="257" t="s">
        <v>4</v>
      </c>
      <c r="I23" s="257"/>
      <c r="J23" s="42">
        <f>SUM(J18:J22)</f>
        <v>294316102</v>
      </c>
      <c r="K23" s="257" t="s">
        <v>199</v>
      </c>
      <c r="L23" s="257"/>
      <c r="M23" s="257"/>
      <c r="N23" s="257"/>
      <c r="O23" s="42">
        <v>0</v>
      </c>
      <c r="P23" s="140"/>
      <c r="R23" s="140"/>
      <c r="S23" s="140"/>
      <c r="T23" s="140"/>
    </row>
    <row r="24" spans="1:20" x14ac:dyDescent="0.25">
      <c r="A24" s="141" t="s">
        <v>200</v>
      </c>
      <c r="B24" s="141"/>
      <c r="C24" s="42">
        <v>0</v>
      </c>
      <c r="D24" s="141" t="s">
        <v>201</v>
      </c>
      <c r="E24" s="141"/>
      <c r="F24" s="42">
        <v>0</v>
      </c>
      <c r="K24" s="257" t="s">
        <v>202</v>
      </c>
      <c r="L24" s="257"/>
      <c r="M24" s="257"/>
      <c r="N24" s="257"/>
      <c r="O24" s="42">
        <v>0</v>
      </c>
      <c r="P24" s="140"/>
      <c r="R24" s="140"/>
      <c r="S24" s="140"/>
      <c r="T24" s="140"/>
    </row>
    <row r="25" spans="1:20" x14ac:dyDescent="0.25">
      <c r="A25" s="261" t="s">
        <v>203</v>
      </c>
      <c r="B25" s="261"/>
      <c r="C25" s="42">
        <v>0</v>
      </c>
      <c r="D25" s="262" t="s">
        <v>204</v>
      </c>
      <c r="E25" s="263"/>
      <c r="F25" s="266">
        <v>0</v>
      </c>
      <c r="K25" s="257" t="s">
        <v>205</v>
      </c>
      <c r="L25" s="257"/>
      <c r="M25" s="257"/>
      <c r="N25" s="257"/>
      <c r="O25" s="42">
        <v>0</v>
      </c>
      <c r="P25" s="140"/>
      <c r="S25" s="140"/>
      <c r="T25" s="140"/>
    </row>
    <row r="26" spans="1:20" x14ac:dyDescent="0.25">
      <c r="A26" s="261" t="s">
        <v>206</v>
      </c>
      <c r="B26" s="261"/>
      <c r="C26" s="42">
        <f>[2]Hoja1!G69</f>
        <v>294316102</v>
      </c>
      <c r="D26" s="264"/>
      <c r="E26" s="265"/>
      <c r="F26" s="267"/>
      <c r="K26" s="257" t="s">
        <v>207</v>
      </c>
      <c r="L26" s="257"/>
      <c r="M26" s="257"/>
      <c r="N26" s="257"/>
      <c r="O26" s="42">
        <v>0</v>
      </c>
      <c r="P26" s="140"/>
      <c r="S26" s="140"/>
      <c r="T26" s="140"/>
    </row>
    <row r="27" spans="1:20" x14ac:dyDescent="0.25">
      <c r="A27" s="261" t="s">
        <v>208</v>
      </c>
      <c r="B27" s="261"/>
      <c r="C27" s="42">
        <v>0</v>
      </c>
      <c r="K27" s="257" t="s">
        <v>4</v>
      </c>
      <c r="L27" s="257"/>
      <c r="M27" s="257"/>
      <c r="N27" s="257"/>
      <c r="O27" s="42">
        <f>SUM(O18:O26)</f>
        <v>294316102</v>
      </c>
      <c r="P27" s="140"/>
      <c r="S27" s="140"/>
      <c r="T27" s="140"/>
    </row>
    <row r="28" spans="1:20" x14ac:dyDescent="0.25">
      <c r="A28" s="261" t="s">
        <v>209</v>
      </c>
      <c r="B28" s="261"/>
      <c r="C28" s="42">
        <v>0</v>
      </c>
      <c r="D28" s="257" t="s">
        <v>210</v>
      </c>
      <c r="E28" s="257"/>
      <c r="F28" s="42">
        <f>C22+F22</f>
        <v>294316102</v>
      </c>
      <c r="K28" s="44"/>
      <c r="L28" s="44"/>
      <c r="M28" s="44"/>
      <c r="N28" s="44"/>
      <c r="O28" s="45"/>
      <c r="P28" s="140"/>
      <c r="S28" s="140"/>
      <c r="T28" s="140"/>
    </row>
    <row r="29" spans="1:20" x14ac:dyDescent="0.25">
      <c r="A29" s="268" t="s">
        <v>211</v>
      </c>
      <c r="B29" s="268"/>
      <c r="C29" s="269">
        <v>0</v>
      </c>
      <c r="K29" s="44"/>
      <c r="L29" s="44"/>
      <c r="M29" s="44"/>
      <c r="N29" s="44"/>
      <c r="O29" s="45"/>
      <c r="P29" s="140"/>
      <c r="R29" s="140"/>
      <c r="S29" s="140"/>
      <c r="T29" s="140"/>
    </row>
    <row r="30" spans="1:20" x14ac:dyDescent="0.25">
      <c r="A30" s="268"/>
      <c r="B30" s="268"/>
      <c r="C30" s="269"/>
      <c r="K30" s="44"/>
      <c r="L30" s="44"/>
      <c r="M30" s="44"/>
      <c r="N30" s="44"/>
      <c r="O30" s="45"/>
      <c r="P30" s="140"/>
      <c r="R30" s="140"/>
      <c r="S30" s="140"/>
      <c r="T30" s="140"/>
    </row>
    <row r="31" spans="1:20" x14ac:dyDescent="0.25">
      <c r="A31" s="46"/>
      <c r="B31" s="46"/>
      <c r="C31" s="45"/>
      <c r="K31" s="44"/>
      <c r="L31" s="44"/>
      <c r="M31" s="44"/>
      <c r="O31" s="45"/>
      <c r="P31" s="140"/>
      <c r="S31" s="140"/>
      <c r="T31" s="1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[2]Hoja1!T69</f>
        <v>21968641.5</v>
      </c>
      <c r="C33" s="42">
        <f>[2]Hoja1!U69</f>
        <v>21968641.5</v>
      </c>
      <c r="D33" s="42">
        <f>[2]Hoja1!V69</f>
        <v>23702858.5</v>
      </c>
      <c r="E33" s="42">
        <f>SUM(B33:D33)</f>
        <v>67640141.5</v>
      </c>
      <c r="F33" s="42">
        <f>[2]Hoja1!W69</f>
        <v>21968641.5</v>
      </c>
      <c r="G33" s="42">
        <f>[2]Hoja1!X69</f>
        <v>21968641.5</v>
      </c>
      <c r="H33" s="42">
        <f>[2]Hoja1!Y69</f>
        <v>23702858.5</v>
      </c>
      <c r="I33" s="42">
        <f>SUM(F33:H33)</f>
        <v>67640141.5</v>
      </c>
      <c r="J33" s="42">
        <f>I33+E33</f>
        <v>135280283</v>
      </c>
      <c r="K33" s="42">
        <f>[2]Hoja1!Y69</f>
        <v>23702858.5</v>
      </c>
      <c r="L33" s="42">
        <f>[2]Hoja1!Z69</f>
        <v>21968641.5</v>
      </c>
      <c r="M33" s="42">
        <f>[2]Hoja1!AA69</f>
        <v>21968641.5</v>
      </c>
      <c r="N33" s="42">
        <f>SUM(K33:M33)</f>
        <v>67640141.5</v>
      </c>
      <c r="O33" s="42">
        <f>[2]Hoja1!AC69</f>
        <v>21968641.5</v>
      </c>
      <c r="P33" s="42">
        <f>[2]Hoja1!AD69</f>
        <v>33846409.5</v>
      </c>
      <c r="Q33" s="42">
        <f>[2]Hoja1!AE69</f>
        <v>35580626.5</v>
      </c>
      <c r="R33" s="42">
        <f>SUM(O33:Q33)</f>
        <v>91395677.5</v>
      </c>
      <c r="S33" s="42">
        <f>R33+N33+J33</f>
        <v>294316102</v>
      </c>
    </row>
    <row r="34" spans="1:21" x14ac:dyDescent="0.25">
      <c r="A34" s="49" t="s">
        <v>219</v>
      </c>
      <c r="B34" s="42">
        <v>21901965.829999998</v>
      </c>
      <c r="C34" s="42">
        <v>22997387.23</v>
      </c>
      <c r="D34" s="42">
        <v>30750399.34</v>
      </c>
      <c r="E34" s="42">
        <f>SUM(B34:D34)</f>
        <v>75649752.400000006</v>
      </c>
      <c r="F34" s="42"/>
      <c r="G34" s="42"/>
      <c r="H34" s="42"/>
      <c r="I34" s="42">
        <f>SUM(F34:H34)</f>
        <v>0</v>
      </c>
      <c r="J34" s="42">
        <f>I34+E34</f>
        <v>75649752.400000006</v>
      </c>
      <c r="K34" s="42"/>
      <c r="L34" s="42"/>
      <c r="M34" s="42"/>
      <c r="N34" s="42">
        <f>SUM(K34:M34)</f>
        <v>0</v>
      </c>
      <c r="O34" s="42"/>
      <c r="P34" s="42"/>
      <c r="Q34" s="42"/>
      <c r="R34" s="42">
        <f>SUM(O34:Q34)</f>
        <v>0</v>
      </c>
      <c r="S34" s="42">
        <f>R34+N34+J34</f>
        <v>75649752.400000006</v>
      </c>
    </row>
    <row r="35" spans="1:21" x14ac:dyDescent="0.25">
      <c r="A35" s="49" t="s">
        <v>220</v>
      </c>
      <c r="B35" s="50">
        <f>(B34-B33)/B33</f>
        <v>-3.0350383750402496E-3</v>
      </c>
      <c r="C35" s="50">
        <f t="shared" ref="C35:S35" si="0">(C34-C33)/C33</f>
        <v>4.6827917420383072E-2</v>
      </c>
      <c r="D35" s="50">
        <f t="shared" si="0"/>
        <v>0.29732873104735447</v>
      </c>
      <c r="E35" s="50">
        <f t="shared" si="0"/>
        <v>0.1184150523990256</v>
      </c>
      <c r="F35" s="50">
        <f t="shared" si="0"/>
        <v>-1</v>
      </c>
      <c r="G35" s="50">
        <f t="shared" si="0"/>
        <v>-1</v>
      </c>
      <c r="H35" s="50">
        <f t="shared" si="0"/>
        <v>-1</v>
      </c>
      <c r="I35" s="50">
        <f t="shared" si="0"/>
        <v>-1</v>
      </c>
      <c r="J35" s="50">
        <f t="shared" si="0"/>
        <v>-0.44079247380048719</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-0.74296427587234082</v>
      </c>
    </row>
    <row r="37" spans="1:21" x14ac:dyDescent="0.25">
      <c r="A37" s="270" t="s">
        <v>221</v>
      </c>
      <c r="B37" s="270"/>
      <c r="C37" s="270"/>
      <c r="D37" s="270"/>
      <c r="E37" s="270"/>
      <c r="F37" s="270"/>
      <c r="G37" s="270"/>
      <c r="H37" s="270"/>
      <c r="I37" s="270"/>
      <c r="J37" s="270"/>
      <c r="K37" s="270"/>
      <c r="L37" s="270"/>
      <c r="M37" s="270"/>
      <c r="N37" s="270"/>
      <c r="O37" s="270"/>
      <c r="P37" s="270"/>
      <c r="Q37" s="270"/>
      <c r="R37" s="270"/>
      <c r="S37" s="270"/>
    </row>
    <row r="38" spans="1:21"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1"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1" x14ac:dyDescent="0.25">
      <c r="A40" s="271"/>
      <c r="B40" s="271"/>
      <c r="C40" s="271"/>
      <c r="D40" s="271"/>
      <c r="E40" s="271"/>
      <c r="F40" s="271"/>
      <c r="G40" s="271"/>
      <c r="H40" s="271"/>
      <c r="I40" s="271"/>
      <c r="J40" s="271"/>
      <c r="K40" s="271"/>
      <c r="L40" s="142" t="s">
        <v>239</v>
      </c>
      <c r="M40" s="143" t="s">
        <v>219</v>
      </c>
      <c r="N40" s="142" t="s">
        <v>239</v>
      </c>
      <c r="O40" s="143" t="s">
        <v>219</v>
      </c>
      <c r="P40" s="142" t="s">
        <v>239</v>
      </c>
      <c r="Q40" s="143" t="s">
        <v>219</v>
      </c>
      <c r="R40" s="142" t="s">
        <v>239</v>
      </c>
      <c r="S40" s="143" t="s">
        <v>219</v>
      </c>
    </row>
    <row r="41" spans="1:21" ht="157.5" x14ac:dyDescent="0.25">
      <c r="A41" s="145" t="s">
        <v>240</v>
      </c>
      <c r="B41" s="145" t="s">
        <v>1319</v>
      </c>
      <c r="C41" s="145" t="s">
        <v>1320</v>
      </c>
      <c r="D41" s="145" t="s">
        <v>1321</v>
      </c>
      <c r="E41" s="145" t="s">
        <v>244</v>
      </c>
      <c r="F41" s="145" t="s">
        <v>245</v>
      </c>
      <c r="G41" s="145" t="s">
        <v>218</v>
      </c>
      <c r="H41" s="145" t="s">
        <v>1322</v>
      </c>
      <c r="I41" s="145" t="s">
        <v>1323</v>
      </c>
      <c r="J41" s="145"/>
      <c r="K41" s="128">
        <v>1</v>
      </c>
      <c r="L41" s="55"/>
      <c r="M41" s="55"/>
      <c r="N41" s="55"/>
      <c r="O41" s="54"/>
      <c r="P41" s="55"/>
      <c r="Q41" s="54"/>
      <c r="R41" s="128">
        <v>1</v>
      </c>
      <c r="S41" s="145"/>
      <c r="U41" s="1" t="s">
        <v>1125</v>
      </c>
    </row>
    <row r="42" spans="1:21" x14ac:dyDescent="0.25">
      <c r="A42" s="275"/>
      <c r="B42" s="275"/>
      <c r="C42" s="275"/>
      <c r="D42" s="275"/>
      <c r="E42" s="275"/>
      <c r="F42" s="275"/>
      <c r="G42" s="275"/>
      <c r="H42" s="275"/>
      <c r="I42" s="275"/>
      <c r="J42" s="275"/>
      <c r="K42" s="275"/>
      <c r="L42" s="275"/>
      <c r="M42" s="275"/>
      <c r="N42" s="275"/>
      <c r="O42" s="275"/>
      <c r="P42" s="275"/>
      <c r="Q42" s="275"/>
      <c r="R42" s="275"/>
      <c r="S42" s="275"/>
    </row>
    <row r="43" spans="1:21" ht="124.5" x14ac:dyDescent="0.25">
      <c r="A43" s="144" t="s">
        <v>246</v>
      </c>
      <c r="B43" s="144" t="s">
        <v>1324</v>
      </c>
      <c r="C43" s="145" t="s">
        <v>1325</v>
      </c>
      <c r="D43" s="145" t="s">
        <v>1321</v>
      </c>
      <c r="E43" s="145" t="s">
        <v>244</v>
      </c>
      <c r="F43" s="145" t="s">
        <v>245</v>
      </c>
      <c r="G43" s="145" t="s">
        <v>218</v>
      </c>
      <c r="H43" s="145" t="s">
        <v>1322</v>
      </c>
      <c r="I43" s="145" t="s">
        <v>1326</v>
      </c>
      <c r="J43" s="128"/>
      <c r="K43" s="128">
        <v>1</v>
      </c>
      <c r="L43" s="55"/>
      <c r="M43" s="55"/>
      <c r="N43" s="55"/>
      <c r="O43" s="54"/>
      <c r="P43" s="55"/>
      <c r="Q43" s="54"/>
      <c r="R43" s="128">
        <v>1</v>
      </c>
      <c r="S43" s="54"/>
      <c r="U43" s="54" t="s">
        <v>1327</v>
      </c>
    </row>
    <row r="44" spans="1:21" x14ac:dyDescent="0.25">
      <c r="A44" s="275"/>
      <c r="B44" s="275"/>
      <c r="C44" s="275"/>
      <c r="D44" s="275"/>
      <c r="E44" s="275"/>
      <c r="F44" s="275"/>
      <c r="G44" s="275"/>
      <c r="H44" s="275"/>
      <c r="I44" s="275"/>
      <c r="J44" s="275"/>
      <c r="K44" s="275"/>
      <c r="L44" s="275"/>
      <c r="M44" s="275"/>
      <c r="N44" s="275"/>
      <c r="O44" s="275"/>
      <c r="P44" s="275"/>
      <c r="Q44" s="275"/>
      <c r="R44" s="275"/>
      <c r="S44" s="275"/>
    </row>
    <row r="45" spans="1:21" ht="78.75" x14ac:dyDescent="0.25">
      <c r="A45" s="279" t="s">
        <v>285</v>
      </c>
      <c r="B45" s="145" t="s">
        <v>1328</v>
      </c>
      <c r="C45" s="145" t="s">
        <v>1329</v>
      </c>
      <c r="D45" s="145" t="s">
        <v>1330</v>
      </c>
      <c r="E45" s="145" t="s">
        <v>244</v>
      </c>
      <c r="F45" s="145" t="s">
        <v>252</v>
      </c>
      <c r="G45" s="145" t="s">
        <v>343</v>
      </c>
      <c r="H45" s="145" t="s">
        <v>1331</v>
      </c>
      <c r="I45" s="145" t="s">
        <v>1332</v>
      </c>
      <c r="J45" s="128"/>
      <c r="K45" s="128">
        <v>1</v>
      </c>
      <c r="L45" s="128">
        <v>1</v>
      </c>
      <c r="M45" s="55"/>
      <c r="N45" s="128">
        <v>1</v>
      </c>
      <c r="O45" s="54"/>
      <c r="P45" s="128">
        <v>1</v>
      </c>
      <c r="Q45" s="54"/>
      <c r="R45" s="128">
        <v>1</v>
      </c>
      <c r="S45" s="54"/>
      <c r="U45" s="1" t="s">
        <v>1134</v>
      </c>
    </row>
    <row r="46" spans="1:21" ht="78.75" x14ac:dyDescent="0.25">
      <c r="A46" s="279"/>
      <c r="B46" s="145" t="s">
        <v>1333</v>
      </c>
      <c r="C46" s="145" t="s">
        <v>1334</v>
      </c>
      <c r="D46" s="145" t="s">
        <v>1335</v>
      </c>
      <c r="E46" s="145" t="s">
        <v>244</v>
      </c>
      <c r="F46" s="145" t="s">
        <v>252</v>
      </c>
      <c r="G46" s="145" t="s">
        <v>343</v>
      </c>
      <c r="H46" s="145" t="s">
        <v>1336</v>
      </c>
      <c r="I46" s="145" t="s">
        <v>1337</v>
      </c>
      <c r="J46" s="128"/>
      <c r="K46" s="128">
        <v>-0.3</v>
      </c>
      <c r="L46" s="128">
        <v>-0.3</v>
      </c>
      <c r="M46" s="55"/>
      <c r="N46" s="128">
        <v>-0.3</v>
      </c>
      <c r="O46" s="54"/>
      <c r="P46" s="128">
        <v>-0.3</v>
      </c>
      <c r="Q46" s="54"/>
      <c r="R46" s="128">
        <v>-0.3</v>
      </c>
      <c r="S46" s="54"/>
    </row>
    <row r="47" spans="1:21" ht="56.25" x14ac:dyDescent="0.25">
      <c r="A47" s="279"/>
      <c r="B47" s="145" t="s">
        <v>1338</v>
      </c>
      <c r="C47" s="145" t="s">
        <v>1339</v>
      </c>
      <c r="D47" s="145" t="s">
        <v>1340</v>
      </c>
      <c r="E47" s="145" t="s">
        <v>244</v>
      </c>
      <c r="F47" s="145" t="s">
        <v>252</v>
      </c>
      <c r="G47" s="145" t="s">
        <v>343</v>
      </c>
      <c r="H47" s="145" t="s">
        <v>1322</v>
      </c>
      <c r="I47" s="145" t="s">
        <v>1297</v>
      </c>
      <c r="J47" s="128"/>
      <c r="K47" s="128">
        <v>1</v>
      </c>
      <c r="L47" s="128">
        <v>1</v>
      </c>
      <c r="M47" s="55"/>
      <c r="N47" s="128">
        <v>1</v>
      </c>
      <c r="O47" s="54"/>
      <c r="P47" s="128">
        <v>1</v>
      </c>
      <c r="Q47" s="54"/>
      <c r="R47" s="128">
        <v>1</v>
      </c>
      <c r="S47" s="54"/>
    </row>
    <row r="48" spans="1:21" x14ac:dyDescent="0.25">
      <c r="A48" s="275"/>
      <c r="B48" s="275"/>
      <c r="C48" s="275"/>
      <c r="D48" s="275"/>
      <c r="E48" s="275"/>
      <c r="F48" s="275"/>
      <c r="G48" s="275"/>
      <c r="H48" s="275"/>
      <c r="I48" s="275"/>
      <c r="J48" s="275"/>
      <c r="K48" s="275"/>
      <c r="L48" s="275"/>
      <c r="M48" s="275"/>
      <c r="N48" s="275"/>
      <c r="O48" s="275"/>
      <c r="P48" s="275"/>
      <c r="Q48" s="275"/>
      <c r="R48" s="275"/>
      <c r="S48" s="275"/>
    </row>
    <row r="49" spans="1:21" ht="78.75" x14ac:dyDescent="0.25">
      <c r="A49" s="279" t="s">
        <v>284</v>
      </c>
      <c r="B49" s="145" t="s">
        <v>1341</v>
      </c>
      <c r="C49" s="145" t="s">
        <v>1342</v>
      </c>
      <c r="D49" s="145" t="s">
        <v>1343</v>
      </c>
      <c r="E49" s="145" t="s">
        <v>244</v>
      </c>
      <c r="F49" s="145" t="s">
        <v>252</v>
      </c>
      <c r="G49" s="145" t="s">
        <v>343</v>
      </c>
      <c r="H49" s="145" t="s">
        <v>1331</v>
      </c>
      <c r="I49" s="145" t="s">
        <v>1344</v>
      </c>
      <c r="J49" s="128"/>
      <c r="K49" s="128">
        <v>1</v>
      </c>
      <c r="L49" s="128">
        <v>1</v>
      </c>
      <c r="M49" s="55"/>
      <c r="N49" s="128">
        <v>1</v>
      </c>
      <c r="O49" s="54"/>
      <c r="P49" s="128">
        <v>1</v>
      </c>
      <c r="Q49" s="54"/>
      <c r="R49" s="128">
        <v>1</v>
      </c>
      <c r="S49" s="54"/>
      <c r="U49" s="1" t="s">
        <v>1134</v>
      </c>
    </row>
    <row r="50" spans="1:21" ht="112.5" x14ac:dyDescent="0.25">
      <c r="A50" s="279"/>
      <c r="B50" s="145" t="s">
        <v>1345</v>
      </c>
      <c r="C50" s="145" t="s">
        <v>1346</v>
      </c>
      <c r="D50" s="145" t="s">
        <v>1347</v>
      </c>
      <c r="E50" s="145" t="s">
        <v>244</v>
      </c>
      <c r="F50" s="145" t="s">
        <v>252</v>
      </c>
      <c r="G50" s="145" t="s">
        <v>343</v>
      </c>
      <c r="H50" s="145" t="s">
        <v>1348</v>
      </c>
      <c r="I50" s="145" t="s">
        <v>1349</v>
      </c>
      <c r="J50" s="128"/>
      <c r="K50" s="128">
        <v>1</v>
      </c>
      <c r="L50" s="128">
        <v>1</v>
      </c>
      <c r="M50" s="55"/>
      <c r="N50" s="128">
        <v>1</v>
      </c>
      <c r="O50" s="54"/>
      <c r="P50" s="128">
        <v>1</v>
      </c>
      <c r="Q50" s="54"/>
      <c r="R50" s="128">
        <v>1</v>
      </c>
      <c r="S50" s="54"/>
    </row>
    <row r="51" spans="1:21" ht="90" x14ac:dyDescent="0.25">
      <c r="A51" s="279"/>
      <c r="B51" s="145" t="s">
        <v>1350</v>
      </c>
      <c r="C51" s="145" t="s">
        <v>1351</v>
      </c>
      <c r="D51" s="145" t="s">
        <v>1352</v>
      </c>
      <c r="E51" s="145" t="s">
        <v>244</v>
      </c>
      <c r="F51" s="145" t="s">
        <v>252</v>
      </c>
      <c r="G51" s="145" t="s">
        <v>343</v>
      </c>
      <c r="H51" s="145" t="s">
        <v>1322</v>
      </c>
      <c r="I51" s="145" t="s">
        <v>1326</v>
      </c>
      <c r="J51" s="128"/>
      <c r="K51" s="128">
        <v>1</v>
      </c>
      <c r="L51" s="128">
        <v>1</v>
      </c>
      <c r="M51" s="55"/>
      <c r="N51" s="128">
        <v>1</v>
      </c>
      <c r="O51" s="54"/>
      <c r="P51" s="128">
        <v>1</v>
      </c>
      <c r="Q51" s="54"/>
      <c r="R51" s="128">
        <v>1</v>
      </c>
      <c r="S51" s="54"/>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49:A51"/>
    <mergeCell ref="P39:Q39"/>
    <mergeCell ref="R39:S39"/>
    <mergeCell ref="A42:S42"/>
    <mergeCell ref="A44:S44"/>
    <mergeCell ref="A45:A47"/>
    <mergeCell ref="A48:S48"/>
    <mergeCell ref="F39:F40"/>
    <mergeCell ref="G39:G40"/>
    <mergeCell ref="J39:J40"/>
    <mergeCell ref="K39:K40"/>
    <mergeCell ref="L39:M39"/>
    <mergeCell ref="N39:O39"/>
  </mergeCell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U52"/>
  <sheetViews>
    <sheetView showGridLines="0" topLeftCell="A33" zoomScaleNormal="100" workbookViewId="0">
      <selection activeCell="F34" sqref="F34"/>
    </sheetView>
  </sheetViews>
  <sheetFormatPr baseColWidth="10" defaultRowHeight="15" x14ac:dyDescent="0.25"/>
  <cols>
    <col min="1" max="1" width="11.42578125" style="1"/>
    <col min="2" max="3" width="16.85546875" style="1" customWidth="1"/>
    <col min="4" max="4" width="11.42578125" style="1"/>
    <col min="5" max="7" width="12.85546875" style="1" customWidth="1"/>
    <col min="8" max="8" width="12.5703125" style="1" bestFit="1" customWidth="1"/>
    <col min="9" max="9" width="13.7109375" style="1" customWidth="1"/>
    <col min="10" max="10" width="12.5703125" style="1" bestFit="1" customWidth="1"/>
    <col min="11" max="11" width="11.7109375" style="1" bestFit="1" customWidth="1"/>
    <col min="12" max="14" width="11.42578125" style="1"/>
    <col min="15" max="15" width="12.5703125" style="1" bestFit="1" customWidth="1"/>
    <col min="16" max="18" width="11.42578125" style="1"/>
    <col min="19" max="19" width="12.5703125" style="1" bestFit="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2.75" customHeight="1" x14ac:dyDescent="0.25">
      <c r="A10" s="139" t="s">
        <v>1353</v>
      </c>
      <c r="B10" s="145" t="str">
        <f>[2]Hoja1!E70</f>
        <v>Programa Municipal Inteligencia Policial</v>
      </c>
      <c r="C10" s="138" t="str">
        <f>[2]Hoja1!S70</f>
        <v>Transito y Vialidad</v>
      </c>
      <c r="D10" s="309" t="s">
        <v>1354</v>
      </c>
      <c r="E10" s="247"/>
      <c r="F10" s="248">
        <f>SUM([2]Hoja1!G70:G72)</f>
        <v>104714861</v>
      </c>
      <c r="G10" s="249"/>
      <c r="H10" s="38">
        <f>SUM([2]Hoja1!G70:G72)</f>
        <v>104714861</v>
      </c>
      <c r="I10" s="39">
        <v>0</v>
      </c>
      <c r="J10" s="248">
        <v>0</v>
      </c>
      <c r="K10" s="249"/>
      <c r="L10" s="248">
        <f>H10-J10</f>
        <v>104714861</v>
      </c>
      <c r="M10" s="249"/>
      <c r="N10" s="246" t="s">
        <v>161</v>
      </c>
      <c r="O10" s="247"/>
      <c r="P10" s="246" t="s">
        <v>1314</v>
      </c>
      <c r="Q10" s="250"/>
      <c r="R10" s="286" t="s">
        <v>1315</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53</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1316</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140"/>
      <c r="Q17" s="127"/>
      <c r="R17" s="140"/>
      <c r="S17" s="140"/>
      <c r="T17" s="140"/>
    </row>
    <row r="18" spans="1:20" x14ac:dyDescent="0.25">
      <c r="A18" s="41" t="s">
        <v>172</v>
      </c>
      <c r="B18" s="293" t="s">
        <v>173</v>
      </c>
      <c r="C18" s="293"/>
      <c r="D18" s="41" t="s">
        <v>174</v>
      </c>
      <c r="E18" s="294" t="s">
        <v>175</v>
      </c>
      <c r="F18" s="295"/>
      <c r="G18" s="296"/>
      <c r="H18" s="257" t="s">
        <v>176</v>
      </c>
      <c r="I18" s="257"/>
      <c r="J18" s="42">
        <f>SUM([2]Hoja1!H70:J72)</f>
        <v>104714861</v>
      </c>
      <c r="K18" s="257" t="s">
        <v>177</v>
      </c>
      <c r="L18" s="257"/>
      <c r="M18" s="257"/>
      <c r="N18" s="257"/>
      <c r="O18" s="42">
        <f>SUM([2]Hoja1!H70:H72)</f>
        <v>90707473</v>
      </c>
      <c r="P18" s="140"/>
      <c r="R18" s="140"/>
      <c r="S18" s="140"/>
      <c r="T18" s="140"/>
    </row>
    <row r="19" spans="1:20" ht="22.5" customHeight="1" x14ac:dyDescent="0.25">
      <c r="A19" s="41" t="s">
        <v>178</v>
      </c>
      <c r="B19" s="306" t="s">
        <v>1355</v>
      </c>
      <c r="C19" s="307"/>
      <c r="D19" s="41" t="s">
        <v>180</v>
      </c>
      <c r="E19" s="294" t="s">
        <v>181</v>
      </c>
      <c r="F19" s="295"/>
      <c r="G19" s="296"/>
      <c r="H19" s="257" t="s">
        <v>182</v>
      </c>
      <c r="I19" s="257"/>
      <c r="J19" s="42"/>
      <c r="K19" s="257" t="s">
        <v>183</v>
      </c>
      <c r="L19" s="257"/>
      <c r="M19" s="257"/>
      <c r="N19" s="257"/>
      <c r="O19" s="42">
        <f>SUM([2]Hoja1!I70:I72)</f>
        <v>10889128</v>
      </c>
      <c r="P19" s="140"/>
      <c r="R19" s="140"/>
      <c r="S19" s="140"/>
      <c r="T19" s="140"/>
    </row>
    <row r="20" spans="1:20" ht="19.5" customHeight="1" x14ac:dyDescent="0.25">
      <c r="A20" s="41" t="s">
        <v>184</v>
      </c>
      <c r="B20" s="293" t="s">
        <v>1318</v>
      </c>
      <c r="C20" s="293"/>
      <c r="D20" s="41" t="s">
        <v>186</v>
      </c>
      <c r="E20" s="301" t="s">
        <v>433</v>
      </c>
      <c r="F20" s="302"/>
      <c r="G20" s="303"/>
      <c r="H20" s="259" t="s">
        <v>188</v>
      </c>
      <c r="I20" s="259"/>
      <c r="J20" s="42">
        <v>0</v>
      </c>
      <c r="K20" s="257" t="s">
        <v>189</v>
      </c>
      <c r="L20" s="257"/>
      <c r="M20" s="257"/>
      <c r="N20" s="257"/>
      <c r="O20" s="42">
        <f>SUM([2]Hoja1!J70:J72)</f>
        <v>3118260</v>
      </c>
      <c r="P20" s="140"/>
      <c r="R20" s="140"/>
      <c r="S20" s="140"/>
      <c r="T20" s="140"/>
    </row>
    <row r="21" spans="1:20" x14ac:dyDescent="0.25">
      <c r="A21" s="260" t="s">
        <v>190</v>
      </c>
      <c r="B21" s="260"/>
      <c r="C21" s="260"/>
      <c r="D21" s="260"/>
      <c r="E21" s="260"/>
      <c r="F21" s="260"/>
      <c r="H21" s="257" t="s">
        <v>191</v>
      </c>
      <c r="I21" s="257"/>
      <c r="J21" s="42">
        <v>0</v>
      </c>
      <c r="K21" s="257" t="s">
        <v>192</v>
      </c>
      <c r="L21" s="257"/>
      <c r="M21" s="257"/>
      <c r="N21" s="257"/>
      <c r="O21" s="42">
        <v>0</v>
      </c>
      <c r="P21" s="140"/>
      <c r="S21" s="140"/>
      <c r="T21" s="140"/>
    </row>
    <row r="22" spans="1:20" x14ac:dyDescent="0.25">
      <c r="A22" s="257" t="s">
        <v>193</v>
      </c>
      <c r="B22" s="257"/>
      <c r="C22" s="42">
        <f>SUM(C23:C29)</f>
        <v>104714861</v>
      </c>
      <c r="D22" s="257" t="s">
        <v>194</v>
      </c>
      <c r="E22" s="257"/>
      <c r="F22" s="42">
        <f>SUM(F23:F26)</f>
        <v>0</v>
      </c>
      <c r="H22" s="257" t="s">
        <v>195</v>
      </c>
      <c r="I22" s="257"/>
      <c r="J22" s="42">
        <v>0</v>
      </c>
      <c r="K22" s="257" t="s">
        <v>196</v>
      </c>
      <c r="L22" s="257"/>
      <c r="M22" s="257"/>
      <c r="N22" s="257"/>
      <c r="O22" s="42">
        <v>0</v>
      </c>
      <c r="P22" s="140"/>
      <c r="R22" s="140"/>
      <c r="S22" s="140"/>
      <c r="T22" s="140"/>
    </row>
    <row r="23" spans="1:20" x14ac:dyDescent="0.25">
      <c r="A23" s="261" t="s">
        <v>197</v>
      </c>
      <c r="B23" s="261"/>
      <c r="C23" s="42">
        <v>0</v>
      </c>
      <c r="D23" s="261" t="s">
        <v>198</v>
      </c>
      <c r="E23" s="261"/>
      <c r="F23" s="42">
        <v>0</v>
      </c>
      <c r="H23" s="257" t="s">
        <v>4</v>
      </c>
      <c r="I23" s="257"/>
      <c r="J23" s="42">
        <f>SUM(J18:J22)</f>
        <v>104714861</v>
      </c>
      <c r="K23" s="257" t="s">
        <v>199</v>
      </c>
      <c r="L23" s="257"/>
      <c r="M23" s="257"/>
      <c r="N23" s="257"/>
      <c r="O23" s="42">
        <v>0</v>
      </c>
      <c r="P23" s="140"/>
      <c r="R23" s="140"/>
      <c r="S23" s="140"/>
      <c r="T23" s="140"/>
    </row>
    <row r="24" spans="1:20" x14ac:dyDescent="0.25">
      <c r="A24" s="141" t="s">
        <v>200</v>
      </c>
      <c r="B24" s="141"/>
      <c r="C24" s="42">
        <v>0</v>
      </c>
      <c r="D24" s="141" t="s">
        <v>201</v>
      </c>
      <c r="E24" s="141"/>
      <c r="F24" s="42">
        <v>0</v>
      </c>
      <c r="K24" s="257" t="s">
        <v>202</v>
      </c>
      <c r="L24" s="257"/>
      <c r="M24" s="257"/>
      <c r="N24" s="257"/>
      <c r="O24" s="42">
        <v>0</v>
      </c>
      <c r="P24" s="140"/>
      <c r="R24" s="140"/>
      <c r="S24" s="140"/>
      <c r="T24" s="140"/>
    </row>
    <row r="25" spans="1:20" x14ac:dyDescent="0.25">
      <c r="A25" s="261" t="s">
        <v>203</v>
      </c>
      <c r="B25" s="261"/>
      <c r="C25" s="42">
        <v>0</v>
      </c>
      <c r="D25" s="262" t="s">
        <v>204</v>
      </c>
      <c r="E25" s="263"/>
      <c r="F25" s="266">
        <v>0</v>
      </c>
      <c r="K25" s="257" t="s">
        <v>205</v>
      </c>
      <c r="L25" s="257"/>
      <c r="M25" s="257"/>
      <c r="N25" s="257"/>
      <c r="O25" s="42">
        <v>0</v>
      </c>
      <c r="P25" s="140"/>
      <c r="S25" s="140"/>
      <c r="T25" s="140"/>
    </row>
    <row r="26" spans="1:20" x14ac:dyDescent="0.25">
      <c r="A26" s="261" t="s">
        <v>206</v>
      </c>
      <c r="B26" s="261"/>
      <c r="C26" s="42">
        <v>104714861</v>
      </c>
      <c r="D26" s="264"/>
      <c r="E26" s="265"/>
      <c r="F26" s="267"/>
      <c r="K26" s="257" t="s">
        <v>207</v>
      </c>
      <c r="L26" s="257"/>
      <c r="M26" s="257"/>
      <c r="N26" s="257"/>
      <c r="O26" s="42">
        <v>0</v>
      </c>
      <c r="P26" s="140"/>
      <c r="S26" s="140"/>
      <c r="T26" s="140"/>
    </row>
    <row r="27" spans="1:20" x14ac:dyDescent="0.25">
      <c r="A27" s="261" t="s">
        <v>208</v>
      </c>
      <c r="B27" s="261"/>
      <c r="C27" s="42">
        <v>0</v>
      </c>
      <c r="K27" s="257" t="s">
        <v>4</v>
      </c>
      <c r="L27" s="257"/>
      <c r="M27" s="257"/>
      <c r="N27" s="257"/>
      <c r="O27" s="42">
        <f>SUM(O18:O26)</f>
        <v>104714861</v>
      </c>
      <c r="P27" s="140"/>
      <c r="S27" s="140"/>
      <c r="T27" s="140"/>
    </row>
    <row r="28" spans="1:20" x14ac:dyDescent="0.25">
      <c r="A28" s="261" t="s">
        <v>209</v>
      </c>
      <c r="B28" s="261"/>
      <c r="C28" s="42">
        <v>0</v>
      </c>
      <c r="D28" s="257" t="s">
        <v>210</v>
      </c>
      <c r="E28" s="257"/>
      <c r="F28" s="42">
        <f>C22+F22</f>
        <v>104714861</v>
      </c>
      <c r="K28" s="44"/>
      <c r="L28" s="44"/>
      <c r="M28" s="44"/>
      <c r="N28" s="44"/>
      <c r="O28" s="45"/>
      <c r="P28" s="140"/>
      <c r="S28" s="140"/>
      <c r="T28" s="140"/>
    </row>
    <row r="29" spans="1:20" x14ac:dyDescent="0.25">
      <c r="A29" s="268" t="s">
        <v>211</v>
      </c>
      <c r="B29" s="268"/>
      <c r="C29" s="269">
        <v>0</v>
      </c>
      <c r="K29" s="44"/>
      <c r="L29" s="44"/>
      <c r="M29" s="44"/>
      <c r="N29" s="44"/>
      <c r="O29" s="45"/>
      <c r="P29" s="140"/>
      <c r="R29" s="140"/>
      <c r="S29" s="140"/>
      <c r="T29" s="140"/>
    </row>
    <row r="30" spans="1:20" x14ac:dyDescent="0.25">
      <c r="A30" s="268"/>
      <c r="B30" s="268"/>
      <c r="C30" s="269"/>
      <c r="K30" s="44"/>
      <c r="L30" s="44"/>
      <c r="M30" s="44"/>
      <c r="N30" s="44"/>
      <c r="O30" s="45"/>
      <c r="P30" s="140"/>
      <c r="R30" s="140"/>
      <c r="S30" s="140"/>
      <c r="T30" s="140"/>
    </row>
    <row r="31" spans="1:20" x14ac:dyDescent="0.25">
      <c r="A31" s="46"/>
      <c r="B31" s="46"/>
      <c r="C31" s="45"/>
      <c r="K31" s="44"/>
      <c r="L31" s="44"/>
      <c r="M31" s="44"/>
      <c r="O31" s="45"/>
      <c r="P31" s="140"/>
      <c r="S31" s="140"/>
      <c r="T31" s="1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SUM([2]Hoja1!T70:T72)</f>
        <v>7866741.75</v>
      </c>
      <c r="C33" s="42">
        <f>SUM([2]Hoja1!U70:U72)</f>
        <v>7930741.75</v>
      </c>
      <c r="D33" s="42">
        <f>SUM([2]Hoja1!V70:V72)</f>
        <v>8217836.75</v>
      </c>
      <c r="E33" s="42">
        <f>SUM(B33:D33)</f>
        <v>24015320.25</v>
      </c>
      <c r="F33" s="42">
        <f>SUM([2]Hoja1!W70:W72)</f>
        <v>7898741.75</v>
      </c>
      <c r="G33" s="42">
        <f>SUM([2]Hoja1!X70:X72)</f>
        <v>7898741.75</v>
      </c>
      <c r="H33" s="42">
        <f>SUM([2]Hoja1!Y70:Y72)</f>
        <v>8217836.75</v>
      </c>
      <c r="I33" s="42">
        <f>SUM(F33:H33)</f>
        <v>24015320.25</v>
      </c>
      <c r="J33" s="42">
        <f>I33+E33</f>
        <v>48030640.5</v>
      </c>
      <c r="K33" s="42">
        <f>SUM([2]Hoja1!Z70:Z72)</f>
        <v>7898741.75</v>
      </c>
      <c r="L33" s="42">
        <f>SUM([2]Hoja1!AA70:AA72)</f>
        <v>7898741.75</v>
      </c>
      <c r="M33" s="42">
        <f>SUM([2]Hoja1!AB70:AB72)</f>
        <v>8217836.75</v>
      </c>
      <c r="N33" s="42">
        <f>SUM(K33:M33)</f>
        <v>24015320.25</v>
      </c>
      <c r="O33" s="42">
        <f>SUM([2]Hoja1!AC70:AC72)</f>
        <v>7898741.75</v>
      </c>
      <c r="P33" s="42">
        <f>SUM([2]Hoja1!AD70:AD72)</f>
        <v>12225531.75</v>
      </c>
      <c r="Q33" s="42">
        <f>SUM([2]Hoja1!AE70:AE72)</f>
        <v>12544626.75</v>
      </c>
      <c r="R33" s="42">
        <f>SUM(O33:Q33)</f>
        <v>32668900.25</v>
      </c>
      <c r="S33" s="42">
        <f>R33+N33+J33</f>
        <v>104714861</v>
      </c>
    </row>
    <row r="34" spans="1:21" x14ac:dyDescent="0.25">
      <c r="A34" s="49" t="s">
        <v>219</v>
      </c>
      <c r="B34" s="42">
        <v>6997435.5499999998</v>
      </c>
      <c r="C34" s="42">
        <v>5906918.4000000004</v>
      </c>
      <c r="D34" s="42">
        <v>8764949.9100000001</v>
      </c>
      <c r="E34" s="42">
        <f>SUM(B34:D34)</f>
        <v>21669303.859999999</v>
      </c>
      <c r="F34" s="42"/>
      <c r="G34" s="42"/>
      <c r="H34" s="42"/>
      <c r="I34" s="42">
        <f>SUM(F34:H34)</f>
        <v>0</v>
      </c>
      <c r="J34" s="42">
        <f>I34+E34</f>
        <v>21669303.859999999</v>
      </c>
      <c r="K34" s="42"/>
      <c r="L34" s="42"/>
      <c r="M34" s="42"/>
      <c r="N34" s="42">
        <f>SUM(K34:M34)</f>
        <v>0</v>
      </c>
      <c r="O34" s="42"/>
      <c r="P34" s="42"/>
      <c r="Q34" s="42"/>
      <c r="R34" s="42">
        <f>SUM(O34:Q34)</f>
        <v>0</v>
      </c>
      <c r="S34" s="42">
        <f>R34+N34+J34</f>
        <v>21669303.859999999</v>
      </c>
    </row>
    <row r="35" spans="1:21" x14ac:dyDescent="0.25">
      <c r="A35" s="49" t="s">
        <v>220</v>
      </c>
      <c r="B35" s="50">
        <f>(B34-B33)/B33</f>
        <v>-0.11050397071951677</v>
      </c>
      <c r="C35" s="50">
        <f t="shared" ref="C35:S35" si="0">(C34-C33)/C33</f>
        <v>-0.25518714564120054</v>
      </c>
      <c r="D35" s="50">
        <f t="shared" si="0"/>
        <v>6.6576299413589612E-2</v>
      </c>
      <c r="E35" s="50">
        <f t="shared" si="0"/>
        <v>-9.768832418547492E-2</v>
      </c>
      <c r="F35" s="50">
        <f t="shared" si="0"/>
        <v>-1</v>
      </c>
      <c r="G35" s="50">
        <f t="shared" si="0"/>
        <v>-1</v>
      </c>
      <c r="H35" s="50">
        <f t="shared" si="0"/>
        <v>-1</v>
      </c>
      <c r="I35" s="50">
        <f t="shared" si="0"/>
        <v>-1</v>
      </c>
      <c r="J35" s="50">
        <f t="shared" si="0"/>
        <v>-0.54884416209273745</v>
      </c>
      <c r="K35" s="50">
        <f t="shared" si="0"/>
        <v>-1</v>
      </c>
      <c r="L35" s="50">
        <f t="shared" si="0"/>
        <v>-1</v>
      </c>
      <c r="M35" s="50">
        <f t="shared" si="0"/>
        <v>-1</v>
      </c>
      <c r="N35" s="50">
        <f t="shared" si="0"/>
        <v>-1</v>
      </c>
      <c r="O35" s="50">
        <f t="shared" si="0"/>
        <v>-1</v>
      </c>
      <c r="P35" s="50">
        <f t="shared" si="0"/>
        <v>-1</v>
      </c>
      <c r="Q35" s="50">
        <f t="shared" si="0"/>
        <v>-1</v>
      </c>
      <c r="R35" s="50">
        <f t="shared" si="0"/>
        <v>-1</v>
      </c>
      <c r="S35" s="50">
        <f t="shared" si="0"/>
        <v>-0.7930637193893616</v>
      </c>
    </row>
    <row r="37" spans="1:21" x14ac:dyDescent="0.25">
      <c r="A37" s="270" t="s">
        <v>221</v>
      </c>
      <c r="B37" s="270"/>
      <c r="C37" s="270"/>
      <c r="D37" s="270"/>
      <c r="E37" s="270"/>
      <c r="F37" s="270"/>
      <c r="G37" s="270"/>
      <c r="H37" s="270"/>
      <c r="I37" s="270"/>
      <c r="J37" s="270"/>
      <c r="K37" s="270"/>
      <c r="L37" s="270"/>
      <c r="M37" s="270"/>
      <c r="N37" s="270"/>
      <c r="O37" s="270"/>
      <c r="P37" s="270"/>
      <c r="Q37" s="270"/>
      <c r="R37" s="270"/>
      <c r="S37" s="270"/>
    </row>
    <row r="38" spans="1:21"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1"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1" x14ac:dyDescent="0.25">
      <c r="A40" s="271"/>
      <c r="B40" s="271"/>
      <c r="C40" s="271"/>
      <c r="D40" s="271"/>
      <c r="E40" s="271"/>
      <c r="F40" s="271"/>
      <c r="G40" s="271"/>
      <c r="H40" s="271"/>
      <c r="I40" s="271"/>
      <c r="J40" s="271"/>
      <c r="K40" s="271"/>
      <c r="L40" s="142" t="s">
        <v>239</v>
      </c>
      <c r="M40" s="143" t="s">
        <v>219</v>
      </c>
      <c r="N40" s="142" t="s">
        <v>239</v>
      </c>
      <c r="O40" s="143" t="s">
        <v>219</v>
      </c>
      <c r="P40" s="142" t="s">
        <v>239</v>
      </c>
      <c r="Q40" s="143" t="s">
        <v>219</v>
      </c>
      <c r="R40" s="142" t="s">
        <v>239</v>
      </c>
      <c r="S40" s="143" t="s">
        <v>219</v>
      </c>
    </row>
    <row r="41" spans="1:21" ht="157.5" x14ac:dyDescent="0.25">
      <c r="A41" s="145" t="s">
        <v>240</v>
      </c>
      <c r="B41" s="145" t="s">
        <v>1319</v>
      </c>
      <c r="C41" s="145" t="s">
        <v>1320</v>
      </c>
      <c r="D41" s="145" t="s">
        <v>1321</v>
      </c>
      <c r="E41" s="145" t="s">
        <v>244</v>
      </c>
      <c r="F41" s="145" t="s">
        <v>245</v>
      </c>
      <c r="G41" s="145" t="s">
        <v>218</v>
      </c>
      <c r="H41" s="145" t="s">
        <v>1322</v>
      </c>
      <c r="I41" s="145" t="s">
        <v>1323</v>
      </c>
      <c r="J41" s="145"/>
      <c r="K41" s="128">
        <v>1</v>
      </c>
      <c r="L41" s="55"/>
      <c r="M41" s="55"/>
      <c r="N41" s="55"/>
      <c r="O41" s="54"/>
      <c r="P41" s="55"/>
      <c r="Q41" s="54"/>
      <c r="R41" s="128">
        <v>1</v>
      </c>
      <c r="S41" s="145"/>
      <c r="U41" s="1" t="s">
        <v>1125</v>
      </c>
    </row>
    <row r="42" spans="1:21" x14ac:dyDescent="0.25">
      <c r="A42" s="275"/>
      <c r="B42" s="275"/>
      <c r="C42" s="275"/>
      <c r="D42" s="275"/>
      <c r="E42" s="275"/>
      <c r="F42" s="275"/>
      <c r="G42" s="275"/>
      <c r="H42" s="275"/>
      <c r="I42" s="275"/>
      <c r="J42" s="275"/>
      <c r="K42" s="275"/>
      <c r="L42" s="275"/>
      <c r="M42" s="275"/>
      <c r="N42" s="275"/>
      <c r="O42" s="275"/>
      <c r="P42" s="275"/>
      <c r="Q42" s="275"/>
      <c r="R42" s="275"/>
      <c r="S42" s="275"/>
    </row>
    <row r="43" spans="1:21" ht="124.5" x14ac:dyDescent="0.25">
      <c r="A43" s="144" t="s">
        <v>246</v>
      </c>
      <c r="B43" s="144" t="s">
        <v>1324</v>
      </c>
      <c r="C43" s="145" t="s">
        <v>1325</v>
      </c>
      <c r="D43" s="145" t="s">
        <v>1321</v>
      </c>
      <c r="E43" s="145" t="s">
        <v>244</v>
      </c>
      <c r="F43" s="145" t="s">
        <v>245</v>
      </c>
      <c r="G43" s="145" t="s">
        <v>218</v>
      </c>
      <c r="H43" s="145" t="s">
        <v>1322</v>
      </c>
      <c r="I43" s="145" t="s">
        <v>1326</v>
      </c>
      <c r="J43" s="128"/>
      <c r="K43" s="128">
        <v>1</v>
      </c>
      <c r="L43" s="55"/>
      <c r="M43" s="55"/>
      <c r="N43" s="55"/>
      <c r="O43" s="54"/>
      <c r="P43" s="55"/>
      <c r="Q43" s="54"/>
      <c r="R43" s="128">
        <v>1</v>
      </c>
      <c r="S43" s="54"/>
      <c r="U43" s="54" t="s">
        <v>1327</v>
      </c>
    </row>
    <row r="44" spans="1:21" x14ac:dyDescent="0.25">
      <c r="A44" s="275"/>
      <c r="B44" s="275"/>
      <c r="C44" s="275"/>
      <c r="D44" s="275"/>
      <c r="E44" s="275"/>
      <c r="F44" s="275"/>
      <c r="G44" s="275"/>
      <c r="H44" s="275"/>
      <c r="I44" s="275"/>
      <c r="J44" s="275"/>
      <c r="K44" s="275"/>
      <c r="L44" s="275"/>
      <c r="M44" s="275"/>
      <c r="N44" s="275"/>
      <c r="O44" s="275"/>
      <c r="P44" s="275"/>
      <c r="Q44" s="275"/>
      <c r="R44" s="275"/>
      <c r="S44" s="275"/>
    </row>
    <row r="45" spans="1:21" ht="78.75" x14ac:dyDescent="0.25">
      <c r="A45" s="279" t="s">
        <v>285</v>
      </c>
      <c r="B45" s="145" t="s">
        <v>1356</v>
      </c>
      <c r="C45" s="145" t="s">
        <v>1357</v>
      </c>
      <c r="D45" s="145" t="s">
        <v>1358</v>
      </c>
      <c r="E45" s="145" t="s">
        <v>244</v>
      </c>
      <c r="F45" s="145" t="s">
        <v>252</v>
      </c>
      <c r="G45" s="145" t="s">
        <v>343</v>
      </c>
      <c r="H45" s="145" t="s">
        <v>1331</v>
      </c>
      <c r="I45" s="145" t="s">
        <v>1332</v>
      </c>
      <c r="J45" s="128"/>
      <c r="K45" s="128">
        <v>1</v>
      </c>
      <c r="L45" s="128">
        <v>1</v>
      </c>
      <c r="M45" s="55"/>
      <c r="N45" s="128">
        <v>1</v>
      </c>
      <c r="O45" s="54"/>
      <c r="P45" s="128">
        <v>1</v>
      </c>
      <c r="Q45" s="54"/>
      <c r="R45" s="128">
        <v>1</v>
      </c>
      <c r="S45" s="54"/>
      <c r="U45" s="1" t="s">
        <v>1134</v>
      </c>
    </row>
    <row r="46" spans="1:21" ht="67.5" x14ac:dyDescent="0.25">
      <c r="A46" s="279"/>
      <c r="B46" s="145" t="s">
        <v>1359</v>
      </c>
      <c r="C46" s="145" t="s">
        <v>1360</v>
      </c>
      <c r="D46" s="145" t="s">
        <v>1361</v>
      </c>
      <c r="E46" s="145" t="s">
        <v>244</v>
      </c>
      <c r="F46" s="145" t="s">
        <v>252</v>
      </c>
      <c r="G46" s="145" t="s">
        <v>343</v>
      </c>
      <c r="H46" s="145" t="s">
        <v>1362</v>
      </c>
      <c r="I46" s="145" t="s">
        <v>1337</v>
      </c>
      <c r="J46" s="128"/>
      <c r="K46" s="128">
        <v>1</v>
      </c>
      <c r="L46" s="128">
        <v>1</v>
      </c>
      <c r="M46" s="55"/>
      <c r="N46" s="128">
        <v>1</v>
      </c>
      <c r="O46" s="54"/>
      <c r="P46" s="128">
        <v>1</v>
      </c>
      <c r="Q46" s="54"/>
      <c r="R46" s="128">
        <v>1</v>
      </c>
      <c r="S46" s="54"/>
    </row>
    <row r="47" spans="1:21" ht="67.5" x14ac:dyDescent="0.25">
      <c r="A47" s="279"/>
      <c r="B47" s="145" t="s">
        <v>1363</v>
      </c>
      <c r="C47" s="145" t="s">
        <v>1364</v>
      </c>
      <c r="D47" s="145" t="s">
        <v>1365</v>
      </c>
      <c r="E47" s="145" t="s">
        <v>244</v>
      </c>
      <c r="F47" s="145" t="s">
        <v>252</v>
      </c>
      <c r="G47" s="145" t="s">
        <v>343</v>
      </c>
      <c r="H47" s="145" t="s">
        <v>1366</v>
      </c>
      <c r="I47" s="145" t="s">
        <v>1367</v>
      </c>
      <c r="J47" s="128"/>
      <c r="K47" s="128">
        <v>1</v>
      </c>
      <c r="L47" s="128">
        <v>1</v>
      </c>
      <c r="M47" s="55"/>
      <c r="N47" s="128">
        <v>1</v>
      </c>
      <c r="O47" s="54"/>
      <c r="P47" s="128">
        <v>1</v>
      </c>
      <c r="Q47" s="54"/>
      <c r="R47" s="128">
        <v>1</v>
      </c>
      <c r="S47" s="54"/>
    </row>
    <row r="48" spans="1:21" ht="78.75" x14ac:dyDescent="0.25">
      <c r="A48" s="145"/>
      <c r="B48" s="145" t="s">
        <v>1368</v>
      </c>
      <c r="C48" s="145" t="s">
        <v>1369</v>
      </c>
      <c r="D48" s="145" t="s">
        <v>1370</v>
      </c>
      <c r="E48" s="145" t="s">
        <v>244</v>
      </c>
      <c r="F48" s="145" t="s">
        <v>252</v>
      </c>
      <c r="G48" s="145" t="s">
        <v>343</v>
      </c>
      <c r="H48" s="145" t="s">
        <v>1371</v>
      </c>
      <c r="I48" s="145" t="s">
        <v>1372</v>
      </c>
      <c r="J48" s="128"/>
      <c r="K48" s="128">
        <v>1</v>
      </c>
      <c r="L48" s="128">
        <v>1</v>
      </c>
      <c r="M48" s="55"/>
      <c r="N48" s="128">
        <v>1</v>
      </c>
      <c r="O48" s="54"/>
      <c r="P48" s="128">
        <v>1</v>
      </c>
      <c r="Q48" s="54"/>
      <c r="R48" s="128">
        <v>1</v>
      </c>
      <c r="S48" s="54"/>
    </row>
    <row r="49" spans="1:21" x14ac:dyDescent="0.25">
      <c r="A49" s="275"/>
      <c r="B49" s="275"/>
      <c r="C49" s="275"/>
      <c r="D49" s="275"/>
      <c r="E49" s="275"/>
      <c r="F49" s="275"/>
      <c r="G49" s="275"/>
      <c r="H49" s="275"/>
      <c r="I49" s="275"/>
      <c r="J49" s="275"/>
      <c r="K49" s="275"/>
      <c r="L49" s="275"/>
      <c r="M49" s="275"/>
      <c r="N49" s="275"/>
      <c r="O49" s="275"/>
      <c r="P49" s="275"/>
      <c r="Q49" s="275"/>
      <c r="R49" s="275"/>
      <c r="S49" s="275"/>
    </row>
    <row r="50" spans="1:21" ht="78.75" x14ac:dyDescent="0.25">
      <c r="A50" s="279" t="s">
        <v>284</v>
      </c>
      <c r="B50" s="145" t="s">
        <v>1373</v>
      </c>
      <c r="C50" s="145" t="s">
        <v>1374</v>
      </c>
      <c r="D50" s="145" t="s">
        <v>894</v>
      </c>
      <c r="E50" s="145" t="s">
        <v>895</v>
      </c>
      <c r="F50" s="145" t="s">
        <v>252</v>
      </c>
      <c r="G50" s="145" t="s">
        <v>218</v>
      </c>
      <c r="H50" s="145" t="s">
        <v>1375</v>
      </c>
      <c r="I50" s="145" t="s">
        <v>1376</v>
      </c>
      <c r="J50" s="128"/>
      <c r="K50" s="95">
        <v>1</v>
      </c>
      <c r="L50" s="128"/>
      <c r="M50" s="55"/>
      <c r="N50" s="128"/>
      <c r="O50" s="54"/>
      <c r="P50" s="128"/>
      <c r="Q50" s="54"/>
      <c r="R50" s="95">
        <v>1</v>
      </c>
      <c r="S50" s="54"/>
      <c r="U50" s="1" t="s">
        <v>1134</v>
      </c>
    </row>
    <row r="51" spans="1:21" ht="112.5" x14ac:dyDescent="0.25">
      <c r="A51" s="279"/>
      <c r="B51" s="145" t="s">
        <v>1345</v>
      </c>
      <c r="C51" s="145" t="s">
        <v>1346</v>
      </c>
      <c r="D51" s="145" t="s">
        <v>1347</v>
      </c>
      <c r="E51" s="145" t="s">
        <v>244</v>
      </c>
      <c r="F51" s="145" t="s">
        <v>252</v>
      </c>
      <c r="G51" s="145" t="s">
        <v>343</v>
      </c>
      <c r="H51" s="145" t="s">
        <v>1348</v>
      </c>
      <c r="I51" s="145" t="s">
        <v>1349</v>
      </c>
      <c r="J51" s="128"/>
      <c r="K51" s="128">
        <v>1</v>
      </c>
      <c r="L51" s="128">
        <v>1</v>
      </c>
      <c r="M51" s="55"/>
      <c r="N51" s="128">
        <v>1</v>
      </c>
      <c r="O51" s="54"/>
      <c r="P51" s="128">
        <v>1</v>
      </c>
      <c r="Q51" s="54"/>
      <c r="R51" s="128">
        <v>1</v>
      </c>
      <c r="S51" s="54"/>
    </row>
    <row r="52" spans="1:21" ht="45" x14ac:dyDescent="0.25">
      <c r="A52" s="279"/>
      <c r="B52" s="145" t="s">
        <v>1377</v>
      </c>
      <c r="C52" s="145" t="s">
        <v>1378</v>
      </c>
      <c r="D52" s="145" t="s">
        <v>1379</v>
      </c>
      <c r="E52" s="145" t="s">
        <v>244</v>
      </c>
      <c r="F52" s="145" t="s">
        <v>252</v>
      </c>
      <c r="G52" s="145" t="s">
        <v>343</v>
      </c>
      <c r="H52" s="145" t="s">
        <v>1380</v>
      </c>
      <c r="I52" s="145" t="s">
        <v>1381</v>
      </c>
      <c r="J52" s="128"/>
      <c r="K52" s="128">
        <v>1</v>
      </c>
      <c r="L52" s="128">
        <v>1</v>
      </c>
      <c r="M52" s="55"/>
      <c r="N52" s="128">
        <v>1</v>
      </c>
      <c r="O52" s="54"/>
      <c r="P52" s="128">
        <v>1</v>
      </c>
      <c r="Q52" s="54"/>
      <c r="R52" s="128">
        <v>1</v>
      </c>
      <c r="S52" s="54"/>
    </row>
  </sheetData>
  <mergeCells count="97">
    <mergeCell ref="A7:A9"/>
    <mergeCell ref="B7:B9"/>
    <mergeCell ref="C7:C9"/>
    <mergeCell ref="D7:E9"/>
    <mergeCell ref="F7:M7"/>
    <mergeCell ref="A1:S1"/>
    <mergeCell ref="A2:S2"/>
    <mergeCell ref="A3:S3"/>
    <mergeCell ref="A5:S5"/>
    <mergeCell ref="A6:S6"/>
    <mergeCell ref="N7:O9"/>
    <mergeCell ref="P7:Q9"/>
    <mergeCell ref="R7:S9"/>
    <mergeCell ref="F8:G9"/>
    <mergeCell ref="H8:H9"/>
    <mergeCell ref="I8:I9"/>
    <mergeCell ref="J8:K9"/>
    <mergeCell ref="L8:M9"/>
    <mergeCell ref="A14:C14"/>
    <mergeCell ref="D14:S14"/>
    <mergeCell ref="D10:E10"/>
    <mergeCell ref="F10:G10"/>
    <mergeCell ref="J10:K10"/>
    <mergeCell ref="L10:M10"/>
    <mergeCell ref="N10:O10"/>
    <mergeCell ref="P10:Q10"/>
    <mergeCell ref="R10:S10"/>
    <mergeCell ref="A11:S11"/>
    <mergeCell ref="A12:S12"/>
    <mergeCell ref="A13:C13"/>
    <mergeCell ref="D13:S13"/>
    <mergeCell ref="A15:C15"/>
    <mergeCell ref="D15:S15"/>
    <mergeCell ref="A16:S16"/>
    <mergeCell ref="A17:C17"/>
    <mergeCell ref="D17:G17"/>
    <mergeCell ref="H17:J17"/>
    <mergeCell ref="K17:O17"/>
    <mergeCell ref="B18:C18"/>
    <mergeCell ref="E18:G18"/>
    <mergeCell ref="H18:I18"/>
    <mergeCell ref="K18:N18"/>
    <mergeCell ref="B19:C19"/>
    <mergeCell ref="E19:G19"/>
    <mergeCell ref="H19:I19"/>
    <mergeCell ref="K19:N19"/>
    <mergeCell ref="B20:C20"/>
    <mergeCell ref="E20:G20"/>
    <mergeCell ref="H20:I20"/>
    <mergeCell ref="K20:N20"/>
    <mergeCell ref="A21:F21"/>
    <mergeCell ref="H21:I21"/>
    <mergeCell ref="K21:N21"/>
    <mergeCell ref="A22:B22"/>
    <mergeCell ref="D22:E22"/>
    <mergeCell ref="H22:I22"/>
    <mergeCell ref="K22:N22"/>
    <mergeCell ref="A23:B23"/>
    <mergeCell ref="D23:E23"/>
    <mergeCell ref="H23:I23"/>
    <mergeCell ref="K23:N23"/>
    <mergeCell ref="K24:N24"/>
    <mergeCell ref="A25:B25"/>
    <mergeCell ref="D25:E26"/>
    <mergeCell ref="F25:F26"/>
    <mergeCell ref="K25:N25"/>
    <mergeCell ref="A26:B26"/>
    <mergeCell ref="K26:N26"/>
    <mergeCell ref="A27:B27"/>
    <mergeCell ref="K27:N27"/>
    <mergeCell ref="A28:B28"/>
    <mergeCell ref="D28:E28"/>
    <mergeCell ref="A29:B30"/>
    <mergeCell ref="C29:C30"/>
    <mergeCell ref="A37:S37"/>
    <mergeCell ref="A38:A40"/>
    <mergeCell ref="B38:B40"/>
    <mergeCell ref="C38:G38"/>
    <mergeCell ref="H38:H40"/>
    <mergeCell ref="I38:I40"/>
    <mergeCell ref="J38:S38"/>
    <mergeCell ref="C39:C40"/>
    <mergeCell ref="D39:D40"/>
    <mergeCell ref="E39:E40"/>
    <mergeCell ref="A50:A52"/>
    <mergeCell ref="P39:Q39"/>
    <mergeCell ref="R39:S39"/>
    <mergeCell ref="A42:S42"/>
    <mergeCell ref="A44:S44"/>
    <mergeCell ref="A45:A47"/>
    <mergeCell ref="A49:S49"/>
    <mergeCell ref="F39:F40"/>
    <mergeCell ref="G39:G40"/>
    <mergeCell ref="J39:J40"/>
    <mergeCell ref="K39:K40"/>
    <mergeCell ref="L39:M39"/>
    <mergeCell ref="N39:O3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S30"/>
  <sheetViews>
    <sheetView showGridLines="0" topLeftCell="A22" zoomScale="80" zoomScaleNormal="80" workbookViewId="0">
      <selection activeCell="G24" sqref="G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1.42578125" style="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Hoja1!C9</f>
        <v>Administración eficiente</v>
      </c>
      <c r="D9" s="215"/>
      <c r="E9" s="215"/>
      <c r="F9" s="215"/>
      <c r="G9" s="215"/>
      <c r="H9" s="215"/>
      <c r="I9" s="215"/>
      <c r="J9" s="215"/>
      <c r="K9" s="216"/>
      <c r="N9" s="234" t="s">
        <v>271</v>
      </c>
      <c r="O9" s="234"/>
      <c r="P9" s="234"/>
      <c r="Q9" s="220" t="str">
        <f>Hoja1!S9</f>
        <v>CATASTRO</v>
      </c>
      <c r="R9" s="221"/>
      <c r="S9" s="222"/>
    </row>
    <row r="10" spans="1:19" ht="15" customHeight="1" x14ac:dyDescent="0.25">
      <c r="A10" s="229"/>
      <c r="B10" s="229"/>
      <c r="C10" s="217"/>
      <c r="D10" s="218"/>
      <c r="E10" s="218"/>
      <c r="F10" s="218"/>
      <c r="G10" s="218"/>
      <c r="H10" s="218"/>
      <c r="I10" s="218"/>
      <c r="J10" s="218"/>
      <c r="K10" s="219"/>
      <c r="N10" s="234"/>
      <c r="O10" s="234"/>
      <c r="P10" s="234"/>
      <c r="Q10" s="280" t="str">
        <f>Hoja1!S10</f>
        <v>Secretaría del Ayuntamiento Regularizacion Tenencia de la Tierra</v>
      </c>
      <c r="R10" s="281"/>
      <c r="S10" s="282"/>
    </row>
    <row r="11" spans="1:19" x14ac:dyDescent="0.25">
      <c r="A11" s="59"/>
      <c r="B11" s="59"/>
      <c r="Q11" s="283"/>
      <c r="R11" s="284"/>
      <c r="S11" s="285"/>
    </row>
    <row r="12" spans="1:19" x14ac:dyDescent="0.25">
      <c r="A12" s="229" t="s">
        <v>267</v>
      </c>
      <c r="B12" s="229"/>
      <c r="C12" s="225" t="s">
        <v>3</v>
      </c>
      <c r="D12" s="226"/>
      <c r="E12" s="226"/>
      <c r="F12" s="226"/>
      <c r="G12" s="226"/>
      <c r="H12" s="226"/>
      <c r="I12" s="226"/>
      <c r="J12" s="226"/>
      <c r="K12" s="227"/>
      <c r="M12" s="236" t="s">
        <v>2</v>
      </c>
      <c r="N12" s="237"/>
      <c r="O12" s="238"/>
      <c r="Q12" s="220"/>
      <c r="R12" s="221"/>
      <c r="S12" s="222"/>
    </row>
    <row r="13" spans="1:19" x14ac:dyDescent="0.25">
      <c r="A13" s="229"/>
      <c r="B13" s="229"/>
      <c r="C13" s="220" t="str">
        <f>Hoja1!E9</f>
        <v>Participación Ciudadana en la Administración Municipal (Predial)</v>
      </c>
      <c r="D13" s="221"/>
      <c r="E13" s="221"/>
      <c r="F13" s="221"/>
      <c r="G13" s="221"/>
      <c r="H13" s="221"/>
      <c r="I13" s="221"/>
      <c r="J13" s="221"/>
      <c r="K13" s="222"/>
      <c r="M13" s="210">
        <f>Hoja1!G9</f>
        <v>101683831</v>
      </c>
      <c r="N13" s="211"/>
      <c r="O13" s="212"/>
      <c r="Q13" s="220"/>
      <c r="R13" s="221"/>
      <c r="S13" s="222"/>
    </row>
    <row r="14" spans="1:19" x14ac:dyDescent="0.25">
      <c r="A14" s="229"/>
      <c r="B14" s="229"/>
      <c r="C14" s="220" t="str">
        <f>Hoja1!E10</f>
        <v>Mejoramiento de Vivienda</v>
      </c>
      <c r="D14" s="221"/>
      <c r="E14" s="221"/>
      <c r="F14" s="221"/>
      <c r="G14" s="221"/>
      <c r="H14" s="221"/>
      <c r="I14" s="221"/>
      <c r="J14" s="221"/>
      <c r="K14" s="222"/>
      <c r="M14" s="210">
        <f>Hoja1!G10</f>
        <v>6673876</v>
      </c>
      <c r="N14" s="211"/>
      <c r="O14" s="212"/>
      <c r="Q14" s="220"/>
      <c r="R14" s="221"/>
      <c r="S14" s="222"/>
    </row>
    <row r="15" spans="1:19" x14ac:dyDescent="0.25">
      <c r="A15" s="229"/>
      <c r="B15" s="229"/>
      <c r="C15" s="220"/>
      <c r="D15" s="221"/>
      <c r="E15" s="221"/>
      <c r="F15" s="221"/>
      <c r="G15" s="221"/>
      <c r="H15" s="221"/>
      <c r="I15" s="221"/>
      <c r="J15" s="221"/>
      <c r="K15" s="222"/>
      <c r="M15" s="210"/>
      <c r="N15" s="211"/>
      <c r="O15" s="212"/>
      <c r="Q15" s="220"/>
      <c r="R15" s="221"/>
      <c r="S15" s="222"/>
    </row>
    <row r="16" spans="1:19" x14ac:dyDescent="0.25">
      <c r="A16" s="229"/>
      <c r="B16" s="229"/>
      <c r="C16" s="220"/>
      <c r="D16" s="221"/>
      <c r="E16" s="221"/>
      <c r="F16" s="221"/>
      <c r="G16" s="221"/>
      <c r="H16" s="221"/>
      <c r="I16" s="221"/>
      <c r="J16" s="221"/>
      <c r="K16" s="222"/>
      <c r="M16" s="210"/>
      <c r="N16" s="211"/>
      <c r="O16" s="212"/>
      <c r="Q16" s="220"/>
      <c r="R16" s="221"/>
      <c r="S16" s="222"/>
    </row>
    <row r="17" spans="1:19" x14ac:dyDescent="0.25">
      <c r="A17" s="229"/>
      <c r="B17" s="229"/>
      <c r="C17" s="220"/>
      <c r="D17" s="221"/>
      <c r="E17" s="221"/>
      <c r="F17" s="221"/>
      <c r="G17" s="221"/>
      <c r="H17" s="221"/>
      <c r="I17" s="221"/>
      <c r="J17" s="221"/>
      <c r="K17" s="222"/>
      <c r="M17" s="210"/>
      <c r="N17" s="211"/>
      <c r="O17" s="212"/>
      <c r="Q17" s="220"/>
      <c r="R17" s="221"/>
      <c r="S17" s="222"/>
    </row>
    <row r="18" spans="1:19" x14ac:dyDescent="0.25">
      <c r="A18" s="229"/>
      <c r="B18" s="229"/>
      <c r="C18" s="220"/>
      <c r="D18" s="221"/>
      <c r="E18" s="221"/>
      <c r="F18" s="221"/>
      <c r="G18" s="221"/>
      <c r="H18" s="221"/>
      <c r="I18" s="221"/>
      <c r="J18" s="221"/>
      <c r="K18" s="222"/>
      <c r="M18" s="210"/>
      <c r="N18" s="211"/>
      <c r="O18" s="212"/>
      <c r="Q18" s="220"/>
      <c r="R18" s="221"/>
      <c r="S18" s="222"/>
    </row>
    <row r="19" spans="1:19" x14ac:dyDescent="0.25">
      <c r="A19" s="229"/>
      <c r="B19" s="229"/>
      <c r="C19" s="220"/>
      <c r="D19" s="221"/>
      <c r="E19" s="221"/>
      <c r="F19" s="221"/>
      <c r="G19" s="221"/>
      <c r="H19" s="221"/>
      <c r="I19" s="221"/>
      <c r="J19" s="221"/>
      <c r="K19" s="222"/>
      <c r="M19" s="210"/>
      <c r="N19" s="211"/>
      <c r="O19" s="212"/>
      <c r="Q19" s="220"/>
      <c r="R19" s="221"/>
      <c r="S19" s="222"/>
    </row>
    <row r="20" spans="1:19" x14ac:dyDescent="0.25">
      <c r="A20" s="229"/>
      <c r="B20" s="229"/>
      <c r="C20" s="220"/>
      <c r="D20" s="221"/>
      <c r="E20" s="221"/>
      <c r="F20" s="221"/>
      <c r="G20" s="221"/>
      <c r="H20" s="221"/>
      <c r="I20" s="221"/>
      <c r="J20" s="221"/>
      <c r="K20" s="222"/>
      <c r="M20" s="210"/>
      <c r="N20" s="211"/>
      <c r="O20" s="212"/>
      <c r="Q20" s="220"/>
      <c r="R20" s="221"/>
      <c r="S20" s="22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108357707</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SUM(Hoja1!T9:T10)</f>
        <v>8905497</v>
      </c>
      <c r="C28" s="42">
        <f>SUM(Hoja1!U9:U10)</f>
        <v>8937937</v>
      </c>
      <c r="D28" s="42">
        <f>SUM(Hoja1!V9:V10)</f>
        <v>8930967</v>
      </c>
      <c r="E28" s="42">
        <f>SUM(B28:D28)</f>
        <v>26774401</v>
      </c>
      <c r="F28" s="42">
        <f>SUM(Hoja1!W9:W10)</f>
        <v>8921867</v>
      </c>
      <c r="G28" s="42">
        <f>SUM(Hoja1!X9:X10)</f>
        <v>8921567</v>
      </c>
      <c r="H28" s="42">
        <f>SUM(Hoja1!Y9:Y10)</f>
        <v>8931267</v>
      </c>
      <c r="I28" s="42">
        <f>SUM(F28:H28)</f>
        <v>26774701</v>
      </c>
      <c r="J28" s="42">
        <f>I28+E28</f>
        <v>53549102</v>
      </c>
      <c r="K28" s="42">
        <f>SUM(Hoja1!Z9:Z10)</f>
        <v>8921717</v>
      </c>
      <c r="L28" s="42">
        <f>SUM(Hoja1!AA9:AA10)</f>
        <v>8921567</v>
      </c>
      <c r="M28" s="42">
        <f>SUM(Hoja1!AB9:AB10)</f>
        <v>8931267</v>
      </c>
      <c r="N28" s="42">
        <f>SUM(K28:M28)</f>
        <v>26774551</v>
      </c>
      <c r="O28" s="42">
        <f>SUM(Hoja1!AC9:AC10)</f>
        <v>8921567</v>
      </c>
      <c r="P28" s="42">
        <f>SUM(Hoja1!AD9:AD10)</f>
        <v>9551618.5</v>
      </c>
      <c r="Q28" s="42">
        <f>SUM(Hoja1!AE9:AE10)</f>
        <v>9560868.5</v>
      </c>
      <c r="R28" s="42">
        <f>SUM(O28:Q28)</f>
        <v>28034054</v>
      </c>
      <c r="S28" s="42">
        <f>R28+N28+J28</f>
        <v>108357707</v>
      </c>
    </row>
    <row r="29" spans="1:19" x14ac:dyDescent="0.25">
      <c r="A29" s="49" t="s">
        <v>219</v>
      </c>
      <c r="B29" s="42">
        <v>38804130.199999996</v>
      </c>
      <c r="C29" s="42">
        <v>8005108.1700000009</v>
      </c>
      <c r="D29" s="42">
        <v>6413623.29</v>
      </c>
      <c r="E29" s="42">
        <f>SUM(B29:D29)</f>
        <v>53222861.659999996</v>
      </c>
      <c r="F29" s="42"/>
      <c r="G29" s="42"/>
      <c r="H29" s="42"/>
      <c r="I29" s="42">
        <f>SUM(F29:H29)</f>
        <v>0</v>
      </c>
      <c r="J29" s="42">
        <f>I29+E29</f>
        <v>53222861.659999996</v>
      </c>
      <c r="K29" s="42"/>
      <c r="L29" s="42"/>
      <c r="M29" s="42"/>
      <c r="N29" s="42">
        <f>SUM(K29:M29)</f>
        <v>0</v>
      </c>
      <c r="O29" s="42"/>
      <c r="P29" s="42"/>
      <c r="Q29" s="42"/>
      <c r="R29" s="42">
        <f>SUM(O29:Q29)</f>
        <v>0</v>
      </c>
      <c r="S29" s="42">
        <f>R29+N29+J29</f>
        <v>53222861.659999996</v>
      </c>
    </row>
    <row r="30" spans="1:19" x14ac:dyDescent="0.25">
      <c r="A30" s="49" t="s">
        <v>220</v>
      </c>
      <c r="B30" s="50">
        <f>(B29-B28)/B28</f>
        <v>3.3573233700488583</v>
      </c>
      <c r="C30" s="50">
        <f t="shared" ref="C30:J30" si="0">(C29-C28)/C28</f>
        <v>-0.10436735345080181</v>
      </c>
      <c r="D30" s="50">
        <f t="shared" si="0"/>
        <v>-0.28186686951144257</v>
      </c>
      <c r="E30" s="50">
        <f t="shared" si="0"/>
        <v>0.98782641897385481</v>
      </c>
      <c r="F30" s="50">
        <f t="shared" si="0"/>
        <v>-1</v>
      </c>
      <c r="G30" s="50">
        <f t="shared" si="0"/>
        <v>-1</v>
      </c>
      <c r="H30" s="50">
        <f t="shared" si="0"/>
        <v>-1</v>
      </c>
      <c r="I30" s="50">
        <f t="shared" si="0"/>
        <v>-1</v>
      </c>
      <c r="J30" s="50">
        <f t="shared" si="0"/>
        <v>-6.0923587476780392E-3</v>
      </c>
      <c r="K30" s="50">
        <f t="shared" ref="K30:S30" si="1">(K29-K28)/K28</f>
        <v>-1</v>
      </c>
      <c r="L30" s="50">
        <f t="shared" si="1"/>
        <v>-1</v>
      </c>
      <c r="M30" s="50">
        <f t="shared" si="1"/>
        <v>-1</v>
      </c>
      <c r="N30" s="50">
        <f t="shared" si="1"/>
        <v>-1</v>
      </c>
      <c r="O30" s="50">
        <f t="shared" si="1"/>
        <v>-1</v>
      </c>
      <c r="P30" s="50">
        <f t="shared" si="1"/>
        <v>-1</v>
      </c>
      <c r="Q30" s="50">
        <f t="shared" si="1"/>
        <v>-1</v>
      </c>
      <c r="R30" s="50">
        <f t="shared" si="1"/>
        <v>-1</v>
      </c>
      <c r="S30" s="50">
        <f t="shared" si="1"/>
        <v>-0.50882255509522734</v>
      </c>
    </row>
  </sheetData>
  <mergeCells count="45">
    <mergeCell ref="J23:L23"/>
    <mergeCell ref="M23:O23"/>
    <mergeCell ref="Q23:S23"/>
    <mergeCell ref="Q10:S11"/>
    <mergeCell ref="C21:K21"/>
    <mergeCell ref="M21:O21"/>
    <mergeCell ref="Q21:S21"/>
    <mergeCell ref="C22:K22"/>
    <mergeCell ref="M22:O22"/>
    <mergeCell ref="Q22:S22"/>
    <mergeCell ref="C19:K19"/>
    <mergeCell ref="M19:O19"/>
    <mergeCell ref="Q19:S19"/>
    <mergeCell ref="C20:K20"/>
    <mergeCell ref="M20:O20"/>
    <mergeCell ref="Q20:S20"/>
    <mergeCell ref="C17:K17"/>
    <mergeCell ref="M17:O17"/>
    <mergeCell ref="Q17:S17"/>
    <mergeCell ref="C18:K18"/>
    <mergeCell ref="M18:O18"/>
    <mergeCell ref="Q18:S18"/>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A1:S1"/>
    <mergeCell ref="A2:S2"/>
    <mergeCell ref="A3:S3"/>
    <mergeCell ref="A9:B10"/>
    <mergeCell ref="C9:K10"/>
    <mergeCell ref="N9:P10"/>
    <mergeCell ref="Q9:S9"/>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U51"/>
  <sheetViews>
    <sheetView showGridLines="0" topLeftCell="A29" zoomScale="91" zoomScaleNormal="91" workbookViewId="0">
      <selection activeCell="G29" sqref="G29"/>
    </sheetView>
  </sheetViews>
  <sheetFormatPr baseColWidth="10" defaultRowHeight="15" x14ac:dyDescent="0.25"/>
  <cols>
    <col min="1" max="1" width="11.42578125" style="1"/>
    <col min="2" max="2" width="12.5703125" style="1" customWidth="1"/>
    <col min="3" max="3" width="15.42578125" style="1" customWidth="1"/>
    <col min="4" max="4" width="12.42578125" style="1" customWidth="1"/>
    <col min="5" max="5" width="13.42578125" style="1" customWidth="1"/>
    <col min="6" max="6" width="15.28515625" style="1" customWidth="1"/>
    <col min="7" max="7" width="13.5703125" style="1" customWidth="1"/>
    <col min="8" max="9" width="14" style="1" customWidth="1"/>
    <col min="10" max="10" width="15.85546875" style="1" customWidth="1"/>
    <col min="11" max="13" width="12.5703125" style="1" customWidth="1"/>
    <col min="14" max="14" width="13.85546875" style="1" customWidth="1"/>
    <col min="15" max="17" width="15.42578125" style="1" customWidth="1"/>
    <col min="18" max="19" width="16.140625" style="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274</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88.5" customHeight="1" x14ac:dyDescent="0.25">
      <c r="A10" s="36" t="s">
        <v>391</v>
      </c>
      <c r="B10" s="37" t="str">
        <f>Hoja1!E9</f>
        <v>Participación Ciudadana en la Administración Municipal (Predial)</v>
      </c>
      <c r="C10" s="37" t="str">
        <f>Hoja1!S9</f>
        <v>CATASTRO</v>
      </c>
      <c r="D10" s="246" t="s">
        <v>392</v>
      </c>
      <c r="E10" s="247"/>
      <c r="F10" s="248">
        <f>Hoja1!G9</f>
        <v>101683831</v>
      </c>
      <c r="G10" s="249"/>
      <c r="H10" s="38">
        <f>Hoja1!G9</f>
        <v>101683831</v>
      </c>
      <c r="I10" s="39">
        <v>0</v>
      </c>
      <c r="J10" s="248">
        <v>0</v>
      </c>
      <c r="K10" s="249"/>
      <c r="L10" s="248">
        <f>H10-J10</f>
        <v>101683831</v>
      </c>
      <c r="M10" s="249"/>
      <c r="N10" s="246" t="s">
        <v>161</v>
      </c>
      <c r="O10" s="247"/>
      <c r="P10" s="246" t="s">
        <v>393</v>
      </c>
      <c r="Q10" s="250"/>
      <c r="R10" s="286" t="s">
        <v>394</v>
      </c>
      <c r="S10" s="28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tr">
        <f>Hoja1!A9</f>
        <v>Eje 2. Saltillo Honesto</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395</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ht="22.5" customHeight="1" x14ac:dyDescent="0.25">
      <c r="A18" s="41" t="s">
        <v>172</v>
      </c>
      <c r="B18" s="254" t="s">
        <v>173</v>
      </c>
      <c r="C18" s="254"/>
      <c r="D18" s="41" t="s">
        <v>174</v>
      </c>
      <c r="E18" s="255" t="s">
        <v>175</v>
      </c>
      <c r="F18" s="256"/>
      <c r="G18" s="250"/>
      <c r="H18" s="257" t="s">
        <v>176</v>
      </c>
      <c r="I18" s="257"/>
      <c r="J18" s="42">
        <f>SUM(Hoja1!H9:K9)</f>
        <v>101683831</v>
      </c>
      <c r="K18" s="257" t="s">
        <v>177</v>
      </c>
      <c r="L18" s="257"/>
      <c r="M18" s="257"/>
      <c r="N18" s="257"/>
      <c r="O18" s="42">
        <f>Hoja1!H9</f>
        <v>9955266</v>
      </c>
      <c r="P18" s="40"/>
      <c r="R18" s="40"/>
      <c r="S18" s="40"/>
      <c r="T18" s="40"/>
    </row>
    <row r="19" spans="1:20" ht="22.5" customHeight="1" x14ac:dyDescent="0.25">
      <c r="A19" s="41" t="s">
        <v>178</v>
      </c>
      <c r="B19" s="246" t="s">
        <v>281</v>
      </c>
      <c r="C19" s="247"/>
      <c r="D19" s="41" t="s">
        <v>180</v>
      </c>
      <c r="E19" s="255" t="s">
        <v>181</v>
      </c>
      <c r="F19" s="256"/>
      <c r="G19" s="250"/>
      <c r="H19" s="257" t="s">
        <v>182</v>
      </c>
      <c r="I19" s="257"/>
      <c r="J19" s="42">
        <v>0</v>
      </c>
      <c r="K19" s="257" t="s">
        <v>183</v>
      </c>
      <c r="L19" s="257"/>
      <c r="M19" s="257"/>
      <c r="N19" s="257"/>
      <c r="O19" s="42">
        <f>Hoja1!I9</f>
        <v>465320</v>
      </c>
      <c r="P19" s="40"/>
      <c r="R19" s="40"/>
      <c r="S19" s="40"/>
      <c r="T19" s="40"/>
    </row>
    <row r="20" spans="1:20" ht="22.5" customHeight="1" x14ac:dyDescent="0.25">
      <c r="A20" s="41" t="s">
        <v>184</v>
      </c>
      <c r="B20" s="254" t="s">
        <v>432</v>
      </c>
      <c r="C20" s="254"/>
      <c r="D20" s="41" t="s">
        <v>186</v>
      </c>
      <c r="E20" s="246" t="s">
        <v>433</v>
      </c>
      <c r="F20" s="258"/>
      <c r="G20" s="247"/>
      <c r="H20" s="288" t="s">
        <v>188</v>
      </c>
      <c r="I20" s="289"/>
      <c r="J20" s="42">
        <v>0</v>
      </c>
      <c r="K20" s="257" t="s">
        <v>189</v>
      </c>
      <c r="L20" s="257"/>
      <c r="M20" s="257"/>
      <c r="N20" s="257"/>
      <c r="O20" s="42">
        <f>Hoja1!J9</f>
        <v>102268</v>
      </c>
      <c r="P20" s="40"/>
      <c r="R20" s="40"/>
      <c r="S20" s="40"/>
      <c r="T20" s="40"/>
    </row>
    <row r="21" spans="1:20" ht="22.5" customHeight="1" x14ac:dyDescent="0.25">
      <c r="A21" s="260" t="s">
        <v>190</v>
      </c>
      <c r="B21" s="260"/>
      <c r="C21" s="260"/>
      <c r="D21" s="260"/>
      <c r="E21" s="260"/>
      <c r="F21" s="260"/>
      <c r="H21" s="257" t="s">
        <v>191</v>
      </c>
      <c r="I21" s="257"/>
      <c r="J21" s="42">
        <v>0</v>
      </c>
      <c r="K21" s="257" t="s">
        <v>192</v>
      </c>
      <c r="L21" s="257"/>
      <c r="M21" s="257"/>
      <c r="N21" s="257"/>
      <c r="O21" s="42">
        <f>Hoja1!K9</f>
        <v>91160977</v>
      </c>
      <c r="P21" s="40"/>
      <c r="S21" s="40"/>
      <c r="T21" s="40"/>
    </row>
    <row r="22" spans="1:20" ht="22.5" customHeight="1" x14ac:dyDescent="0.25">
      <c r="A22" s="257" t="s">
        <v>193</v>
      </c>
      <c r="B22" s="257"/>
      <c r="C22" s="42">
        <f>SUM(C23:C30)</f>
        <v>101683831</v>
      </c>
      <c r="D22" s="257" t="s">
        <v>194</v>
      </c>
      <c r="E22" s="257"/>
      <c r="F22" s="42">
        <f>SUM(F23:F26)</f>
        <v>0</v>
      </c>
      <c r="H22" s="257" t="s">
        <v>195</v>
      </c>
      <c r="I22" s="257"/>
      <c r="J22" s="42">
        <v>0</v>
      </c>
      <c r="K22" s="257" t="s">
        <v>196</v>
      </c>
      <c r="L22" s="257"/>
      <c r="M22" s="257"/>
      <c r="N22" s="257"/>
      <c r="O22" s="42">
        <v>0</v>
      </c>
      <c r="P22" s="40"/>
      <c r="R22" s="40"/>
      <c r="S22" s="40"/>
      <c r="T22" s="40"/>
    </row>
    <row r="23" spans="1:20" ht="22.5" customHeight="1" x14ac:dyDescent="0.25">
      <c r="A23" s="261" t="s">
        <v>197</v>
      </c>
      <c r="B23" s="261"/>
      <c r="C23" s="42">
        <v>0</v>
      </c>
      <c r="D23" s="261" t="s">
        <v>198</v>
      </c>
      <c r="E23" s="261"/>
      <c r="F23" s="42">
        <v>0</v>
      </c>
      <c r="H23" s="257" t="s">
        <v>4</v>
      </c>
      <c r="I23" s="257"/>
      <c r="J23" s="42">
        <f>SUM(J18:J22)</f>
        <v>101683831</v>
      </c>
      <c r="K23" s="257" t="s">
        <v>199</v>
      </c>
      <c r="L23" s="257"/>
      <c r="M23" s="257"/>
      <c r="N23" s="257"/>
      <c r="O23" s="42">
        <v>0</v>
      </c>
      <c r="P23" s="40"/>
      <c r="R23" s="40"/>
      <c r="S23" s="40"/>
      <c r="T23" s="40"/>
    </row>
    <row r="24" spans="1:20" ht="22.5" customHeight="1" x14ac:dyDescent="0.25">
      <c r="A24" s="43" t="s">
        <v>200</v>
      </c>
      <c r="B24" s="43"/>
      <c r="C24" s="42">
        <v>0</v>
      </c>
      <c r="D24" s="43" t="s">
        <v>201</v>
      </c>
      <c r="E24" s="43"/>
      <c r="F24" s="42">
        <v>0</v>
      </c>
      <c r="K24" s="257" t="s">
        <v>202</v>
      </c>
      <c r="L24" s="257"/>
      <c r="M24" s="257"/>
      <c r="N24" s="257"/>
      <c r="O24" s="42">
        <v>0</v>
      </c>
      <c r="P24" s="40"/>
      <c r="R24" s="40"/>
      <c r="S24" s="40"/>
      <c r="T24" s="40"/>
    </row>
    <row r="25" spans="1:20" ht="22.5" customHeight="1" x14ac:dyDescent="0.25">
      <c r="A25" s="261" t="s">
        <v>203</v>
      </c>
      <c r="B25" s="261"/>
      <c r="C25" s="42">
        <v>0</v>
      </c>
      <c r="D25" s="262" t="s">
        <v>204</v>
      </c>
      <c r="E25" s="263"/>
      <c r="F25" s="266">
        <v>0</v>
      </c>
      <c r="K25" s="257" t="s">
        <v>205</v>
      </c>
      <c r="L25" s="257"/>
      <c r="M25" s="257"/>
      <c r="N25" s="257"/>
      <c r="O25" s="42">
        <v>0</v>
      </c>
      <c r="P25" s="40"/>
      <c r="S25" s="40"/>
      <c r="T25" s="40"/>
    </row>
    <row r="26" spans="1:20" ht="22.5" customHeight="1" x14ac:dyDescent="0.25">
      <c r="A26" s="261" t="s">
        <v>206</v>
      </c>
      <c r="B26" s="261"/>
      <c r="C26" s="42">
        <f>Hoja1!G9</f>
        <v>101683831</v>
      </c>
      <c r="D26" s="264"/>
      <c r="E26" s="265"/>
      <c r="F26" s="267"/>
      <c r="K26" s="257" t="s">
        <v>207</v>
      </c>
      <c r="L26" s="257"/>
      <c r="M26" s="257"/>
      <c r="N26" s="257"/>
      <c r="O26" s="42">
        <v>0</v>
      </c>
      <c r="P26" s="40"/>
      <c r="S26" s="40"/>
      <c r="T26" s="40"/>
    </row>
    <row r="27" spans="1:20" ht="22.5" customHeight="1" x14ac:dyDescent="0.25">
      <c r="A27" s="261" t="s">
        <v>208</v>
      </c>
      <c r="B27" s="261"/>
      <c r="C27" s="42">
        <v>0</v>
      </c>
      <c r="K27" s="257" t="s">
        <v>4</v>
      </c>
      <c r="L27" s="257"/>
      <c r="M27" s="257"/>
      <c r="N27" s="257"/>
      <c r="O27" s="42">
        <f>SUM(O18:O26)</f>
        <v>101683831</v>
      </c>
      <c r="P27" s="40"/>
      <c r="S27" s="40"/>
      <c r="T27" s="40"/>
    </row>
    <row r="28" spans="1:20" ht="22.5" customHeight="1" x14ac:dyDescent="0.25">
      <c r="A28" s="261" t="s">
        <v>209</v>
      </c>
      <c r="B28" s="261"/>
      <c r="C28" s="42">
        <v>0</v>
      </c>
      <c r="D28" s="257" t="s">
        <v>210</v>
      </c>
      <c r="E28" s="257"/>
      <c r="F28" s="42">
        <f>C22+F22</f>
        <v>101683831</v>
      </c>
      <c r="K28" s="44"/>
      <c r="L28" s="44"/>
      <c r="M28" s="44"/>
      <c r="N28" s="44"/>
      <c r="O28" s="45"/>
      <c r="P28" s="40"/>
      <c r="S28" s="40"/>
      <c r="T28" s="40"/>
    </row>
    <row r="29" spans="1:20" ht="22.5" customHeight="1" x14ac:dyDescent="0.25">
      <c r="A29" s="268" t="s">
        <v>211</v>
      </c>
      <c r="B29" s="268"/>
      <c r="C29" s="269">
        <v>0</v>
      </c>
      <c r="K29" s="44"/>
      <c r="L29" s="44"/>
      <c r="M29" s="44"/>
      <c r="N29" s="44"/>
      <c r="O29" s="45"/>
      <c r="P29" s="40"/>
      <c r="R29" s="40"/>
      <c r="S29" s="40"/>
      <c r="T29" s="40"/>
    </row>
    <row r="30" spans="1:20" ht="22.5" customHeight="1" x14ac:dyDescent="0.25">
      <c r="A30" s="268"/>
      <c r="B30" s="268"/>
      <c r="C30" s="269"/>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Hoja1!T9</f>
        <v>8411620.5</v>
      </c>
      <c r="C33" s="42">
        <f>Hoja1!U9</f>
        <v>8418320.5</v>
      </c>
      <c r="D33" s="42">
        <f>Hoja1!V9</f>
        <v>8419240.5</v>
      </c>
      <c r="E33" s="42">
        <f>SUM(B33:D33)</f>
        <v>25249181.5</v>
      </c>
      <c r="F33" s="42">
        <f>Hoja1!W9</f>
        <v>8414970.5</v>
      </c>
      <c r="G33" s="42">
        <f>Hoja1!X9</f>
        <v>8414970.5</v>
      </c>
      <c r="H33" s="42">
        <f>Hoja1!Y9</f>
        <v>8419240.5</v>
      </c>
      <c r="I33" s="42">
        <f>SUM(F33:H33)</f>
        <v>25249181.5</v>
      </c>
      <c r="J33" s="42">
        <f>I33+E33</f>
        <v>50498363</v>
      </c>
      <c r="K33" s="42">
        <f>Hoja1!Z9</f>
        <v>8414970.5</v>
      </c>
      <c r="L33" s="42">
        <f>Hoja1!AA9</f>
        <v>8414970.5</v>
      </c>
      <c r="M33" s="42">
        <f>Hoja1!AB9</f>
        <v>8419240.5</v>
      </c>
      <c r="N33" s="42">
        <f>SUM(K33:M33)</f>
        <v>25249181.5</v>
      </c>
      <c r="O33" s="42">
        <f>Hoja1!AC9</f>
        <v>8414970.5</v>
      </c>
      <c r="P33" s="42">
        <f>Hoja1!AD9</f>
        <v>8758523</v>
      </c>
      <c r="Q33" s="42">
        <f>Hoja1!AE9</f>
        <v>8762793</v>
      </c>
      <c r="R33" s="42">
        <f>SUM(O33:Q33)</f>
        <v>25936286.5</v>
      </c>
      <c r="S33" s="42">
        <f>R33+N33+J33</f>
        <v>101683831</v>
      </c>
    </row>
    <row r="34" spans="1:21" x14ac:dyDescent="0.25">
      <c r="A34" s="49" t="s">
        <v>219</v>
      </c>
      <c r="B34" s="42">
        <v>38361293.149999999</v>
      </c>
      <c r="C34" s="42">
        <v>6454037.4200000009</v>
      </c>
      <c r="D34" s="42">
        <v>5251209.25</v>
      </c>
      <c r="E34" s="42">
        <f>SUM(B34:D34)</f>
        <v>50066539.82</v>
      </c>
      <c r="F34" s="42"/>
      <c r="G34" s="42"/>
      <c r="H34" s="42"/>
      <c r="I34" s="42">
        <f>SUM(F34:H34)</f>
        <v>0</v>
      </c>
      <c r="J34" s="42">
        <f>I34+E34</f>
        <v>50066539.82</v>
      </c>
      <c r="K34" s="42"/>
      <c r="L34" s="42"/>
      <c r="M34" s="42"/>
      <c r="N34" s="42">
        <f>SUM(K34:M34)</f>
        <v>0</v>
      </c>
      <c r="O34" s="42"/>
      <c r="P34" s="42"/>
      <c r="Q34" s="42"/>
      <c r="R34" s="42">
        <f>SUM(O34:Q34)</f>
        <v>0</v>
      </c>
      <c r="S34" s="42">
        <f>R34+N34+J34</f>
        <v>50066539.82</v>
      </c>
    </row>
    <row r="35" spans="1:21" x14ac:dyDescent="0.25">
      <c r="A35" s="49" t="s">
        <v>220</v>
      </c>
      <c r="B35" s="50">
        <f>(B34-B33)/B33</f>
        <v>3.560511633876017</v>
      </c>
      <c r="C35" s="50">
        <f t="shared" ref="C35:J35" si="0">(C34-C33)/C33</f>
        <v>-0.23333431888225201</v>
      </c>
      <c r="D35" s="50">
        <f t="shared" si="0"/>
        <v>-0.37628468387380071</v>
      </c>
      <c r="E35" s="50">
        <f t="shared" si="0"/>
        <v>0.98289753749047271</v>
      </c>
      <c r="F35" s="50">
        <f t="shared" si="0"/>
        <v>-1</v>
      </c>
      <c r="G35" s="50">
        <f t="shared" si="0"/>
        <v>-1</v>
      </c>
      <c r="H35" s="50">
        <f t="shared" si="0"/>
        <v>-1</v>
      </c>
      <c r="I35" s="50">
        <f t="shared" si="0"/>
        <v>-1</v>
      </c>
      <c r="J35" s="50">
        <f t="shared" si="0"/>
        <v>-8.5512312547636384E-3</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-0.50762535864723668</v>
      </c>
    </row>
    <row r="37" spans="1:21" x14ac:dyDescent="0.25">
      <c r="A37" s="270" t="s">
        <v>221</v>
      </c>
      <c r="B37" s="270"/>
      <c r="C37" s="270"/>
      <c r="D37" s="270"/>
      <c r="E37" s="270"/>
      <c r="F37" s="270"/>
      <c r="G37" s="270"/>
      <c r="H37" s="270"/>
      <c r="I37" s="270"/>
      <c r="J37" s="270"/>
      <c r="K37" s="270"/>
      <c r="L37" s="270"/>
      <c r="M37" s="270"/>
      <c r="N37" s="270"/>
      <c r="O37" s="270"/>
      <c r="P37" s="270"/>
      <c r="Q37" s="270"/>
      <c r="R37" s="270"/>
      <c r="S37" s="270"/>
    </row>
    <row r="38" spans="1:21"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1"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1"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1" ht="88.5" customHeight="1" x14ac:dyDescent="0.25">
      <c r="A41" s="53" t="s">
        <v>240</v>
      </c>
      <c r="B41" s="72" t="s">
        <v>396</v>
      </c>
      <c r="C41" s="37" t="s">
        <v>397</v>
      </c>
      <c r="D41" s="37" t="s">
        <v>398</v>
      </c>
      <c r="E41" s="37" t="s">
        <v>244</v>
      </c>
      <c r="F41" s="37" t="s">
        <v>245</v>
      </c>
      <c r="G41" s="37" t="s">
        <v>218</v>
      </c>
      <c r="H41" s="37" t="s">
        <v>399</v>
      </c>
      <c r="I41" s="37" t="s">
        <v>400</v>
      </c>
      <c r="J41" s="37">
        <v>0</v>
      </c>
      <c r="K41" s="55">
        <v>0.2</v>
      </c>
      <c r="L41" s="55"/>
      <c r="M41" s="54"/>
      <c r="N41" s="55"/>
      <c r="O41" s="54"/>
      <c r="P41" s="55"/>
      <c r="Q41" s="54"/>
      <c r="R41" s="55">
        <v>0.2</v>
      </c>
      <c r="S41" s="54"/>
      <c r="U41" s="72" t="s">
        <v>295</v>
      </c>
    </row>
    <row r="42" spans="1:21" x14ac:dyDescent="0.25">
      <c r="A42" s="275"/>
      <c r="B42" s="275"/>
      <c r="C42" s="275"/>
      <c r="D42" s="275"/>
      <c r="E42" s="275"/>
      <c r="F42" s="275"/>
      <c r="G42" s="275"/>
      <c r="H42" s="275"/>
      <c r="I42" s="275"/>
      <c r="J42" s="275"/>
      <c r="K42" s="275"/>
      <c r="L42" s="275"/>
      <c r="M42" s="275"/>
      <c r="N42" s="275"/>
      <c r="O42" s="275"/>
      <c r="P42" s="275"/>
      <c r="Q42" s="275"/>
      <c r="R42" s="275"/>
      <c r="S42" s="275"/>
    </row>
    <row r="43" spans="1:21" ht="136.5" customHeight="1" x14ac:dyDescent="0.25">
      <c r="A43" s="77" t="s">
        <v>246</v>
      </c>
      <c r="B43" s="78" t="s">
        <v>675</v>
      </c>
      <c r="C43" s="37" t="s">
        <v>401</v>
      </c>
      <c r="D43" s="37" t="s">
        <v>402</v>
      </c>
      <c r="E43" s="37" t="s">
        <v>244</v>
      </c>
      <c r="F43" s="37" t="s">
        <v>245</v>
      </c>
      <c r="G43" s="37" t="s">
        <v>218</v>
      </c>
      <c r="H43" s="37" t="s">
        <v>403</v>
      </c>
      <c r="I43" s="37" t="s">
        <v>400</v>
      </c>
      <c r="J43" s="37">
        <v>0</v>
      </c>
      <c r="K43" s="55">
        <v>0.2</v>
      </c>
      <c r="L43" s="55"/>
      <c r="M43" s="54"/>
      <c r="N43" s="55"/>
      <c r="O43" s="54"/>
      <c r="P43" s="55"/>
      <c r="Q43" s="54"/>
      <c r="R43" s="55">
        <v>0.2</v>
      </c>
      <c r="S43" s="54"/>
      <c r="U43" s="54" t="s">
        <v>376</v>
      </c>
    </row>
    <row r="44" spans="1:21" x14ac:dyDescent="0.25">
      <c r="A44" s="275"/>
      <c r="B44" s="275"/>
      <c r="C44" s="275"/>
      <c r="D44" s="275"/>
      <c r="E44" s="275"/>
      <c r="F44" s="275"/>
      <c r="G44" s="275"/>
      <c r="H44" s="275"/>
      <c r="I44" s="275"/>
      <c r="J44" s="275"/>
      <c r="K44" s="275"/>
      <c r="L44" s="275"/>
      <c r="M44" s="275"/>
      <c r="N44" s="275"/>
      <c r="O44" s="275"/>
      <c r="P44" s="275"/>
      <c r="Q44" s="275"/>
      <c r="R44" s="275"/>
      <c r="S44" s="275"/>
    </row>
    <row r="45" spans="1:21" ht="94.5" customHeight="1" x14ac:dyDescent="0.25">
      <c r="A45" s="273" t="s">
        <v>285</v>
      </c>
      <c r="B45" s="77" t="s">
        <v>404</v>
      </c>
      <c r="C45" s="37" t="s">
        <v>411</v>
      </c>
      <c r="D45" s="72" t="s">
        <v>406</v>
      </c>
      <c r="E45" s="37" t="s">
        <v>244</v>
      </c>
      <c r="F45" s="37" t="s">
        <v>252</v>
      </c>
      <c r="G45" s="37" t="s">
        <v>248</v>
      </c>
      <c r="H45" s="37" t="s">
        <v>359</v>
      </c>
      <c r="I45" s="37" t="s">
        <v>407</v>
      </c>
      <c r="J45" s="37">
        <v>0</v>
      </c>
      <c r="K45" s="55">
        <v>1</v>
      </c>
      <c r="L45" s="55">
        <v>1</v>
      </c>
      <c r="M45" s="54"/>
      <c r="N45" s="55">
        <v>1</v>
      </c>
      <c r="O45" s="54"/>
      <c r="P45" s="55">
        <v>1</v>
      </c>
      <c r="Q45" s="54"/>
      <c r="R45" s="55">
        <v>1</v>
      </c>
      <c r="S45" s="54"/>
    </row>
    <row r="46" spans="1:21" ht="94.5" customHeight="1" x14ac:dyDescent="0.25">
      <c r="A46" s="276"/>
      <c r="B46" s="77" t="s">
        <v>405</v>
      </c>
      <c r="C46" s="37" t="s">
        <v>408</v>
      </c>
      <c r="D46" s="72" t="s">
        <v>409</v>
      </c>
      <c r="E46" s="37" t="s">
        <v>244</v>
      </c>
      <c r="F46" s="37" t="s">
        <v>252</v>
      </c>
      <c r="G46" s="37" t="s">
        <v>248</v>
      </c>
      <c r="H46" s="37" t="s">
        <v>359</v>
      </c>
      <c r="I46" s="37" t="s">
        <v>410</v>
      </c>
      <c r="J46" s="37">
        <v>0</v>
      </c>
      <c r="K46" s="55">
        <v>1</v>
      </c>
      <c r="L46" s="55">
        <v>1</v>
      </c>
      <c r="M46" s="54"/>
      <c r="N46" s="55">
        <v>1</v>
      </c>
      <c r="O46" s="54"/>
      <c r="P46" s="55">
        <v>1</v>
      </c>
      <c r="Q46" s="54"/>
      <c r="R46" s="55">
        <v>1</v>
      </c>
      <c r="S46" s="54"/>
    </row>
    <row r="47" spans="1:21" x14ac:dyDescent="0.25">
      <c r="A47" s="275"/>
      <c r="B47" s="275"/>
      <c r="C47" s="275"/>
      <c r="D47" s="275"/>
      <c r="E47" s="275"/>
      <c r="F47" s="275"/>
      <c r="G47" s="275"/>
      <c r="H47" s="275"/>
      <c r="I47" s="275"/>
      <c r="J47" s="275"/>
      <c r="K47" s="275"/>
      <c r="L47" s="275"/>
      <c r="M47" s="275"/>
      <c r="N47" s="275"/>
      <c r="O47" s="275"/>
      <c r="P47" s="275"/>
      <c r="Q47" s="275"/>
      <c r="R47" s="275"/>
      <c r="S47" s="275"/>
    </row>
    <row r="48" spans="1:21" ht="90" x14ac:dyDescent="0.25">
      <c r="A48" s="279" t="s">
        <v>284</v>
      </c>
      <c r="B48" s="37" t="s">
        <v>412</v>
      </c>
      <c r="C48" s="37" t="s">
        <v>416</v>
      </c>
      <c r="D48" s="37" t="s">
        <v>419</v>
      </c>
      <c r="E48" s="37" t="s">
        <v>244</v>
      </c>
      <c r="F48" s="37" t="s">
        <v>252</v>
      </c>
      <c r="G48" s="37" t="s">
        <v>248</v>
      </c>
      <c r="H48" s="37" t="s">
        <v>428</v>
      </c>
      <c r="I48" s="37" t="s">
        <v>430</v>
      </c>
      <c r="J48" s="37">
        <v>0</v>
      </c>
      <c r="K48" s="55">
        <v>1</v>
      </c>
      <c r="L48" s="55">
        <v>1</v>
      </c>
      <c r="M48" s="54"/>
      <c r="N48" s="55">
        <v>1</v>
      </c>
      <c r="O48" s="54"/>
      <c r="P48" s="55">
        <v>1</v>
      </c>
      <c r="Q48" s="54"/>
      <c r="R48" s="55">
        <v>1</v>
      </c>
      <c r="S48" s="54"/>
      <c r="U48" s="72" t="s">
        <v>423</v>
      </c>
    </row>
    <row r="49" spans="1:21" ht="90" x14ac:dyDescent="0.25">
      <c r="A49" s="279"/>
      <c r="B49" s="37" t="s">
        <v>413</v>
      </c>
      <c r="C49" s="37" t="s">
        <v>417</v>
      </c>
      <c r="D49" s="37" t="s">
        <v>418</v>
      </c>
      <c r="E49" s="37" t="s">
        <v>244</v>
      </c>
      <c r="F49" s="37" t="s">
        <v>252</v>
      </c>
      <c r="G49" s="37" t="s">
        <v>248</v>
      </c>
      <c r="H49" s="37" t="s">
        <v>428</v>
      </c>
      <c r="I49" s="37" t="s">
        <v>430</v>
      </c>
      <c r="J49" s="37">
        <v>0</v>
      </c>
      <c r="K49" s="55">
        <v>1</v>
      </c>
      <c r="L49" s="55">
        <v>1</v>
      </c>
      <c r="M49" s="54"/>
      <c r="N49" s="55">
        <v>1</v>
      </c>
      <c r="O49" s="54"/>
      <c r="P49" s="55">
        <v>1</v>
      </c>
      <c r="Q49" s="54"/>
      <c r="R49" s="55">
        <v>1</v>
      </c>
      <c r="S49" s="54"/>
      <c r="U49" s="72" t="s">
        <v>424</v>
      </c>
    </row>
    <row r="50" spans="1:21" ht="112.5" x14ac:dyDescent="0.25">
      <c r="A50" s="279"/>
      <c r="B50" s="37" t="s">
        <v>415</v>
      </c>
      <c r="C50" s="37" t="s">
        <v>420</v>
      </c>
      <c r="D50" s="37" t="s">
        <v>425</v>
      </c>
      <c r="E50" s="37" t="s">
        <v>244</v>
      </c>
      <c r="F50" s="37" t="s">
        <v>252</v>
      </c>
      <c r="G50" s="37" t="s">
        <v>248</v>
      </c>
      <c r="H50" s="37" t="s">
        <v>429</v>
      </c>
      <c r="I50" s="37" t="s">
        <v>431</v>
      </c>
      <c r="J50" s="37">
        <v>0</v>
      </c>
      <c r="K50" s="55">
        <v>1</v>
      </c>
      <c r="L50" s="55">
        <v>1</v>
      </c>
      <c r="M50" s="54"/>
      <c r="N50" s="55">
        <v>1</v>
      </c>
      <c r="O50" s="54"/>
      <c r="P50" s="55">
        <v>1</v>
      </c>
      <c r="Q50" s="54"/>
      <c r="R50" s="55">
        <v>1</v>
      </c>
      <c r="S50" s="54"/>
      <c r="U50" s="72" t="s">
        <v>422</v>
      </c>
    </row>
    <row r="51" spans="1:21" ht="127.5" x14ac:dyDescent="0.25">
      <c r="A51" s="279"/>
      <c r="B51" s="37" t="s">
        <v>414</v>
      </c>
      <c r="C51" s="37" t="s">
        <v>421</v>
      </c>
      <c r="D51" s="37" t="s">
        <v>427</v>
      </c>
      <c r="E51" s="37" t="s">
        <v>244</v>
      </c>
      <c r="F51" s="37" t="s">
        <v>252</v>
      </c>
      <c r="G51" s="37" t="s">
        <v>248</v>
      </c>
      <c r="H51" s="37" t="s">
        <v>429</v>
      </c>
      <c r="I51" s="37" t="s">
        <v>431</v>
      </c>
      <c r="J51" s="37">
        <v>0</v>
      </c>
      <c r="K51" s="55">
        <v>1</v>
      </c>
      <c r="L51" s="55">
        <v>1</v>
      </c>
      <c r="M51" s="54"/>
      <c r="N51" s="55">
        <v>1</v>
      </c>
      <c r="O51" s="54"/>
      <c r="P51" s="55">
        <v>1</v>
      </c>
      <c r="Q51" s="54"/>
      <c r="R51" s="55">
        <v>1</v>
      </c>
      <c r="S51" s="54"/>
      <c r="U51" s="93" t="s">
        <v>426</v>
      </c>
    </row>
  </sheetData>
  <mergeCells count="97">
    <mergeCell ref="A48:A51"/>
    <mergeCell ref="A45:A46"/>
    <mergeCell ref="F39:F40"/>
    <mergeCell ref="G39:G40"/>
    <mergeCell ref="J39:J40"/>
    <mergeCell ref="A42:S42"/>
    <mergeCell ref="A44:S44"/>
    <mergeCell ref="A47:S47"/>
    <mergeCell ref="K39:K40"/>
    <mergeCell ref="L39:M39"/>
    <mergeCell ref="N39:O39"/>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U54"/>
  <sheetViews>
    <sheetView showGridLines="0" topLeftCell="A25" zoomScale="91" zoomScaleNormal="91" workbookViewId="0">
      <selection activeCell="B34" sqref="B34:D34"/>
    </sheetView>
  </sheetViews>
  <sheetFormatPr baseColWidth="10" defaultRowHeight="15" x14ac:dyDescent="0.25"/>
  <cols>
    <col min="1" max="1" width="11.42578125" style="1"/>
    <col min="2" max="2" width="12.5703125" style="1" customWidth="1"/>
    <col min="3" max="3" width="15.42578125" style="1" customWidth="1"/>
    <col min="4" max="4" width="12.42578125" style="1" customWidth="1"/>
    <col min="5" max="5" width="13.42578125" style="1" customWidth="1"/>
    <col min="6" max="6" width="15.28515625" style="1" customWidth="1"/>
    <col min="7" max="7" width="13.5703125" style="1" customWidth="1"/>
    <col min="8" max="9" width="14" style="1" customWidth="1"/>
    <col min="10" max="10" width="15.85546875" style="1" customWidth="1"/>
    <col min="11" max="13" width="12.5703125" style="1" customWidth="1"/>
    <col min="14" max="14" width="13.85546875" style="1" customWidth="1"/>
    <col min="15" max="17" width="15.42578125" style="1" customWidth="1"/>
    <col min="18" max="19" width="16.140625" style="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274</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100.5" customHeight="1" x14ac:dyDescent="0.25">
      <c r="A10" s="36" t="s">
        <v>434</v>
      </c>
      <c r="B10" s="37" t="str">
        <f>Hoja1!E10</f>
        <v>Mejoramiento de Vivienda</v>
      </c>
      <c r="C10" s="37" t="str">
        <f>Hoja1!S10</f>
        <v>Secretaría del Ayuntamiento Regularizacion Tenencia de la Tierra</v>
      </c>
      <c r="D10" s="246" t="s">
        <v>435</v>
      </c>
      <c r="E10" s="247"/>
      <c r="F10" s="248">
        <f>Hoja1!G10</f>
        <v>6673876</v>
      </c>
      <c r="G10" s="249"/>
      <c r="H10" s="38">
        <f>Hoja1!G10</f>
        <v>6673876</v>
      </c>
      <c r="I10" s="39">
        <v>0</v>
      </c>
      <c r="J10" s="248">
        <v>0</v>
      </c>
      <c r="K10" s="249"/>
      <c r="L10" s="248">
        <f>H10-J10</f>
        <v>6673876</v>
      </c>
      <c r="M10" s="249"/>
      <c r="N10" s="246" t="s">
        <v>161</v>
      </c>
      <c r="O10" s="247"/>
      <c r="P10" s="246" t="s">
        <v>436</v>
      </c>
      <c r="Q10" s="250"/>
      <c r="R10" s="246" t="s">
        <v>437</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tr">
        <f>Hoja1!A9</f>
        <v>Eje 2. Saltillo Honesto</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395</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ht="22.5" customHeight="1" x14ac:dyDescent="0.25">
      <c r="A18" s="41" t="s">
        <v>172</v>
      </c>
      <c r="B18" s="254" t="s">
        <v>173</v>
      </c>
      <c r="C18" s="254"/>
      <c r="D18" s="41" t="s">
        <v>174</v>
      </c>
      <c r="E18" s="255" t="s">
        <v>175</v>
      </c>
      <c r="F18" s="256"/>
      <c r="G18" s="250"/>
      <c r="H18" s="257" t="s">
        <v>176</v>
      </c>
      <c r="I18" s="257"/>
      <c r="J18" s="42">
        <f>Hoja1!H10+Hoja1!I10+Hoja1!J10</f>
        <v>6673876</v>
      </c>
      <c r="K18" s="257" t="s">
        <v>177</v>
      </c>
      <c r="L18" s="257"/>
      <c r="M18" s="257"/>
      <c r="N18" s="257"/>
      <c r="O18" s="42">
        <f>Hoja1!H10</f>
        <v>6287612</v>
      </c>
      <c r="P18" s="40"/>
      <c r="R18" s="40"/>
      <c r="S18" s="40"/>
      <c r="T18" s="40"/>
    </row>
    <row r="19" spans="1:20" ht="22.5" customHeight="1" x14ac:dyDescent="0.25">
      <c r="A19" s="41" t="s">
        <v>178</v>
      </c>
      <c r="B19" s="246" t="s">
        <v>281</v>
      </c>
      <c r="C19" s="247"/>
      <c r="D19" s="41" t="s">
        <v>180</v>
      </c>
      <c r="E19" s="255" t="s">
        <v>181</v>
      </c>
      <c r="F19" s="256"/>
      <c r="G19" s="250"/>
      <c r="H19" s="257" t="s">
        <v>182</v>
      </c>
      <c r="I19" s="257"/>
      <c r="J19" s="42">
        <v>0</v>
      </c>
      <c r="K19" s="257" t="s">
        <v>183</v>
      </c>
      <c r="L19" s="257"/>
      <c r="M19" s="257"/>
      <c r="N19" s="257"/>
      <c r="O19" s="42">
        <f>Hoja1!I10</f>
        <v>135200</v>
      </c>
      <c r="P19" s="40"/>
      <c r="R19" s="40"/>
      <c r="S19" s="40"/>
      <c r="T19" s="40"/>
    </row>
    <row r="20" spans="1:20" ht="22.5" customHeight="1" x14ac:dyDescent="0.25">
      <c r="A20" s="41" t="s">
        <v>184</v>
      </c>
      <c r="B20" s="254" t="s">
        <v>432</v>
      </c>
      <c r="C20" s="254"/>
      <c r="D20" s="41" t="s">
        <v>186</v>
      </c>
      <c r="E20" s="246" t="s">
        <v>433</v>
      </c>
      <c r="F20" s="258"/>
      <c r="G20" s="247"/>
      <c r="H20" s="288" t="s">
        <v>188</v>
      </c>
      <c r="I20" s="289"/>
      <c r="J20" s="42">
        <v>0</v>
      </c>
      <c r="K20" s="257" t="s">
        <v>189</v>
      </c>
      <c r="L20" s="257"/>
      <c r="M20" s="257"/>
      <c r="N20" s="257"/>
      <c r="O20" s="42">
        <f>Hoja1!J10</f>
        <v>251064</v>
      </c>
      <c r="P20" s="40"/>
      <c r="R20" s="40"/>
      <c r="S20" s="40"/>
      <c r="T20" s="40"/>
    </row>
    <row r="21" spans="1:20" ht="22.5" customHeight="1" x14ac:dyDescent="0.25">
      <c r="A21" s="260" t="s">
        <v>190</v>
      </c>
      <c r="B21" s="260"/>
      <c r="C21" s="260"/>
      <c r="D21" s="260"/>
      <c r="E21" s="260"/>
      <c r="F21" s="260"/>
      <c r="H21" s="257" t="s">
        <v>191</v>
      </c>
      <c r="I21" s="257"/>
      <c r="J21" s="42">
        <v>0</v>
      </c>
      <c r="K21" s="257" t="s">
        <v>192</v>
      </c>
      <c r="L21" s="257"/>
      <c r="M21" s="257"/>
      <c r="N21" s="257"/>
      <c r="O21" s="42">
        <v>0</v>
      </c>
      <c r="P21" s="40"/>
      <c r="S21" s="40"/>
      <c r="T21" s="40"/>
    </row>
    <row r="22" spans="1:20" ht="22.5" customHeight="1" x14ac:dyDescent="0.25">
      <c r="A22" s="257" t="s">
        <v>193</v>
      </c>
      <c r="B22" s="257"/>
      <c r="C22" s="42">
        <f>SUM(C23:C30)</f>
        <v>6673876</v>
      </c>
      <c r="D22" s="257" t="s">
        <v>194</v>
      </c>
      <c r="E22" s="257"/>
      <c r="F22" s="42">
        <f>SUM(F23:F26)</f>
        <v>0</v>
      </c>
      <c r="H22" s="257" t="s">
        <v>195</v>
      </c>
      <c r="I22" s="257"/>
      <c r="J22" s="42">
        <v>0</v>
      </c>
      <c r="K22" s="257" t="s">
        <v>196</v>
      </c>
      <c r="L22" s="257"/>
      <c r="M22" s="257"/>
      <c r="N22" s="257"/>
      <c r="O22" s="42">
        <v>0</v>
      </c>
      <c r="P22" s="40"/>
      <c r="R22" s="40"/>
      <c r="S22" s="40"/>
      <c r="T22" s="40"/>
    </row>
    <row r="23" spans="1:20" ht="22.5" customHeight="1" x14ac:dyDescent="0.25">
      <c r="A23" s="261" t="s">
        <v>197</v>
      </c>
      <c r="B23" s="261"/>
      <c r="C23" s="42">
        <v>0</v>
      </c>
      <c r="D23" s="261" t="s">
        <v>198</v>
      </c>
      <c r="E23" s="261"/>
      <c r="F23" s="42">
        <v>0</v>
      </c>
      <c r="H23" s="257" t="s">
        <v>4</v>
      </c>
      <c r="I23" s="257"/>
      <c r="J23" s="42">
        <f>SUM(J18:J22)</f>
        <v>6673876</v>
      </c>
      <c r="K23" s="257" t="s">
        <v>199</v>
      </c>
      <c r="L23" s="257"/>
      <c r="M23" s="257"/>
      <c r="N23" s="257"/>
      <c r="O23" s="42">
        <v>0</v>
      </c>
      <c r="P23" s="40"/>
      <c r="R23" s="40"/>
      <c r="S23" s="40"/>
      <c r="T23" s="40"/>
    </row>
    <row r="24" spans="1:20" ht="22.5" customHeight="1" x14ac:dyDescent="0.25">
      <c r="A24" s="43" t="s">
        <v>200</v>
      </c>
      <c r="B24" s="43"/>
      <c r="C24" s="42">
        <v>0</v>
      </c>
      <c r="D24" s="43" t="s">
        <v>201</v>
      </c>
      <c r="E24" s="43"/>
      <c r="F24" s="42">
        <v>0</v>
      </c>
      <c r="K24" s="257" t="s">
        <v>202</v>
      </c>
      <c r="L24" s="257"/>
      <c r="M24" s="257"/>
      <c r="N24" s="257"/>
      <c r="O24" s="42">
        <v>0</v>
      </c>
      <c r="P24" s="40"/>
      <c r="R24" s="40"/>
      <c r="S24" s="40"/>
      <c r="T24" s="40"/>
    </row>
    <row r="25" spans="1:20" ht="22.5" customHeight="1" x14ac:dyDescent="0.25">
      <c r="A25" s="261" t="s">
        <v>203</v>
      </c>
      <c r="B25" s="261"/>
      <c r="C25" s="42">
        <v>0</v>
      </c>
      <c r="D25" s="262" t="s">
        <v>204</v>
      </c>
      <c r="E25" s="263"/>
      <c r="F25" s="266">
        <v>0</v>
      </c>
      <c r="K25" s="257" t="s">
        <v>205</v>
      </c>
      <c r="L25" s="257"/>
      <c r="M25" s="257"/>
      <c r="N25" s="257"/>
      <c r="O25" s="42">
        <v>0</v>
      </c>
      <c r="P25" s="40"/>
      <c r="S25" s="40"/>
      <c r="T25" s="40"/>
    </row>
    <row r="26" spans="1:20" ht="22.5" customHeight="1" x14ac:dyDescent="0.25">
      <c r="A26" s="261" t="s">
        <v>206</v>
      </c>
      <c r="B26" s="261"/>
      <c r="C26" s="42">
        <f>Hoja1!G10</f>
        <v>6673876</v>
      </c>
      <c r="D26" s="264"/>
      <c r="E26" s="265"/>
      <c r="F26" s="267"/>
      <c r="K26" s="257" t="s">
        <v>207</v>
      </c>
      <c r="L26" s="257"/>
      <c r="M26" s="257"/>
      <c r="N26" s="257"/>
      <c r="O26" s="42">
        <v>0</v>
      </c>
      <c r="P26" s="40"/>
      <c r="S26" s="40"/>
      <c r="T26" s="40"/>
    </row>
    <row r="27" spans="1:20" ht="22.5" customHeight="1" x14ac:dyDescent="0.25">
      <c r="A27" s="261" t="s">
        <v>208</v>
      </c>
      <c r="B27" s="261"/>
      <c r="C27" s="42">
        <v>0</v>
      </c>
      <c r="K27" s="257" t="s">
        <v>4</v>
      </c>
      <c r="L27" s="257"/>
      <c r="M27" s="257"/>
      <c r="N27" s="257"/>
      <c r="O27" s="42">
        <f>SUM(O18:O26)</f>
        <v>6673876</v>
      </c>
      <c r="P27" s="40"/>
      <c r="S27" s="40"/>
      <c r="T27" s="40"/>
    </row>
    <row r="28" spans="1:20" ht="22.5" customHeight="1" x14ac:dyDescent="0.25">
      <c r="A28" s="261" t="s">
        <v>209</v>
      </c>
      <c r="B28" s="261"/>
      <c r="C28" s="42">
        <v>0</v>
      </c>
      <c r="D28" s="257" t="s">
        <v>210</v>
      </c>
      <c r="E28" s="257"/>
      <c r="F28" s="42">
        <f>C22+F22</f>
        <v>6673876</v>
      </c>
      <c r="K28" s="44"/>
      <c r="L28" s="44"/>
      <c r="M28" s="44"/>
      <c r="N28" s="44"/>
      <c r="O28" s="45"/>
      <c r="P28" s="40"/>
      <c r="S28" s="40"/>
      <c r="T28" s="40"/>
    </row>
    <row r="29" spans="1:20" ht="22.5" customHeight="1" x14ac:dyDescent="0.25">
      <c r="A29" s="268" t="s">
        <v>211</v>
      </c>
      <c r="B29" s="268"/>
      <c r="C29" s="269">
        <v>0</v>
      </c>
      <c r="K29" s="44"/>
      <c r="L29" s="44"/>
      <c r="M29" s="44"/>
      <c r="N29" s="44"/>
      <c r="O29" s="45"/>
      <c r="P29" s="40"/>
      <c r="R29" s="40"/>
      <c r="S29" s="40"/>
      <c r="T29" s="40"/>
    </row>
    <row r="30" spans="1:20" ht="22.5" customHeight="1" x14ac:dyDescent="0.25">
      <c r="A30" s="268"/>
      <c r="B30" s="268"/>
      <c r="C30" s="269"/>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21" x14ac:dyDescent="0.25">
      <c r="A33" s="49" t="s">
        <v>2</v>
      </c>
      <c r="B33" s="42">
        <f>Hoja1!T10</f>
        <v>493876.5</v>
      </c>
      <c r="C33" s="42">
        <f>Hoja1!U10</f>
        <v>519616.5</v>
      </c>
      <c r="D33" s="42">
        <f>Hoja1!V10</f>
        <v>511726.5</v>
      </c>
      <c r="E33" s="42">
        <f>SUM(B33:D33)</f>
        <v>1525219.5</v>
      </c>
      <c r="F33" s="42">
        <f>Hoja1!W10</f>
        <v>506896.5</v>
      </c>
      <c r="G33" s="42">
        <f>Hoja1!X10</f>
        <v>506596.5</v>
      </c>
      <c r="H33" s="42">
        <f>Hoja1!Y10</f>
        <v>512026.5</v>
      </c>
      <c r="I33" s="42">
        <f>SUM(F33:H33)</f>
        <v>1525519.5</v>
      </c>
      <c r="J33" s="42">
        <f>I33+E33</f>
        <v>3050739</v>
      </c>
      <c r="K33" s="42">
        <f>Hoja1!Z10</f>
        <v>506746.5</v>
      </c>
      <c r="L33" s="42">
        <f>Hoja1!AA10</f>
        <v>506596.5</v>
      </c>
      <c r="M33" s="42">
        <f>Hoja1!AB10</f>
        <v>512026.5</v>
      </c>
      <c r="N33" s="42">
        <f>SUM(K33:M33)</f>
        <v>1525369.5</v>
      </c>
      <c r="O33" s="42">
        <f>Hoja1!AC10</f>
        <v>506596.5</v>
      </c>
      <c r="P33" s="42">
        <f>Hoja1!AD10</f>
        <v>793095.5</v>
      </c>
      <c r="Q33" s="42">
        <f>Hoja1!AE10</f>
        <v>798075.5</v>
      </c>
      <c r="R33" s="42">
        <f>SUM(O33:Q33)</f>
        <v>2097767.5</v>
      </c>
      <c r="S33" s="42">
        <f>R33+N33+J33</f>
        <v>6673876</v>
      </c>
    </row>
    <row r="34" spans="1:21" x14ac:dyDescent="0.25">
      <c r="A34" s="49" t="s">
        <v>219</v>
      </c>
      <c r="B34" s="42">
        <v>442837.05</v>
      </c>
      <c r="C34" s="42">
        <v>1551070.75</v>
      </c>
      <c r="D34" s="42">
        <v>1162414.0399999996</v>
      </c>
      <c r="E34" s="42">
        <f>SUM(B34:D34)</f>
        <v>3156321.84</v>
      </c>
      <c r="F34" s="42"/>
      <c r="G34" s="42"/>
      <c r="H34" s="42"/>
      <c r="I34" s="42">
        <f>SUM(F34:H34)</f>
        <v>0</v>
      </c>
      <c r="J34" s="42">
        <f>I34+E34</f>
        <v>3156321.84</v>
      </c>
      <c r="K34" s="42"/>
      <c r="L34" s="42"/>
      <c r="M34" s="42"/>
      <c r="N34" s="42">
        <f>SUM(K34:M34)</f>
        <v>0</v>
      </c>
      <c r="O34" s="42"/>
      <c r="P34" s="42"/>
      <c r="Q34" s="42"/>
      <c r="R34" s="42">
        <f>SUM(O34:Q34)</f>
        <v>0</v>
      </c>
      <c r="S34" s="42">
        <f>R34+N34+J34</f>
        <v>3156321.84</v>
      </c>
    </row>
    <row r="35" spans="1:21" x14ac:dyDescent="0.25">
      <c r="A35" s="49" t="s">
        <v>220</v>
      </c>
      <c r="B35" s="50">
        <f>(B34-B33)/B33</f>
        <v>-0.10334456083656544</v>
      </c>
      <c r="C35" s="50">
        <f t="shared" ref="C35:J35" si="0">(C34-C33)/C33</f>
        <v>1.9850298248804648</v>
      </c>
      <c r="D35" s="50">
        <f t="shared" si="0"/>
        <v>1.2715533395280478</v>
      </c>
      <c r="E35" s="50">
        <f t="shared" si="0"/>
        <v>1.06942137836554</v>
      </c>
      <c r="F35" s="50">
        <f t="shared" si="0"/>
        <v>-1</v>
      </c>
      <c r="G35" s="50">
        <f t="shared" si="0"/>
        <v>-1</v>
      </c>
      <c r="H35" s="50">
        <f t="shared" si="0"/>
        <v>-1</v>
      </c>
      <c r="I35" s="50">
        <f t="shared" si="0"/>
        <v>-1</v>
      </c>
      <c r="J35" s="50">
        <f t="shared" si="0"/>
        <v>3.460893901444858E-2</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-0.52706315790104585</v>
      </c>
    </row>
    <row r="37" spans="1:21" x14ac:dyDescent="0.25">
      <c r="A37" s="270" t="s">
        <v>221</v>
      </c>
      <c r="B37" s="270"/>
      <c r="C37" s="270"/>
      <c r="D37" s="270"/>
      <c r="E37" s="270"/>
      <c r="F37" s="270"/>
      <c r="G37" s="270"/>
      <c r="H37" s="270"/>
      <c r="I37" s="270"/>
      <c r="J37" s="270"/>
      <c r="K37" s="270"/>
      <c r="L37" s="270"/>
      <c r="M37" s="270"/>
      <c r="N37" s="270"/>
      <c r="O37" s="270"/>
      <c r="P37" s="270"/>
      <c r="Q37" s="270"/>
      <c r="R37" s="270"/>
      <c r="S37" s="270"/>
    </row>
    <row r="38" spans="1:21"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21"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21"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21" ht="99.75" customHeight="1" x14ac:dyDescent="0.25">
      <c r="A41" s="53" t="s">
        <v>240</v>
      </c>
      <c r="B41" s="72" t="s">
        <v>438</v>
      </c>
      <c r="C41" s="37" t="s">
        <v>439</v>
      </c>
      <c r="D41" s="37" t="s">
        <v>441</v>
      </c>
      <c r="E41" s="37" t="s">
        <v>244</v>
      </c>
      <c r="F41" s="37" t="s">
        <v>299</v>
      </c>
      <c r="G41" s="37" t="s">
        <v>218</v>
      </c>
      <c r="H41" s="37" t="s">
        <v>442</v>
      </c>
      <c r="I41" s="72" t="s">
        <v>443</v>
      </c>
      <c r="J41" s="37">
        <v>0</v>
      </c>
      <c r="K41" s="55">
        <v>1</v>
      </c>
      <c r="L41" s="55"/>
      <c r="M41" s="54"/>
      <c r="N41" s="55"/>
      <c r="O41" s="54"/>
      <c r="P41" s="55"/>
      <c r="Q41" s="54"/>
      <c r="R41" s="55">
        <v>1</v>
      </c>
      <c r="S41" s="54"/>
      <c r="U41" s="72" t="s">
        <v>440</v>
      </c>
    </row>
    <row r="42" spans="1:21" x14ac:dyDescent="0.25">
      <c r="A42" s="275"/>
      <c r="B42" s="275"/>
      <c r="C42" s="275"/>
      <c r="D42" s="275"/>
      <c r="E42" s="275"/>
      <c r="F42" s="275"/>
      <c r="G42" s="275"/>
      <c r="H42" s="275"/>
      <c r="I42" s="275"/>
      <c r="J42" s="275"/>
      <c r="K42" s="275"/>
      <c r="L42" s="275"/>
      <c r="M42" s="275"/>
      <c r="N42" s="275"/>
      <c r="O42" s="275"/>
      <c r="P42" s="275"/>
      <c r="Q42" s="275"/>
      <c r="R42" s="275"/>
      <c r="S42" s="275"/>
    </row>
    <row r="43" spans="1:21" ht="136.5" customHeight="1" x14ac:dyDescent="0.25">
      <c r="A43" s="273" t="s">
        <v>246</v>
      </c>
      <c r="B43" s="273" t="s">
        <v>444</v>
      </c>
      <c r="C43" s="37" t="s">
        <v>445</v>
      </c>
      <c r="D43" s="37" t="s">
        <v>447</v>
      </c>
      <c r="E43" s="37" t="s">
        <v>244</v>
      </c>
      <c r="F43" s="37" t="s">
        <v>245</v>
      </c>
      <c r="G43" s="37" t="s">
        <v>218</v>
      </c>
      <c r="H43" s="37" t="s">
        <v>450</v>
      </c>
      <c r="I43" s="37" t="s">
        <v>448</v>
      </c>
      <c r="J43" s="37">
        <v>0</v>
      </c>
      <c r="K43" s="55">
        <v>1</v>
      </c>
      <c r="L43" s="55"/>
      <c r="M43" s="54"/>
      <c r="N43" s="55"/>
      <c r="O43" s="54"/>
      <c r="P43" s="55"/>
      <c r="Q43" s="54"/>
      <c r="R43" s="55">
        <v>1</v>
      </c>
      <c r="S43" s="54"/>
      <c r="U43" s="54" t="s">
        <v>376</v>
      </c>
    </row>
    <row r="44" spans="1:21" ht="136.5" customHeight="1" x14ac:dyDescent="0.25">
      <c r="A44" s="276"/>
      <c r="B44" s="276"/>
      <c r="C44" s="37" t="s">
        <v>446</v>
      </c>
      <c r="D44" s="37" t="s">
        <v>449</v>
      </c>
      <c r="E44" s="37" t="s">
        <v>244</v>
      </c>
      <c r="F44" s="37" t="s">
        <v>245</v>
      </c>
      <c r="G44" s="37" t="s">
        <v>218</v>
      </c>
      <c r="H44" s="37" t="s">
        <v>450</v>
      </c>
      <c r="I44" s="37" t="s">
        <v>451</v>
      </c>
      <c r="J44" s="37">
        <v>0</v>
      </c>
      <c r="K44" s="55">
        <v>1</v>
      </c>
      <c r="L44" s="55"/>
      <c r="M44" s="54"/>
      <c r="N44" s="55"/>
      <c r="O44" s="54"/>
      <c r="P44" s="55"/>
      <c r="Q44" s="54"/>
      <c r="R44" s="55">
        <v>1</v>
      </c>
      <c r="S44" s="54"/>
      <c r="U44" s="54"/>
    </row>
    <row r="45" spans="1:21" x14ac:dyDescent="0.25">
      <c r="A45" s="275"/>
      <c r="B45" s="275"/>
      <c r="C45" s="275"/>
      <c r="D45" s="275"/>
      <c r="E45" s="275"/>
      <c r="F45" s="275"/>
      <c r="G45" s="275"/>
      <c r="H45" s="275"/>
      <c r="I45" s="275"/>
      <c r="J45" s="275"/>
      <c r="K45" s="275"/>
      <c r="L45" s="275"/>
      <c r="M45" s="275"/>
      <c r="N45" s="275"/>
      <c r="O45" s="275"/>
      <c r="P45" s="275"/>
      <c r="Q45" s="275"/>
      <c r="R45" s="275"/>
      <c r="S45" s="275"/>
    </row>
    <row r="46" spans="1:21" ht="94.5" customHeight="1" x14ac:dyDescent="0.25">
      <c r="A46" s="273" t="s">
        <v>285</v>
      </c>
      <c r="B46" s="77" t="s">
        <v>452</v>
      </c>
      <c r="C46" s="37" t="s">
        <v>455</v>
      </c>
      <c r="D46" s="72" t="s">
        <v>456</v>
      </c>
      <c r="E46" s="37" t="s">
        <v>244</v>
      </c>
      <c r="F46" s="37" t="s">
        <v>252</v>
      </c>
      <c r="G46" s="37" t="s">
        <v>218</v>
      </c>
      <c r="H46" s="37" t="s">
        <v>457</v>
      </c>
      <c r="I46" s="37" t="s">
        <v>458</v>
      </c>
      <c r="J46" s="37">
        <v>0</v>
      </c>
      <c r="K46" s="55">
        <v>1</v>
      </c>
      <c r="L46" s="55"/>
      <c r="M46" s="54"/>
      <c r="N46" s="55"/>
      <c r="O46" s="54"/>
      <c r="P46" s="55"/>
      <c r="Q46" s="54"/>
      <c r="R46" s="55">
        <v>1</v>
      </c>
      <c r="S46" s="54"/>
      <c r="U46" s="54" t="s">
        <v>454</v>
      </c>
    </row>
    <row r="47" spans="1:21" ht="111.75" customHeight="1" x14ac:dyDescent="0.25">
      <c r="A47" s="276"/>
      <c r="B47" s="77" t="s">
        <v>453</v>
      </c>
      <c r="C47" s="37" t="s">
        <v>459</v>
      </c>
      <c r="D47" s="72" t="s">
        <v>409</v>
      </c>
      <c r="E47" s="37" t="s">
        <v>244</v>
      </c>
      <c r="F47" s="37" t="s">
        <v>252</v>
      </c>
      <c r="G47" s="37" t="s">
        <v>218</v>
      </c>
      <c r="H47" s="37" t="s">
        <v>460</v>
      </c>
      <c r="I47" s="72" t="s">
        <v>461</v>
      </c>
      <c r="J47" s="37">
        <v>0</v>
      </c>
      <c r="K47" s="55">
        <v>1</v>
      </c>
      <c r="L47" s="55"/>
      <c r="M47" s="54"/>
      <c r="N47" s="55"/>
      <c r="O47" s="54"/>
      <c r="P47" s="55"/>
      <c r="Q47" s="54"/>
      <c r="R47" s="55">
        <v>1</v>
      </c>
      <c r="S47" s="54"/>
    </row>
    <row r="48" spans="1:21" x14ac:dyDescent="0.25">
      <c r="A48" s="275"/>
      <c r="B48" s="275"/>
      <c r="C48" s="275"/>
      <c r="D48" s="275"/>
      <c r="E48" s="275"/>
      <c r="F48" s="275"/>
      <c r="G48" s="275"/>
      <c r="H48" s="275"/>
      <c r="I48" s="275"/>
      <c r="J48" s="275"/>
      <c r="K48" s="275"/>
      <c r="L48" s="275"/>
      <c r="M48" s="275"/>
      <c r="N48" s="275"/>
      <c r="O48" s="275"/>
      <c r="P48" s="275"/>
      <c r="Q48" s="275"/>
      <c r="R48" s="275"/>
      <c r="S48" s="275"/>
    </row>
    <row r="49" spans="1:21" ht="94.5" customHeight="1" x14ac:dyDescent="0.25">
      <c r="A49" s="279" t="s">
        <v>284</v>
      </c>
      <c r="B49" s="37" t="s">
        <v>462</v>
      </c>
      <c r="C49" s="37" t="s">
        <v>473</v>
      </c>
      <c r="D49" s="37" t="s">
        <v>478</v>
      </c>
      <c r="E49" s="37" t="s">
        <v>244</v>
      </c>
      <c r="F49" s="37" t="s">
        <v>252</v>
      </c>
      <c r="G49" s="37" t="s">
        <v>248</v>
      </c>
      <c r="H49" s="37" t="s">
        <v>481</v>
      </c>
      <c r="I49" s="37" t="s">
        <v>482</v>
      </c>
      <c r="J49" s="37">
        <v>0</v>
      </c>
      <c r="K49" s="55">
        <v>0.35</v>
      </c>
      <c r="L49" s="55">
        <v>0.05</v>
      </c>
      <c r="M49" s="54"/>
      <c r="N49" s="55">
        <v>0.15</v>
      </c>
      <c r="O49" s="54"/>
      <c r="P49" s="55">
        <v>0.25</v>
      </c>
      <c r="Q49" s="54"/>
      <c r="R49" s="55">
        <v>0.35</v>
      </c>
      <c r="S49" s="54"/>
      <c r="U49" s="72" t="s">
        <v>423</v>
      </c>
    </row>
    <row r="50" spans="1:21" ht="94.5" customHeight="1" x14ac:dyDescent="0.25">
      <c r="A50" s="279"/>
      <c r="B50" s="37" t="s">
        <v>463</v>
      </c>
      <c r="C50" s="37" t="s">
        <v>474</v>
      </c>
      <c r="D50" s="37" t="s">
        <v>479</v>
      </c>
      <c r="E50" s="37" t="s">
        <v>244</v>
      </c>
      <c r="F50" s="37" t="s">
        <v>252</v>
      </c>
      <c r="G50" s="37" t="s">
        <v>248</v>
      </c>
      <c r="H50" s="37" t="s">
        <v>481</v>
      </c>
      <c r="I50" s="37" t="s">
        <v>482</v>
      </c>
      <c r="J50" s="37">
        <v>0</v>
      </c>
      <c r="K50" s="55">
        <v>0.35</v>
      </c>
      <c r="L50" s="55">
        <v>0.05</v>
      </c>
      <c r="M50" s="54"/>
      <c r="N50" s="55">
        <v>0.15</v>
      </c>
      <c r="O50" s="54"/>
      <c r="P50" s="55">
        <v>0.25</v>
      </c>
      <c r="Q50" s="54"/>
      <c r="R50" s="55">
        <v>0.35</v>
      </c>
      <c r="S50" s="54"/>
      <c r="U50" s="72" t="s">
        <v>424</v>
      </c>
    </row>
    <row r="51" spans="1:21" ht="94.5" customHeight="1" x14ac:dyDescent="0.25">
      <c r="A51" s="279"/>
      <c r="B51" s="37" t="s">
        <v>464</v>
      </c>
      <c r="C51" s="37" t="s">
        <v>475</v>
      </c>
      <c r="D51" s="37" t="s">
        <v>480</v>
      </c>
      <c r="E51" s="37" t="s">
        <v>244</v>
      </c>
      <c r="F51" s="37" t="s">
        <v>252</v>
      </c>
      <c r="G51" s="37" t="s">
        <v>248</v>
      </c>
      <c r="H51" s="37" t="s">
        <v>481</v>
      </c>
      <c r="I51" s="37" t="s">
        <v>482</v>
      </c>
      <c r="J51" s="37">
        <v>0</v>
      </c>
      <c r="K51" s="55">
        <v>0.35</v>
      </c>
      <c r="L51" s="55">
        <v>0.05</v>
      </c>
      <c r="M51" s="54"/>
      <c r="N51" s="55">
        <v>0.15</v>
      </c>
      <c r="O51" s="54"/>
      <c r="P51" s="55">
        <v>0.25</v>
      </c>
      <c r="Q51" s="54"/>
      <c r="R51" s="55">
        <v>0.35</v>
      </c>
      <c r="S51" s="54"/>
      <c r="U51" s="72" t="s">
        <v>422</v>
      </c>
    </row>
    <row r="52" spans="1:21" ht="121.5" customHeight="1" x14ac:dyDescent="0.25">
      <c r="A52" s="279"/>
      <c r="B52" s="37" t="s">
        <v>465</v>
      </c>
      <c r="C52" s="37" t="s">
        <v>476</v>
      </c>
      <c r="D52" s="37" t="s">
        <v>487</v>
      </c>
      <c r="E52" s="37" t="s">
        <v>244</v>
      </c>
      <c r="F52" s="37" t="s">
        <v>252</v>
      </c>
      <c r="G52" s="37" t="s">
        <v>248</v>
      </c>
      <c r="H52" s="37" t="s">
        <v>481</v>
      </c>
      <c r="I52" s="37" t="s">
        <v>482</v>
      </c>
      <c r="J52" s="37">
        <v>0</v>
      </c>
      <c r="K52" s="55" t="s">
        <v>477</v>
      </c>
      <c r="L52" s="55" t="s">
        <v>477</v>
      </c>
      <c r="M52" s="54"/>
      <c r="N52" s="55" t="s">
        <v>477</v>
      </c>
      <c r="O52" s="54"/>
      <c r="P52" s="55" t="s">
        <v>477</v>
      </c>
      <c r="Q52" s="54"/>
      <c r="R52" s="55" t="s">
        <v>477</v>
      </c>
      <c r="S52" s="54"/>
      <c r="U52" s="76" t="s">
        <v>483</v>
      </c>
    </row>
    <row r="53" spans="1:21" ht="127.5" x14ac:dyDescent="0.25">
      <c r="A53" s="279"/>
      <c r="B53" s="37" t="s">
        <v>466</v>
      </c>
      <c r="C53" s="37" t="s">
        <v>485</v>
      </c>
      <c r="D53" s="37" t="s">
        <v>486</v>
      </c>
      <c r="E53" s="37" t="s">
        <v>244</v>
      </c>
      <c r="F53" s="37" t="s">
        <v>252</v>
      </c>
      <c r="G53" s="37" t="s">
        <v>248</v>
      </c>
      <c r="H53" s="37" t="s">
        <v>490</v>
      </c>
      <c r="I53" s="37" t="s">
        <v>482</v>
      </c>
      <c r="J53" s="37">
        <v>0</v>
      </c>
      <c r="K53" s="55">
        <v>1</v>
      </c>
      <c r="L53" s="55">
        <v>1</v>
      </c>
      <c r="M53" s="54"/>
      <c r="N53" s="55">
        <v>1</v>
      </c>
      <c r="O53" s="54"/>
      <c r="P53" s="55">
        <v>1</v>
      </c>
      <c r="Q53" s="54"/>
      <c r="R53" s="55">
        <v>1</v>
      </c>
      <c r="S53" s="54"/>
      <c r="U53" s="93" t="s">
        <v>426</v>
      </c>
    </row>
    <row r="54" spans="1:21" ht="127.5" x14ac:dyDescent="0.25">
      <c r="A54" s="279"/>
      <c r="B54" s="37" t="s">
        <v>484</v>
      </c>
      <c r="C54" s="37" t="s">
        <v>488</v>
      </c>
      <c r="D54" s="37" t="s">
        <v>489</v>
      </c>
      <c r="E54" s="37" t="s">
        <v>244</v>
      </c>
      <c r="F54" s="37" t="s">
        <v>252</v>
      </c>
      <c r="G54" s="37" t="s">
        <v>248</v>
      </c>
      <c r="H54" s="37" t="s">
        <v>491</v>
      </c>
      <c r="I54" s="37" t="s">
        <v>482</v>
      </c>
      <c r="J54" s="37">
        <v>0</v>
      </c>
      <c r="K54" s="55">
        <v>1</v>
      </c>
      <c r="L54" s="55">
        <v>1</v>
      </c>
      <c r="M54" s="54"/>
      <c r="N54" s="55">
        <v>1</v>
      </c>
      <c r="O54" s="54"/>
      <c r="P54" s="55">
        <v>1</v>
      </c>
      <c r="Q54" s="54"/>
      <c r="R54" s="55">
        <v>1</v>
      </c>
      <c r="S54" s="54"/>
      <c r="U54" s="93" t="s">
        <v>426</v>
      </c>
    </row>
  </sheetData>
  <mergeCells count="99">
    <mergeCell ref="A43:A44"/>
    <mergeCell ref="B43:B44"/>
    <mergeCell ref="A49:A54"/>
    <mergeCell ref="P39:Q39"/>
    <mergeCell ref="R39:S39"/>
    <mergeCell ref="A42:S42"/>
    <mergeCell ref="A45:S45"/>
    <mergeCell ref="A46:A47"/>
    <mergeCell ref="A48:S48"/>
    <mergeCell ref="F39:F40"/>
    <mergeCell ref="G39:G40"/>
    <mergeCell ref="J39:J40"/>
    <mergeCell ref="K39:K40"/>
    <mergeCell ref="L39:M39"/>
    <mergeCell ref="N39:O39"/>
    <mergeCell ref="A37:S37"/>
    <mergeCell ref="A38:A40"/>
    <mergeCell ref="B38:B40"/>
    <mergeCell ref="C38:G38"/>
    <mergeCell ref="H38:H40"/>
    <mergeCell ref="I38:I40"/>
    <mergeCell ref="J38:S38"/>
    <mergeCell ref="C39:C40"/>
    <mergeCell ref="D39:D40"/>
    <mergeCell ref="E39:E40"/>
    <mergeCell ref="A27:B27"/>
    <mergeCell ref="K27:N27"/>
    <mergeCell ref="A28:B28"/>
    <mergeCell ref="D28:E28"/>
    <mergeCell ref="A29:B30"/>
    <mergeCell ref="C29:C30"/>
    <mergeCell ref="K24:N24"/>
    <mergeCell ref="A25:B25"/>
    <mergeCell ref="D25:E26"/>
    <mergeCell ref="F25:F26"/>
    <mergeCell ref="K25:N25"/>
    <mergeCell ref="A26:B26"/>
    <mergeCell ref="K26:N26"/>
    <mergeCell ref="A22:B22"/>
    <mergeCell ref="D22:E22"/>
    <mergeCell ref="H22:I22"/>
    <mergeCell ref="K22:N22"/>
    <mergeCell ref="A23:B23"/>
    <mergeCell ref="D23:E23"/>
    <mergeCell ref="H23:I23"/>
    <mergeCell ref="K23:N23"/>
    <mergeCell ref="B20:C20"/>
    <mergeCell ref="E20:G20"/>
    <mergeCell ref="H20:I20"/>
    <mergeCell ref="K20:N20"/>
    <mergeCell ref="A21:F21"/>
    <mergeCell ref="H21:I21"/>
    <mergeCell ref="K21:N21"/>
    <mergeCell ref="B18:C18"/>
    <mergeCell ref="E18:G18"/>
    <mergeCell ref="H18:I18"/>
    <mergeCell ref="K18:N18"/>
    <mergeCell ref="B19:C19"/>
    <mergeCell ref="E19:G19"/>
    <mergeCell ref="H19:I19"/>
    <mergeCell ref="K19:N19"/>
    <mergeCell ref="A15:C15"/>
    <mergeCell ref="D15:S15"/>
    <mergeCell ref="A16:S16"/>
    <mergeCell ref="A17:C17"/>
    <mergeCell ref="D17:G17"/>
    <mergeCell ref="H17:J17"/>
    <mergeCell ref="K17:O17"/>
    <mergeCell ref="A14:C14"/>
    <mergeCell ref="D14:S14"/>
    <mergeCell ref="D10:E10"/>
    <mergeCell ref="F10:G10"/>
    <mergeCell ref="J10:K10"/>
    <mergeCell ref="L10:M10"/>
    <mergeCell ref="N10:O10"/>
    <mergeCell ref="P10:Q10"/>
    <mergeCell ref="R10:S10"/>
    <mergeCell ref="A11:S11"/>
    <mergeCell ref="A12:S12"/>
    <mergeCell ref="A13:C13"/>
    <mergeCell ref="D13:S13"/>
    <mergeCell ref="N7:O9"/>
    <mergeCell ref="P7:Q9"/>
    <mergeCell ref="R7:S9"/>
    <mergeCell ref="F8:G9"/>
    <mergeCell ref="H8:H9"/>
    <mergeCell ref="I8:I9"/>
    <mergeCell ref="J8:K9"/>
    <mergeCell ref="L8:M9"/>
    <mergeCell ref="A1:S1"/>
    <mergeCell ref="A2:S2"/>
    <mergeCell ref="A3:S3"/>
    <mergeCell ref="A5:S5"/>
    <mergeCell ref="A6:S6"/>
    <mergeCell ref="A7:A9"/>
    <mergeCell ref="B7:B9"/>
    <mergeCell ref="C7:C9"/>
    <mergeCell ref="D7:E9"/>
    <mergeCell ref="F7:M7"/>
  </mergeCells>
  <pageMargins left="0.7" right="0.7" top="0.75" bottom="0.75" header="0.3" footer="0.3"/>
  <pageSetup scale="4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S30"/>
  <sheetViews>
    <sheetView showGridLines="0" topLeftCell="A19" zoomScale="80" zoomScaleNormal="80" workbookViewId="0">
      <selection activeCell="F24" sqref="F24"/>
    </sheetView>
  </sheetViews>
  <sheetFormatPr baseColWidth="10" defaultRowHeight="15" x14ac:dyDescent="0.25"/>
  <cols>
    <col min="1" max="2" width="13" style="1" customWidth="1"/>
    <col min="3" max="3" width="12.7109375" style="1" customWidth="1"/>
    <col min="4" max="4" width="12.28515625" style="1" bestFit="1" customWidth="1"/>
    <col min="5" max="5" width="12.7109375" style="1" customWidth="1"/>
    <col min="6" max="6" width="11.7109375" style="1" bestFit="1" customWidth="1"/>
    <col min="7" max="8" width="11.42578125" style="1"/>
    <col min="9" max="9" width="13" style="1" customWidth="1"/>
    <col min="10" max="10" width="13.42578125" style="1" customWidth="1"/>
    <col min="11" max="11" width="11.7109375" style="1" bestFit="1" customWidth="1"/>
    <col min="12" max="12" width="14.7109375" style="1" customWidth="1"/>
    <col min="13" max="13" width="11.42578125" style="1"/>
    <col min="14" max="14" width="12.85546875" style="1" customWidth="1"/>
    <col min="15" max="15" width="11.7109375" style="1" bestFit="1" customWidth="1"/>
    <col min="16" max="17" width="12" style="1" bestFit="1" customWidth="1"/>
    <col min="18" max="18" width="12.28515625" style="1" customWidth="1"/>
    <col min="19" max="19" width="13.5703125" style="1" customWidth="1"/>
    <col min="20" max="16384" width="11.42578125" style="1"/>
  </cols>
  <sheetData>
    <row r="1" spans="1:19" ht="23.25" x14ac:dyDescent="0.35">
      <c r="A1" s="213" t="s">
        <v>143</v>
      </c>
      <c r="B1" s="213"/>
      <c r="C1" s="213"/>
      <c r="D1" s="213"/>
      <c r="E1" s="213"/>
      <c r="F1" s="213"/>
      <c r="G1" s="213"/>
      <c r="H1" s="213"/>
      <c r="I1" s="213"/>
      <c r="J1" s="213"/>
      <c r="K1" s="213"/>
      <c r="L1" s="213"/>
      <c r="M1" s="213"/>
      <c r="N1" s="213"/>
      <c r="O1" s="213"/>
      <c r="P1" s="213"/>
      <c r="Q1" s="213"/>
      <c r="R1" s="213"/>
      <c r="S1" s="213"/>
    </row>
    <row r="2" spans="1:19" ht="23.25" x14ac:dyDescent="0.35">
      <c r="A2" s="213" t="s">
        <v>144</v>
      </c>
      <c r="B2" s="213"/>
      <c r="C2" s="213"/>
      <c r="D2" s="213"/>
      <c r="E2" s="213"/>
      <c r="F2" s="213"/>
      <c r="G2" s="213"/>
      <c r="H2" s="213"/>
      <c r="I2" s="213"/>
      <c r="J2" s="213"/>
      <c r="K2" s="213"/>
      <c r="L2" s="213"/>
      <c r="M2" s="213"/>
      <c r="N2" s="213"/>
      <c r="O2" s="213"/>
      <c r="P2" s="213"/>
      <c r="Q2" s="213"/>
      <c r="R2" s="213"/>
      <c r="S2" s="213"/>
    </row>
    <row r="3" spans="1:19" ht="23.25" x14ac:dyDescent="0.35">
      <c r="A3" s="213" t="s">
        <v>145</v>
      </c>
      <c r="B3" s="213"/>
      <c r="C3" s="213"/>
      <c r="D3" s="213"/>
      <c r="E3" s="213"/>
      <c r="F3" s="213"/>
      <c r="G3" s="213"/>
      <c r="H3" s="213"/>
      <c r="I3" s="213"/>
      <c r="J3" s="213"/>
      <c r="K3" s="213"/>
      <c r="L3" s="213"/>
      <c r="M3" s="213"/>
      <c r="N3" s="213"/>
      <c r="O3" s="213"/>
      <c r="P3" s="213"/>
      <c r="Q3" s="213"/>
      <c r="R3" s="213"/>
      <c r="S3" s="213"/>
    </row>
    <row r="9" spans="1:19" x14ac:dyDescent="0.25">
      <c r="A9" s="229" t="s">
        <v>266</v>
      </c>
      <c r="B9" s="229"/>
      <c r="C9" s="214" t="str">
        <f>Hoja1!C11</f>
        <v>Planeación Estratégica y Evaluación de Políticas Públicas</v>
      </c>
      <c r="D9" s="215"/>
      <c r="E9" s="215"/>
      <c r="F9" s="215"/>
      <c r="G9" s="215"/>
      <c r="H9" s="215"/>
      <c r="I9" s="215"/>
      <c r="J9" s="215"/>
      <c r="K9" s="216"/>
      <c r="N9" s="234" t="s">
        <v>271</v>
      </c>
      <c r="O9" s="234"/>
      <c r="P9" s="234"/>
      <c r="Q9" s="290" t="str">
        <f>Hoja1!S11</f>
        <v>Cuerpo edilicio</v>
      </c>
      <c r="R9" s="291"/>
      <c r="S9" s="292"/>
    </row>
    <row r="10" spans="1:19" ht="15" customHeight="1" x14ac:dyDescent="0.25">
      <c r="A10" s="229"/>
      <c r="B10" s="229"/>
      <c r="C10" s="217"/>
      <c r="D10" s="218"/>
      <c r="E10" s="218"/>
      <c r="F10" s="218"/>
      <c r="G10" s="218"/>
      <c r="H10" s="218"/>
      <c r="I10" s="218"/>
      <c r="J10" s="218"/>
      <c r="K10" s="219"/>
      <c r="N10" s="234"/>
      <c r="O10" s="234"/>
      <c r="P10" s="234"/>
      <c r="Q10" s="290" t="str">
        <f>Hoja1!S10</f>
        <v>Secretaría del Ayuntamiento Regularizacion Tenencia de la Tierra</v>
      </c>
      <c r="R10" s="291"/>
      <c r="S10" s="292"/>
    </row>
    <row r="11" spans="1:19" x14ac:dyDescent="0.25">
      <c r="A11" s="59"/>
      <c r="B11" s="59"/>
      <c r="Q11" s="290" t="str">
        <f>Hoja1!S11</f>
        <v>Cuerpo edilicio</v>
      </c>
      <c r="R11" s="291"/>
      <c r="S11" s="292"/>
    </row>
    <row r="12" spans="1:19" x14ac:dyDescent="0.25">
      <c r="A12" s="229" t="s">
        <v>267</v>
      </c>
      <c r="B12" s="229"/>
      <c r="C12" s="225" t="s">
        <v>3</v>
      </c>
      <c r="D12" s="226"/>
      <c r="E12" s="226"/>
      <c r="F12" s="226"/>
      <c r="G12" s="226"/>
      <c r="H12" s="226"/>
      <c r="I12" s="226"/>
      <c r="J12" s="226"/>
      <c r="K12" s="227"/>
      <c r="M12" s="236" t="s">
        <v>2</v>
      </c>
      <c r="N12" s="237"/>
      <c r="O12" s="238"/>
      <c r="Q12" s="290" t="str">
        <f>Hoja1!S12</f>
        <v>Secretaría del Ayuntamiento AsuntosJurídicos</v>
      </c>
      <c r="R12" s="291"/>
      <c r="S12" s="292"/>
    </row>
    <row r="13" spans="1:19" x14ac:dyDescent="0.25">
      <c r="A13" s="229"/>
      <c r="B13" s="229"/>
      <c r="C13" s="220" t="str">
        <f>Hoja1!E11</f>
        <v>Cabildo</v>
      </c>
      <c r="D13" s="221"/>
      <c r="E13" s="221"/>
      <c r="F13" s="221"/>
      <c r="G13" s="221"/>
      <c r="H13" s="221"/>
      <c r="I13" s="221"/>
      <c r="J13" s="221"/>
      <c r="K13" s="222"/>
      <c r="M13" s="210">
        <f>Hoja1!G11</f>
        <v>36035138</v>
      </c>
      <c r="N13" s="211"/>
      <c r="O13" s="212"/>
      <c r="Q13" s="290" t="str">
        <f>Hoja1!S13</f>
        <v>S. Ayuntamiento Junta Municipal de Reclutamiento</v>
      </c>
      <c r="R13" s="291"/>
      <c r="S13" s="292"/>
    </row>
    <row r="14" spans="1:19" x14ac:dyDescent="0.25">
      <c r="A14" s="229"/>
      <c r="B14" s="229"/>
      <c r="C14" s="220" t="str">
        <f>Hoja1!E12</f>
        <v>Acciones del Ayuntamiento</v>
      </c>
      <c r="D14" s="221"/>
      <c r="E14" s="221"/>
      <c r="F14" s="221"/>
      <c r="G14" s="221"/>
      <c r="H14" s="221"/>
      <c r="I14" s="221"/>
      <c r="J14" s="221"/>
      <c r="K14" s="222"/>
      <c r="M14" s="210">
        <f>Hoja1!G12+Hoja1!G13+Hoja1!G14+Hoja1!G15+Hoja1!G16</f>
        <v>28138232</v>
      </c>
      <c r="N14" s="211"/>
      <c r="O14" s="212"/>
      <c r="Q14" s="290" t="str">
        <f>Hoja1!S14</f>
        <v>S. Ayuntamiento Juzgado Municipal</v>
      </c>
      <c r="R14" s="291"/>
      <c r="S14" s="292"/>
    </row>
    <row r="15" spans="1:19" x14ac:dyDescent="0.25">
      <c r="A15" s="229"/>
      <c r="B15" s="229"/>
      <c r="C15" s="220" t="str">
        <f>Hoja1!E17</f>
        <v>Desarrollo del Archivo Municipal</v>
      </c>
      <c r="D15" s="221"/>
      <c r="E15" s="221"/>
      <c r="F15" s="221"/>
      <c r="G15" s="221"/>
      <c r="H15" s="221"/>
      <c r="I15" s="221"/>
      <c r="J15" s="221"/>
      <c r="K15" s="222"/>
      <c r="M15" s="210">
        <f>Hoja1!G17</f>
        <v>5783783</v>
      </c>
      <c r="N15" s="211"/>
      <c r="O15" s="212"/>
      <c r="Q15" s="290" t="str">
        <f>Hoja1!S15</f>
        <v>S. Ayuntamiento Asuntos Juridicos</v>
      </c>
      <c r="R15" s="291"/>
      <c r="S15" s="292"/>
    </row>
    <row r="16" spans="1:19" x14ac:dyDescent="0.25">
      <c r="A16" s="229"/>
      <c r="B16" s="229"/>
      <c r="C16" s="220" t="str">
        <f>Hoja1!E18</f>
        <v>Programa de Modernización Municipal</v>
      </c>
      <c r="D16" s="221"/>
      <c r="E16" s="221"/>
      <c r="F16" s="221"/>
      <c r="G16" s="221"/>
      <c r="H16" s="221"/>
      <c r="I16" s="221"/>
      <c r="J16" s="221"/>
      <c r="K16" s="222"/>
      <c r="M16" s="210">
        <f>Hoja1!G18</f>
        <v>3132301</v>
      </c>
      <c r="N16" s="211"/>
      <c r="O16" s="212"/>
      <c r="Q16" s="290" t="str">
        <f>Hoja1!S16</f>
        <v>S. Ayuntamiento Coordinación de Jueces Calificadores</v>
      </c>
      <c r="R16" s="291"/>
      <c r="S16" s="292"/>
    </row>
    <row r="17" spans="1:19" x14ac:dyDescent="0.25">
      <c r="A17" s="229"/>
      <c r="B17" s="229"/>
      <c r="C17" s="220"/>
      <c r="D17" s="221"/>
      <c r="E17" s="221"/>
      <c r="F17" s="221"/>
      <c r="G17" s="221"/>
      <c r="H17" s="221"/>
      <c r="I17" s="221"/>
      <c r="J17" s="221"/>
      <c r="K17" s="222"/>
      <c r="M17" s="210"/>
      <c r="N17" s="211"/>
      <c r="O17" s="212"/>
      <c r="Q17" s="290" t="str">
        <f>Hoja1!S17</f>
        <v>S. Ayuntamiento Coordinación Archivo Municipal</v>
      </c>
      <c r="R17" s="291"/>
      <c r="S17" s="292"/>
    </row>
    <row r="18" spans="1:19" x14ac:dyDescent="0.25">
      <c r="A18" s="229"/>
      <c r="B18" s="229"/>
      <c r="C18" s="220"/>
      <c r="D18" s="221"/>
      <c r="E18" s="221"/>
      <c r="F18" s="221"/>
      <c r="G18" s="221"/>
      <c r="H18" s="221"/>
      <c r="I18" s="221"/>
      <c r="J18" s="221"/>
      <c r="K18" s="222"/>
      <c r="M18" s="210"/>
      <c r="N18" s="211"/>
      <c r="O18" s="212"/>
      <c r="Q18" s="290" t="str">
        <f>Hoja1!S18</f>
        <v>S. Ayuntamiento Dirección de Bienes Inmuebles</v>
      </c>
      <c r="R18" s="291"/>
      <c r="S18" s="292"/>
    </row>
    <row r="19" spans="1:19" x14ac:dyDescent="0.25">
      <c r="A19" s="229"/>
      <c r="B19" s="229"/>
      <c r="C19" s="220"/>
      <c r="D19" s="221"/>
      <c r="E19" s="221"/>
      <c r="F19" s="221"/>
      <c r="G19" s="221"/>
      <c r="H19" s="221"/>
      <c r="I19" s="221"/>
      <c r="J19" s="221"/>
      <c r="K19" s="222"/>
      <c r="M19" s="210"/>
      <c r="N19" s="211"/>
      <c r="O19" s="212"/>
      <c r="Q19" s="220"/>
      <c r="R19" s="221"/>
      <c r="S19" s="222"/>
    </row>
    <row r="20" spans="1:19" x14ac:dyDescent="0.25">
      <c r="A20" s="229"/>
      <c r="B20" s="229"/>
      <c r="C20" s="220"/>
      <c r="D20" s="221"/>
      <c r="E20" s="221"/>
      <c r="F20" s="221"/>
      <c r="G20" s="221"/>
      <c r="H20" s="221"/>
      <c r="I20" s="221"/>
      <c r="J20" s="221"/>
      <c r="K20" s="222"/>
      <c r="M20" s="210"/>
      <c r="N20" s="211"/>
      <c r="O20" s="212"/>
      <c r="Q20" s="220"/>
      <c r="R20" s="221"/>
      <c r="S20" s="222"/>
    </row>
    <row r="21" spans="1:19" x14ac:dyDescent="0.25">
      <c r="A21" s="229"/>
      <c r="B21" s="229"/>
      <c r="C21" s="220"/>
      <c r="D21" s="221"/>
      <c r="E21" s="221"/>
      <c r="F21" s="221"/>
      <c r="G21" s="221"/>
      <c r="H21" s="221"/>
      <c r="I21" s="221"/>
      <c r="J21" s="221"/>
      <c r="K21" s="222"/>
      <c r="M21" s="210"/>
      <c r="N21" s="211"/>
      <c r="O21" s="212"/>
      <c r="Q21" s="220"/>
      <c r="R21" s="221"/>
      <c r="S21" s="222"/>
    </row>
    <row r="22" spans="1:19" x14ac:dyDescent="0.25">
      <c r="A22" s="229"/>
      <c r="B22" s="229"/>
      <c r="C22" s="220"/>
      <c r="D22" s="221"/>
      <c r="E22" s="221"/>
      <c r="F22" s="221"/>
      <c r="G22" s="221"/>
      <c r="H22" s="221"/>
      <c r="I22" s="221"/>
      <c r="J22" s="223"/>
      <c r="K22" s="224"/>
      <c r="M22" s="230"/>
      <c r="N22" s="231"/>
      <c r="O22" s="232"/>
      <c r="Q22" s="220"/>
      <c r="R22" s="221"/>
      <c r="S22" s="222"/>
    </row>
    <row r="23" spans="1:19" x14ac:dyDescent="0.25">
      <c r="J23" s="228" t="s">
        <v>268</v>
      </c>
      <c r="K23" s="228"/>
      <c r="L23" s="228"/>
      <c r="M23" s="235">
        <f>SUM(M13:O22)</f>
        <v>73089454</v>
      </c>
      <c r="N23" s="235"/>
      <c r="O23" s="235"/>
      <c r="Q23" s="233"/>
      <c r="R23" s="233"/>
      <c r="S23" s="233"/>
    </row>
    <row r="24" spans="1:19" x14ac:dyDescent="0.25">
      <c r="J24" s="57"/>
      <c r="K24" s="57"/>
      <c r="L24" s="57"/>
      <c r="M24" s="58"/>
      <c r="N24" s="58"/>
      <c r="O24" s="58"/>
    </row>
    <row r="25" spans="1:19" x14ac:dyDescent="0.25">
      <c r="J25" s="57"/>
      <c r="K25" s="57"/>
      <c r="L25" s="57"/>
      <c r="M25" s="58"/>
      <c r="N25" s="58"/>
      <c r="O25" s="58"/>
    </row>
    <row r="27" spans="1:19" ht="24" x14ac:dyDescent="0.25">
      <c r="A27" s="47"/>
      <c r="B27" s="48" t="s">
        <v>130</v>
      </c>
      <c r="C27" s="48" t="s">
        <v>131</v>
      </c>
      <c r="D27" s="48" t="s">
        <v>132</v>
      </c>
      <c r="E27" s="48" t="s">
        <v>212</v>
      </c>
      <c r="F27" s="48" t="s">
        <v>133</v>
      </c>
      <c r="G27" s="48" t="s">
        <v>213</v>
      </c>
      <c r="H27" s="48" t="s">
        <v>135</v>
      </c>
      <c r="I27" s="48" t="s">
        <v>214</v>
      </c>
      <c r="J27" s="48" t="s">
        <v>215</v>
      </c>
      <c r="K27" s="48" t="s">
        <v>136</v>
      </c>
      <c r="L27" s="48" t="s">
        <v>137</v>
      </c>
      <c r="M27" s="48" t="s">
        <v>138</v>
      </c>
      <c r="N27" s="48" t="s">
        <v>216</v>
      </c>
      <c r="O27" s="48" t="s">
        <v>139</v>
      </c>
      <c r="P27" s="48" t="s">
        <v>140</v>
      </c>
      <c r="Q27" s="48" t="s">
        <v>141</v>
      </c>
      <c r="R27" s="48" t="s">
        <v>217</v>
      </c>
      <c r="S27" s="48" t="s">
        <v>218</v>
      </c>
    </row>
    <row r="28" spans="1:19" x14ac:dyDescent="0.25">
      <c r="A28" s="49" t="s">
        <v>2</v>
      </c>
      <c r="B28" s="42">
        <f>SUM(Hoja1!T11:T18)</f>
        <v>5536820.166666667</v>
      </c>
      <c r="C28" s="42">
        <f>SUM(Hoja1!U11:U18)</f>
        <v>5580310.166666667</v>
      </c>
      <c r="D28" s="42">
        <f>SUM(Hoja1!V11:V18)</f>
        <v>5565895.166666667</v>
      </c>
      <c r="E28" s="42">
        <f>SUM(B28:D28)</f>
        <v>16683025.5</v>
      </c>
      <c r="F28" s="42">
        <f>SUM(Hoja1!W11:W18)</f>
        <v>5558565.166666667</v>
      </c>
      <c r="G28" s="42">
        <f>SUM(Hoja1!X11:X18)</f>
        <v>5558565.166666667</v>
      </c>
      <c r="H28" s="42">
        <f>SUM(Hoja1!Y11:Y18)</f>
        <v>5565895.166666667</v>
      </c>
      <c r="I28" s="42">
        <f>SUM(F28:H28)</f>
        <v>16683025.5</v>
      </c>
      <c r="J28" s="42">
        <f>I28+E28</f>
        <v>33366051</v>
      </c>
      <c r="K28" s="42">
        <f>SUM(Hoja1!Z11:Z18)</f>
        <v>5558565.166666667</v>
      </c>
      <c r="L28" s="42">
        <f>SUM(Hoja1!AA11:AA18)</f>
        <v>5558565.166666667</v>
      </c>
      <c r="M28" s="42">
        <f>SUM(Hoja1!AB11:AB18)</f>
        <v>5565895.166666667</v>
      </c>
      <c r="N28" s="42">
        <f>SUM(K28:M28)</f>
        <v>16683025.5</v>
      </c>
      <c r="O28" s="42">
        <f>SUM(Hoja1!AC11:AC18)</f>
        <v>5558565.166666667</v>
      </c>
      <c r="P28" s="42">
        <f>SUM(Hoja1!AD11:AD18)</f>
        <v>8737241.166666666</v>
      </c>
      <c r="Q28" s="42">
        <f>SUM(Hoja1!AE11:AE18)</f>
        <v>8744571.166666666</v>
      </c>
      <c r="R28" s="42">
        <f>SUM(O28:Q28)</f>
        <v>23040377.5</v>
      </c>
      <c r="S28" s="42">
        <f>R28+N28+J28</f>
        <v>73089454</v>
      </c>
    </row>
    <row r="29" spans="1:19" x14ac:dyDescent="0.25">
      <c r="A29" s="49" t="s">
        <v>219</v>
      </c>
      <c r="B29" s="42">
        <v>5029818.46</v>
      </c>
      <c r="C29" s="42">
        <v>5272531.37</v>
      </c>
      <c r="D29" s="42">
        <v>9276305.5099999998</v>
      </c>
      <c r="E29" s="42">
        <f>SUM(B29:D29)</f>
        <v>19578655.34</v>
      </c>
      <c r="F29" s="42"/>
      <c r="G29" s="42"/>
      <c r="H29" s="42"/>
      <c r="I29" s="42">
        <f>SUM(F29:H29)</f>
        <v>0</v>
      </c>
      <c r="J29" s="42">
        <f>I29+E29</f>
        <v>19578655.34</v>
      </c>
      <c r="K29" s="42"/>
      <c r="L29" s="42"/>
      <c r="M29" s="42"/>
      <c r="N29" s="42">
        <f>SUM(K29:M29)</f>
        <v>0</v>
      </c>
      <c r="O29" s="42"/>
      <c r="P29" s="42"/>
      <c r="Q29" s="42"/>
      <c r="R29" s="42">
        <f>SUM(O29:Q29)</f>
        <v>0</v>
      </c>
      <c r="S29" s="42">
        <f>R29+N29+J29</f>
        <v>19578655.34</v>
      </c>
    </row>
    <row r="30" spans="1:19" x14ac:dyDescent="0.25">
      <c r="A30" s="49" t="s">
        <v>220</v>
      </c>
      <c r="B30" s="50">
        <f>(B29-B28)/B28</f>
        <v>-9.1569112126662647E-2</v>
      </c>
      <c r="C30" s="50">
        <f t="shared" ref="C30:J30" si="0">(C29-C28)/C28</f>
        <v>-5.5154424659967408E-2</v>
      </c>
      <c r="D30" s="50">
        <f t="shared" si="0"/>
        <v>0.66663317080681617</v>
      </c>
      <c r="E30" s="50">
        <f t="shared" si="0"/>
        <v>0.17356742876164757</v>
      </c>
      <c r="F30" s="50">
        <f t="shared" si="0"/>
        <v>-1</v>
      </c>
      <c r="G30" s="50">
        <f t="shared" si="0"/>
        <v>-1</v>
      </c>
      <c r="H30" s="50">
        <f t="shared" si="0"/>
        <v>-1</v>
      </c>
      <c r="I30" s="50">
        <f t="shared" si="0"/>
        <v>-1</v>
      </c>
      <c r="J30" s="50">
        <f t="shared" si="0"/>
        <v>-0.41321628561917623</v>
      </c>
      <c r="K30" s="50">
        <f t="shared" ref="K30:S30" si="1">(K29-K28)/K28</f>
        <v>-1</v>
      </c>
      <c r="L30" s="50">
        <f t="shared" si="1"/>
        <v>-1</v>
      </c>
      <c r="M30" s="50">
        <f t="shared" si="1"/>
        <v>-1</v>
      </c>
      <c r="N30" s="50">
        <f t="shared" si="1"/>
        <v>-1</v>
      </c>
      <c r="O30" s="50">
        <f t="shared" si="1"/>
        <v>-1</v>
      </c>
      <c r="P30" s="50">
        <f t="shared" si="1"/>
        <v>-1</v>
      </c>
      <c r="Q30" s="50">
        <f t="shared" si="1"/>
        <v>-1</v>
      </c>
      <c r="R30" s="50">
        <f t="shared" si="1"/>
        <v>-1</v>
      </c>
      <c r="S30" s="50">
        <f t="shared" si="1"/>
        <v>-0.73212749215502415</v>
      </c>
    </row>
  </sheetData>
  <mergeCells count="46">
    <mergeCell ref="J23:L23"/>
    <mergeCell ref="M23:O23"/>
    <mergeCell ref="Q23:S23"/>
    <mergeCell ref="Q10:S10"/>
    <mergeCell ref="Q11:S11"/>
    <mergeCell ref="C21:K21"/>
    <mergeCell ref="M21:O21"/>
    <mergeCell ref="Q21:S21"/>
    <mergeCell ref="C22:K22"/>
    <mergeCell ref="M22:O22"/>
    <mergeCell ref="Q22:S22"/>
    <mergeCell ref="C19:K19"/>
    <mergeCell ref="M19:O19"/>
    <mergeCell ref="Q19:S19"/>
    <mergeCell ref="C20:K20"/>
    <mergeCell ref="M20:O20"/>
    <mergeCell ref="Q20:S20"/>
    <mergeCell ref="C17:K17"/>
    <mergeCell ref="M17:O17"/>
    <mergeCell ref="Q17:S17"/>
    <mergeCell ref="C18:K18"/>
    <mergeCell ref="M18:O18"/>
    <mergeCell ref="Q18:S18"/>
    <mergeCell ref="A12:B22"/>
    <mergeCell ref="C12:K12"/>
    <mergeCell ref="M12:O12"/>
    <mergeCell ref="Q12:S12"/>
    <mergeCell ref="C13:K13"/>
    <mergeCell ref="M13:O13"/>
    <mergeCell ref="Q13:S13"/>
    <mergeCell ref="C14:K14"/>
    <mergeCell ref="M14:O14"/>
    <mergeCell ref="Q14:S14"/>
    <mergeCell ref="C15:K15"/>
    <mergeCell ref="M15:O15"/>
    <mergeCell ref="Q15:S15"/>
    <mergeCell ref="C16:K16"/>
    <mergeCell ref="M16:O16"/>
    <mergeCell ref="Q16:S16"/>
    <mergeCell ref="A1:S1"/>
    <mergeCell ref="A2:S2"/>
    <mergeCell ref="A3:S3"/>
    <mergeCell ref="A9:B10"/>
    <mergeCell ref="C9:K10"/>
    <mergeCell ref="N9:P10"/>
    <mergeCell ref="Q9:S9"/>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T52"/>
  <sheetViews>
    <sheetView view="pageBreakPreview" zoomScale="60" zoomScaleNormal="80" workbookViewId="0">
      <selection activeCell="H29" sqref="H29"/>
    </sheetView>
  </sheetViews>
  <sheetFormatPr baseColWidth="10" defaultRowHeight="15" x14ac:dyDescent="0.25"/>
  <cols>
    <col min="1" max="1" width="13.42578125" style="1" customWidth="1"/>
    <col min="2" max="2" width="12.7109375" style="1" customWidth="1"/>
    <col min="3" max="3" width="11.7109375" style="1" bestFit="1" customWidth="1"/>
    <col min="4" max="5" width="11.42578125" style="1"/>
    <col min="6" max="6" width="11.7109375" style="1" bestFit="1" customWidth="1"/>
    <col min="7" max="7" width="11.42578125" style="1"/>
    <col min="8" max="8" width="11.7109375" style="1" bestFit="1" customWidth="1"/>
    <col min="9" max="9" width="11.42578125" style="1"/>
    <col min="10" max="10" width="11.7109375" style="1" bestFit="1" customWidth="1"/>
    <col min="11" max="14" width="11.42578125" style="1"/>
    <col min="15" max="15" width="11.7109375" style="1" bestFit="1" customWidth="1"/>
    <col min="16" max="18" width="11.42578125" style="1"/>
    <col min="19" max="19" width="13.140625" style="1" customWidth="1"/>
    <col min="20" max="16384" width="11.42578125" style="1"/>
  </cols>
  <sheetData>
    <row r="1" spans="1:20" x14ac:dyDescent="0.25">
      <c r="A1" s="241" t="s">
        <v>143</v>
      </c>
      <c r="B1" s="241"/>
      <c r="C1" s="241"/>
      <c r="D1" s="241"/>
      <c r="E1" s="241"/>
      <c r="F1" s="241"/>
      <c r="G1" s="241"/>
      <c r="H1" s="241"/>
      <c r="I1" s="241"/>
      <c r="J1" s="241"/>
      <c r="K1" s="241"/>
      <c r="L1" s="241"/>
      <c r="M1" s="241"/>
      <c r="N1" s="241"/>
      <c r="O1" s="241"/>
      <c r="P1" s="241"/>
      <c r="Q1" s="241"/>
      <c r="R1" s="241"/>
      <c r="S1" s="241"/>
    </row>
    <row r="2" spans="1:20" x14ac:dyDescent="0.25">
      <c r="A2" s="241" t="s">
        <v>144</v>
      </c>
      <c r="B2" s="241"/>
      <c r="C2" s="241"/>
      <c r="D2" s="241"/>
      <c r="E2" s="241"/>
      <c r="F2" s="241"/>
      <c r="G2" s="241"/>
      <c r="H2" s="241"/>
      <c r="I2" s="241"/>
      <c r="J2" s="241"/>
      <c r="K2" s="241"/>
      <c r="L2" s="241"/>
      <c r="M2" s="241"/>
      <c r="N2" s="241"/>
      <c r="O2" s="241"/>
      <c r="P2" s="241"/>
      <c r="Q2" s="241"/>
      <c r="R2" s="241"/>
      <c r="S2" s="241"/>
    </row>
    <row r="3" spans="1:20" x14ac:dyDescent="0.25">
      <c r="A3" s="241" t="s">
        <v>145</v>
      </c>
      <c r="B3" s="241"/>
      <c r="C3" s="241"/>
      <c r="D3" s="241"/>
      <c r="E3" s="241"/>
      <c r="F3" s="241"/>
      <c r="G3" s="241"/>
      <c r="H3" s="241"/>
      <c r="I3" s="241"/>
      <c r="J3" s="241"/>
      <c r="K3" s="241"/>
      <c r="L3" s="241"/>
      <c r="M3" s="241"/>
      <c r="N3" s="241"/>
      <c r="O3" s="241"/>
      <c r="P3" s="241"/>
      <c r="Q3" s="241"/>
      <c r="R3" s="241"/>
      <c r="S3" s="241"/>
    </row>
    <row r="5" spans="1:20" ht="15.75" x14ac:dyDescent="0.25">
      <c r="A5" s="242" t="s">
        <v>146</v>
      </c>
      <c r="B5" s="242"/>
      <c r="C5" s="242"/>
      <c r="D5" s="242"/>
      <c r="E5" s="242"/>
      <c r="F5" s="242"/>
      <c r="G5" s="242"/>
      <c r="H5" s="242"/>
      <c r="I5" s="242"/>
      <c r="J5" s="242"/>
      <c r="K5" s="242"/>
      <c r="L5" s="242"/>
      <c r="M5" s="242"/>
      <c r="N5" s="242"/>
      <c r="O5" s="242"/>
      <c r="P5" s="242"/>
      <c r="Q5" s="242"/>
      <c r="R5" s="242"/>
      <c r="S5" s="242"/>
    </row>
    <row r="6" spans="1:20" x14ac:dyDescent="0.25">
      <c r="A6" s="243"/>
      <c r="B6" s="243"/>
      <c r="C6" s="243"/>
      <c r="D6" s="243"/>
      <c r="E6" s="243"/>
      <c r="F6" s="243"/>
      <c r="G6" s="243"/>
      <c r="H6" s="243"/>
      <c r="I6" s="243"/>
      <c r="J6" s="243"/>
      <c r="K6" s="243"/>
      <c r="L6" s="243"/>
      <c r="M6" s="243"/>
      <c r="N6" s="243"/>
      <c r="O6" s="243"/>
      <c r="P6" s="243"/>
      <c r="Q6" s="243"/>
      <c r="R6" s="243"/>
      <c r="S6" s="243"/>
    </row>
    <row r="7" spans="1:20" x14ac:dyDescent="0.25">
      <c r="A7" s="239" t="s">
        <v>147</v>
      </c>
      <c r="B7" s="239" t="s">
        <v>148</v>
      </c>
      <c r="C7" s="239" t="s">
        <v>149</v>
      </c>
      <c r="D7" s="239" t="s">
        <v>150</v>
      </c>
      <c r="E7" s="239"/>
      <c r="F7" s="240" t="s">
        <v>2</v>
      </c>
      <c r="G7" s="240"/>
      <c r="H7" s="240"/>
      <c r="I7" s="240"/>
      <c r="J7" s="240"/>
      <c r="K7" s="240"/>
      <c r="L7" s="240"/>
      <c r="M7" s="240"/>
      <c r="N7" s="239" t="s">
        <v>151</v>
      </c>
      <c r="O7" s="239"/>
      <c r="P7" s="240" t="s">
        <v>152</v>
      </c>
      <c r="Q7" s="240"/>
      <c r="R7" s="240" t="s">
        <v>153</v>
      </c>
      <c r="S7" s="240"/>
    </row>
    <row r="8" spans="1:20" x14ac:dyDescent="0.25">
      <c r="A8" s="239"/>
      <c r="B8" s="239"/>
      <c r="C8" s="239"/>
      <c r="D8" s="239"/>
      <c r="E8" s="239"/>
      <c r="F8" s="239" t="s">
        <v>154</v>
      </c>
      <c r="G8" s="239"/>
      <c r="H8" s="239" t="s">
        <v>155</v>
      </c>
      <c r="I8" s="239" t="s">
        <v>156</v>
      </c>
      <c r="J8" s="239" t="s">
        <v>157</v>
      </c>
      <c r="K8" s="239"/>
      <c r="L8" s="239" t="s">
        <v>158</v>
      </c>
      <c r="M8" s="239"/>
      <c r="N8" s="239"/>
      <c r="O8" s="239"/>
      <c r="P8" s="240"/>
      <c r="Q8" s="240"/>
      <c r="R8" s="240"/>
      <c r="S8" s="240"/>
    </row>
    <row r="9" spans="1:20" x14ac:dyDescent="0.25">
      <c r="A9" s="239"/>
      <c r="B9" s="239"/>
      <c r="C9" s="239"/>
      <c r="D9" s="239"/>
      <c r="E9" s="239"/>
      <c r="F9" s="239"/>
      <c r="G9" s="239"/>
      <c r="H9" s="239"/>
      <c r="I9" s="239"/>
      <c r="J9" s="239"/>
      <c r="K9" s="239"/>
      <c r="L9" s="239"/>
      <c r="M9" s="239"/>
      <c r="N9" s="239"/>
      <c r="O9" s="239"/>
      <c r="P9" s="240"/>
      <c r="Q9" s="240"/>
      <c r="R9" s="240"/>
      <c r="S9" s="240"/>
      <c r="T9" s="35"/>
    </row>
    <row r="10" spans="1:20" ht="57" customHeight="1" x14ac:dyDescent="0.25">
      <c r="A10" s="36" t="s">
        <v>492</v>
      </c>
      <c r="B10" s="37" t="s">
        <v>8</v>
      </c>
      <c r="C10" s="37" t="s">
        <v>159</v>
      </c>
      <c r="D10" s="246" t="s">
        <v>160</v>
      </c>
      <c r="E10" s="247"/>
      <c r="F10" s="248">
        <v>36035138</v>
      </c>
      <c r="G10" s="249"/>
      <c r="H10" s="38">
        <v>36035138</v>
      </c>
      <c r="I10" s="39">
        <v>0</v>
      </c>
      <c r="J10" s="248">
        <v>0</v>
      </c>
      <c r="K10" s="249"/>
      <c r="L10" s="248">
        <f>H10-J10</f>
        <v>36035138</v>
      </c>
      <c r="M10" s="249"/>
      <c r="N10" s="246" t="s">
        <v>161</v>
      </c>
      <c r="O10" s="247"/>
      <c r="P10" s="246" t="s">
        <v>162</v>
      </c>
      <c r="Q10" s="250"/>
      <c r="R10" s="246" t="s">
        <v>692</v>
      </c>
      <c r="S10" s="247"/>
    </row>
    <row r="11" spans="1:20" x14ac:dyDescent="0.25">
      <c r="A11" s="251" t="s">
        <v>163</v>
      </c>
      <c r="B11" s="251"/>
      <c r="C11" s="251"/>
      <c r="D11" s="251"/>
      <c r="E11" s="251"/>
      <c r="F11" s="251"/>
      <c r="G11" s="251"/>
      <c r="H11" s="251"/>
      <c r="I11" s="251"/>
      <c r="J11" s="251"/>
      <c r="K11" s="251"/>
      <c r="L11" s="251"/>
      <c r="M11" s="251"/>
      <c r="N11" s="251"/>
      <c r="O11" s="251"/>
      <c r="P11" s="251"/>
      <c r="Q11" s="251"/>
      <c r="R11" s="251"/>
      <c r="S11" s="251"/>
    </row>
    <row r="12" spans="1:20" x14ac:dyDescent="0.25">
      <c r="A12" s="243"/>
      <c r="B12" s="243"/>
      <c r="C12" s="243"/>
      <c r="D12" s="243"/>
      <c r="E12" s="243"/>
      <c r="F12" s="243"/>
      <c r="G12" s="243"/>
      <c r="H12" s="243"/>
      <c r="I12" s="243"/>
      <c r="J12" s="243"/>
      <c r="K12" s="243"/>
      <c r="L12" s="243"/>
      <c r="M12" s="243"/>
      <c r="N12" s="243"/>
      <c r="O12" s="243"/>
      <c r="P12" s="243"/>
      <c r="Q12" s="243"/>
      <c r="R12" s="243"/>
      <c r="S12" s="243"/>
    </row>
    <row r="13" spans="1:20" x14ac:dyDescent="0.25">
      <c r="A13" s="244" t="s">
        <v>164</v>
      </c>
      <c r="B13" s="244"/>
      <c r="C13" s="244"/>
      <c r="D13" s="245" t="s">
        <v>165</v>
      </c>
      <c r="E13" s="245"/>
      <c r="F13" s="245"/>
      <c r="G13" s="245"/>
      <c r="H13" s="245"/>
      <c r="I13" s="245"/>
      <c r="J13" s="245"/>
      <c r="K13" s="245"/>
      <c r="L13" s="245"/>
      <c r="M13" s="245"/>
      <c r="N13" s="245"/>
      <c r="O13" s="245"/>
      <c r="P13" s="245"/>
      <c r="Q13" s="245"/>
      <c r="R13" s="245"/>
      <c r="S13" s="245"/>
    </row>
    <row r="14" spans="1:20" x14ac:dyDescent="0.25">
      <c r="A14" s="244" t="s">
        <v>166</v>
      </c>
      <c r="B14" s="244"/>
      <c r="C14" s="244"/>
      <c r="D14" s="245" t="s">
        <v>6</v>
      </c>
      <c r="E14" s="245"/>
      <c r="F14" s="245"/>
      <c r="G14" s="245"/>
      <c r="H14" s="245"/>
      <c r="I14" s="245"/>
      <c r="J14" s="245"/>
      <c r="K14" s="245"/>
      <c r="L14" s="245"/>
      <c r="M14" s="245"/>
      <c r="N14" s="245"/>
      <c r="O14" s="245"/>
      <c r="P14" s="245"/>
      <c r="Q14" s="245"/>
      <c r="R14" s="245"/>
      <c r="S14" s="245"/>
    </row>
    <row r="15" spans="1:20" x14ac:dyDescent="0.25">
      <c r="A15" s="244" t="s">
        <v>167</v>
      </c>
      <c r="B15" s="244"/>
      <c r="C15" s="244"/>
      <c r="D15" s="245" t="s">
        <v>676</v>
      </c>
      <c r="E15" s="245"/>
      <c r="F15" s="245"/>
      <c r="G15" s="245"/>
      <c r="H15" s="245"/>
      <c r="I15" s="245"/>
      <c r="J15" s="245"/>
      <c r="K15" s="245"/>
      <c r="L15" s="245"/>
      <c r="M15" s="245"/>
      <c r="N15" s="245"/>
      <c r="O15" s="245"/>
      <c r="P15" s="245"/>
      <c r="Q15" s="245"/>
      <c r="R15" s="245"/>
      <c r="S15" s="245"/>
    </row>
    <row r="16" spans="1:20" x14ac:dyDescent="0.25">
      <c r="A16" s="252"/>
      <c r="B16" s="252"/>
      <c r="C16" s="252"/>
      <c r="D16" s="252"/>
      <c r="E16" s="252"/>
      <c r="F16" s="252"/>
      <c r="G16" s="252"/>
      <c r="H16" s="252"/>
      <c r="I16" s="252"/>
      <c r="J16" s="252"/>
      <c r="K16" s="252"/>
      <c r="L16" s="252"/>
      <c r="M16" s="252"/>
      <c r="N16" s="252"/>
      <c r="O16" s="252"/>
      <c r="P16" s="252"/>
      <c r="Q16" s="252"/>
      <c r="R16" s="252"/>
      <c r="S16" s="252"/>
    </row>
    <row r="17" spans="1:20" x14ac:dyDescent="0.25">
      <c r="A17" s="253" t="s">
        <v>168</v>
      </c>
      <c r="B17" s="253"/>
      <c r="C17" s="253"/>
      <c r="D17" s="253" t="s">
        <v>169</v>
      </c>
      <c r="E17" s="253"/>
      <c r="F17" s="253"/>
      <c r="G17" s="253"/>
      <c r="H17" s="253" t="s">
        <v>170</v>
      </c>
      <c r="I17" s="253"/>
      <c r="J17" s="253"/>
      <c r="K17" s="253" t="s">
        <v>171</v>
      </c>
      <c r="L17" s="253"/>
      <c r="M17" s="253"/>
      <c r="N17" s="253"/>
      <c r="O17" s="253"/>
      <c r="P17" s="40"/>
      <c r="R17" s="40"/>
      <c r="S17" s="40"/>
      <c r="T17" s="40"/>
    </row>
    <row r="18" spans="1:20" x14ac:dyDescent="0.25">
      <c r="A18" s="41" t="s">
        <v>172</v>
      </c>
      <c r="B18" s="293" t="s">
        <v>173</v>
      </c>
      <c r="C18" s="293"/>
      <c r="D18" s="41" t="s">
        <v>174</v>
      </c>
      <c r="E18" s="294" t="s">
        <v>175</v>
      </c>
      <c r="F18" s="295"/>
      <c r="G18" s="296"/>
      <c r="H18" s="257" t="s">
        <v>176</v>
      </c>
      <c r="I18" s="257"/>
      <c r="J18" s="42">
        <v>36035138</v>
      </c>
      <c r="K18" s="257" t="s">
        <v>177</v>
      </c>
      <c r="L18" s="257"/>
      <c r="M18" s="257"/>
      <c r="N18" s="257"/>
      <c r="O18" s="42">
        <v>35106098</v>
      </c>
      <c r="P18" s="40"/>
      <c r="R18" s="40"/>
      <c r="S18" s="40"/>
      <c r="T18" s="40"/>
    </row>
    <row r="19" spans="1:20" x14ac:dyDescent="0.25">
      <c r="A19" s="41" t="s">
        <v>178</v>
      </c>
      <c r="B19" s="293" t="s">
        <v>179</v>
      </c>
      <c r="C19" s="293"/>
      <c r="D19" s="41" t="s">
        <v>180</v>
      </c>
      <c r="E19" s="294" t="s">
        <v>181</v>
      </c>
      <c r="F19" s="295"/>
      <c r="G19" s="296"/>
      <c r="H19" s="257" t="s">
        <v>182</v>
      </c>
      <c r="I19" s="257"/>
      <c r="J19" s="42">
        <v>0</v>
      </c>
      <c r="K19" s="257" t="s">
        <v>183</v>
      </c>
      <c r="L19" s="257"/>
      <c r="M19" s="257"/>
      <c r="N19" s="257"/>
      <c r="O19" s="42">
        <v>848400</v>
      </c>
      <c r="P19" s="40"/>
      <c r="R19" s="40"/>
      <c r="S19" s="40"/>
      <c r="T19" s="40"/>
    </row>
    <row r="20" spans="1:20" x14ac:dyDescent="0.25">
      <c r="A20" s="41" t="s">
        <v>184</v>
      </c>
      <c r="B20" s="293" t="s">
        <v>185</v>
      </c>
      <c r="C20" s="293"/>
      <c r="D20" s="41" t="s">
        <v>186</v>
      </c>
      <c r="E20" s="294" t="s">
        <v>187</v>
      </c>
      <c r="F20" s="295"/>
      <c r="G20" s="296"/>
      <c r="H20" s="259" t="s">
        <v>188</v>
      </c>
      <c r="I20" s="259"/>
      <c r="J20" s="42">
        <v>0</v>
      </c>
      <c r="K20" s="257" t="s">
        <v>189</v>
      </c>
      <c r="L20" s="257"/>
      <c r="M20" s="257"/>
      <c r="N20" s="257"/>
      <c r="O20" s="42">
        <v>80640</v>
      </c>
      <c r="P20" s="40"/>
      <c r="R20" s="40"/>
      <c r="S20" s="40"/>
      <c r="T20" s="40"/>
    </row>
    <row r="21" spans="1:20" x14ac:dyDescent="0.25">
      <c r="A21" s="297" t="s">
        <v>190</v>
      </c>
      <c r="B21" s="297"/>
      <c r="C21" s="297"/>
      <c r="D21" s="297"/>
      <c r="E21" s="297"/>
      <c r="F21" s="297"/>
      <c r="H21" s="257" t="s">
        <v>191</v>
      </c>
      <c r="I21" s="257"/>
      <c r="J21" s="42">
        <v>0</v>
      </c>
      <c r="K21" s="257" t="s">
        <v>192</v>
      </c>
      <c r="L21" s="257"/>
      <c r="M21" s="257"/>
      <c r="N21" s="257"/>
      <c r="O21" s="42"/>
      <c r="P21" s="40"/>
      <c r="S21" s="40"/>
      <c r="T21" s="40"/>
    </row>
    <row r="22" spans="1:20" x14ac:dyDescent="0.25">
      <c r="A22" s="257" t="s">
        <v>193</v>
      </c>
      <c r="B22" s="257"/>
      <c r="C22" s="42">
        <f>SUM(C23:C29)</f>
        <v>36035138</v>
      </c>
      <c r="D22" s="257" t="s">
        <v>194</v>
      </c>
      <c r="E22" s="257"/>
      <c r="F22" s="42">
        <f>SUM(F23:F26)</f>
        <v>0</v>
      </c>
      <c r="H22" s="257" t="s">
        <v>195</v>
      </c>
      <c r="I22" s="257"/>
      <c r="J22" s="42">
        <v>0</v>
      </c>
      <c r="K22" s="257" t="s">
        <v>196</v>
      </c>
      <c r="L22" s="257"/>
      <c r="M22" s="257"/>
      <c r="N22" s="257"/>
      <c r="O22" s="42"/>
      <c r="P22" s="40"/>
      <c r="R22" s="40"/>
      <c r="S22" s="40"/>
      <c r="T22" s="40"/>
    </row>
    <row r="23" spans="1:20" x14ac:dyDescent="0.25">
      <c r="A23" s="261" t="s">
        <v>197</v>
      </c>
      <c r="B23" s="261"/>
      <c r="C23" s="42">
        <v>0</v>
      </c>
      <c r="D23" s="261" t="s">
        <v>198</v>
      </c>
      <c r="E23" s="261"/>
      <c r="F23" s="42">
        <v>0</v>
      </c>
      <c r="H23" s="257" t="s">
        <v>4</v>
      </c>
      <c r="I23" s="257"/>
      <c r="J23" s="42">
        <f>SUM(J18:J22)</f>
        <v>36035138</v>
      </c>
      <c r="K23" s="257" t="s">
        <v>199</v>
      </c>
      <c r="L23" s="257"/>
      <c r="M23" s="257"/>
      <c r="N23" s="257"/>
      <c r="O23" s="42"/>
      <c r="P23" s="40"/>
      <c r="R23" s="40"/>
      <c r="S23" s="40"/>
      <c r="T23" s="40"/>
    </row>
    <row r="24" spans="1:20" x14ac:dyDescent="0.25">
      <c r="A24" s="43" t="s">
        <v>200</v>
      </c>
      <c r="B24" s="43"/>
      <c r="C24" s="42">
        <v>0</v>
      </c>
      <c r="D24" s="43" t="s">
        <v>201</v>
      </c>
      <c r="E24" s="43"/>
      <c r="F24" s="42">
        <v>0</v>
      </c>
      <c r="K24" s="257" t="s">
        <v>202</v>
      </c>
      <c r="L24" s="257"/>
      <c r="M24" s="257"/>
      <c r="N24" s="257"/>
      <c r="O24" s="42"/>
      <c r="P24" s="40"/>
      <c r="R24" s="40"/>
      <c r="S24" s="40"/>
      <c r="T24" s="40"/>
    </row>
    <row r="25" spans="1:20" x14ac:dyDescent="0.25">
      <c r="A25" s="261" t="s">
        <v>203</v>
      </c>
      <c r="B25" s="261"/>
      <c r="C25" s="42">
        <v>0</v>
      </c>
      <c r="D25" s="262" t="s">
        <v>204</v>
      </c>
      <c r="E25" s="263"/>
      <c r="F25" s="266">
        <v>0</v>
      </c>
      <c r="K25" s="257" t="s">
        <v>205</v>
      </c>
      <c r="L25" s="257"/>
      <c r="M25" s="257"/>
      <c r="N25" s="257"/>
      <c r="O25" s="42"/>
      <c r="P25" s="40"/>
      <c r="S25" s="40"/>
      <c r="T25" s="40"/>
    </row>
    <row r="26" spans="1:20" x14ac:dyDescent="0.25">
      <c r="A26" s="261" t="s">
        <v>206</v>
      </c>
      <c r="B26" s="261"/>
      <c r="C26" s="42">
        <v>36035138</v>
      </c>
      <c r="D26" s="264"/>
      <c r="E26" s="265"/>
      <c r="F26" s="267"/>
      <c r="K26" s="257" t="s">
        <v>207</v>
      </c>
      <c r="L26" s="257"/>
      <c r="M26" s="257"/>
      <c r="N26" s="257"/>
      <c r="O26" s="42"/>
      <c r="P26" s="40"/>
      <c r="S26" s="40"/>
      <c r="T26" s="40"/>
    </row>
    <row r="27" spans="1:20" x14ac:dyDescent="0.25">
      <c r="A27" s="261" t="s">
        <v>208</v>
      </c>
      <c r="B27" s="261"/>
      <c r="C27" s="42">
        <v>0</v>
      </c>
      <c r="K27" s="257" t="s">
        <v>4</v>
      </c>
      <c r="L27" s="257"/>
      <c r="M27" s="257"/>
      <c r="N27" s="257"/>
      <c r="O27" s="42">
        <f>SUM(O18:O26)</f>
        <v>36035138</v>
      </c>
      <c r="P27" s="40"/>
      <c r="S27" s="40"/>
      <c r="T27" s="40"/>
    </row>
    <row r="28" spans="1:20" x14ac:dyDescent="0.25">
      <c r="A28" s="261" t="s">
        <v>209</v>
      </c>
      <c r="B28" s="261"/>
      <c r="C28" s="42">
        <v>0</v>
      </c>
      <c r="D28" s="257" t="s">
        <v>210</v>
      </c>
      <c r="E28" s="257"/>
      <c r="F28" s="42">
        <f>C22+F22</f>
        <v>36035138</v>
      </c>
      <c r="K28" s="44"/>
      <c r="L28" s="44"/>
      <c r="M28" s="44"/>
      <c r="N28" s="44"/>
      <c r="O28" s="45"/>
      <c r="P28" s="40"/>
      <c r="S28" s="40"/>
      <c r="T28" s="40"/>
    </row>
    <row r="29" spans="1:20" x14ac:dyDescent="0.25">
      <c r="A29" s="268" t="s">
        <v>211</v>
      </c>
      <c r="B29" s="268"/>
      <c r="C29" s="269">
        <v>0</v>
      </c>
      <c r="K29" s="44"/>
      <c r="L29" s="44"/>
      <c r="M29" s="44"/>
      <c r="N29" s="44"/>
      <c r="O29" s="45"/>
      <c r="P29" s="40"/>
      <c r="R29" s="40"/>
      <c r="S29" s="40"/>
      <c r="T29" s="40"/>
    </row>
    <row r="30" spans="1:20" x14ac:dyDescent="0.25">
      <c r="A30" s="268"/>
      <c r="B30" s="268"/>
      <c r="C30" s="269"/>
      <c r="K30" s="44"/>
      <c r="L30" s="44"/>
      <c r="M30" s="44"/>
      <c r="N30" s="44"/>
      <c r="O30" s="45"/>
      <c r="P30" s="40"/>
      <c r="R30" s="40"/>
      <c r="S30" s="40"/>
      <c r="T30" s="40"/>
    </row>
    <row r="31" spans="1:20" x14ac:dyDescent="0.25">
      <c r="A31" s="46"/>
      <c r="B31" s="46"/>
      <c r="C31" s="45"/>
      <c r="K31" s="44"/>
      <c r="L31" s="44"/>
      <c r="M31" s="44"/>
      <c r="N31" s="44"/>
      <c r="O31" s="45"/>
      <c r="P31" s="40"/>
      <c r="R31" s="40"/>
      <c r="S31" s="40"/>
      <c r="T31" s="40"/>
    </row>
    <row r="32" spans="1:20" ht="24" x14ac:dyDescent="0.25">
      <c r="A32" s="47"/>
      <c r="B32" s="48" t="s">
        <v>130</v>
      </c>
      <c r="C32" s="48" t="s">
        <v>131</v>
      </c>
      <c r="D32" s="48" t="s">
        <v>132</v>
      </c>
      <c r="E32" s="48" t="s">
        <v>212</v>
      </c>
      <c r="F32" s="48" t="s">
        <v>133</v>
      </c>
      <c r="G32" s="48" t="s">
        <v>213</v>
      </c>
      <c r="H32" s="48" t="s">
        <v>135</v>
      </c>
      <c r="I32" s="48" t="s">
        <v>214</v>
      </c>
      <c r="J32" s="48" t="s">
        <v>215</v>
      </c>
      <c r="K32" s="48" t="s">
        <v>136</v>
      </c>
      <c r="L32" s="48" t="s">
        <v>137</v>
      </c>
      <c r="M32" s="48" t="s">
        <v>138</v>
      </c>
      <c r="N32" s="48" t="s">
        <v>216</v>
      </c>
      <c r="O32" s="48" t="s">
        <v>139</v>
      </c>
      <c r="P32" s="48" t="s">
        <v>140</v>
      </c>
      <c r="Q32" s="48" t="s">
        <v>141</v>
      </c>
      <c r="R32" s="48" t="s">
        <v>217</v>
      </c>
      <c r="S32" s="48" t="s">
        <v>218</v>
      </c>
    </row>
    <row r="33" spans="1:19" x14ac:dyDescent="0.25">
      <c r="A33" s="49" t="s">
        <v>2</v>
      </c>
      <c r="B33" s="42">
        <f>Hoja1!T11</f>
        <v>2726838.0000000005</v>
      </c>
      <c r="C33" s="42">
        <f>Hoja1!U11</f>
        <v>2726838.0000000005</v>
      </c>
      <c r="D33" s="42">
        <f>Hoja1!V11</f>
        <v>2726838.0000000005</v>
      </c>
      <c r="E33" s="42">
        <f>SUM(B33:D33)</f>
        <v>8180514.0000000019</v>
      </c>
      <c r="F33" s="42">
        <f>Hoja1!W11</f>
        <v>2726838.0000000005</v>
      </c>
      <c r="G33" s="42">
        <f>Hoja1!X11</f>
        <v>2726838.0000000005</v>
      </c>
      <c r="H33" s="42">
        <f>Hoja1!Y11</f>
        <v>2726838.0000000005</v>
      </c>
      <c r="I33" s="42">
        <f>SUM(F33:H33)</f>
        <v>8180514.0000000019</v>
      </c>
      <c r="J33" s="42">
        <f>I33+E33</f>
        <v>16361028.000000004</v>
      </c>
      <c r="K33" s="42">
        <f>Hoja1!Z11</f>
        <v>2726838.0000000005</v>
      </c>
      <c r="L33" s="42">
        <f>Hoja1!AA11</f>
        <v>2726838.0000000005</v>
      </c>
      <c r="M33" s="42">
        <f>Hoja1!AB11</f>
        <v>2726838.0000000005</v>
      </c>
      <c r="N33" s="42">
        <f>SUM(K33:M33)</f>
        <v>8180514.0000000019</v>
      </c>
      <c r="O33" s="42">
        <f>Hoja1!AC11</f>
        <v>2726838.0000000005</v>
      </c>
      <c r="P33" s="42">
        <f>Hoja1!AD11</f>
        <v>4383379</v>
      </c>
      <c r="Q33" s="42">
        <f>Hoja1!AE11</f>
        <v>4383379</v>
      </c>
      <c r="R33" s="42">
        <f>SUM(O33:Q33)</f>
        <v>11493596</v>
      </c>
      <c r="S33" s="42">
        <f>R33+N33+J33</f>
        <v>36035138</v>
      </c>
    </row>
    <row r="34" spans="1:19" x14ac:dyDescent="0.25">
      <c r="A34" s="49" t="s">
        <v>219</v>
      </c>
      <c r="B34" s="42">
        <v>2629250.5499999998</v>
      </c>
      <c r="C34" s="42">
        <v>2659434.2399999993</v>
      </c>
      <c r="D34" s="42">
        <v>3248303.75</v>
      </c>
      <c r="E34" s="42">
        <f>SUM(B34:D34)</f>
        <v>8536988.5399999991</v>
      </c>
      <c r="F34" s="42"/>
      <c r="G34" s="42"/>
      <c r="H34" s="42"/>
      <c r="I34" s="42">
        <f>SUM(F34:H34)</f>
        <v>0</v>
      </c>
      <c r="J34" s="42">
        <f>I34+E34</f>
        <v>8536988.5399999991</v>
      </c>
      <c r="K34" s="42"/>
      <c r="L34" s="42"/>
      <c r="M34" s="42"/>
      <c r="N34" s="42">
        <f>SUM(K34:M34)</f>
        <v>0</v>
      </c>
      <c r="O34" s="42"/>
      <c r="P34" s="42"/>
      <c r="Q34" s="42"/>
      <c r="R34" s="42">
        <f>SUM(O34:Q34)</f>
        <v>0</v>
      </c>
      <c r="S34" s="42">
        <f>R34+N34+J34</f>
        <v>8536988.5399999991</v>
      </c>
    </row>
    <row r="35" spans="1:19" x14ac:dyDescent="0.25">
      <c r="A35" s="49" t="s">
        <v>220</v>
      </c>
      <c r="B35" s="50">
        <f>(B34-B33)/B33</f>
        <v>-3.5787769570469766E-2</v>
      </c>
      <c r="C35" s="50">
        <f t="shared" ref="C35:J35" si="0">(C34-C33)/C33</f>
        <v>-2.471865215315364E-2</v>
      </c>
      <c r="D35" s="50">
        <f t="shared" si="0"/>
        <v>0.19123459112715879</v>
      </c>
      <c r="E35" s="50">
        <f t="shared" si="0"/>
        <v>4.357605646784507E-2</v>
      </c>
      <c r="F35" s="50">
        <f t="shared" si="0"/>
        <v>-1</v>
      </c>
      <c r="G35" s="50">
        <f t="shared" si="0"/>
        <v>-1</v>
      </c>
      <c r="H35" s="50">
        <f t="shared" si="0"/>
        <v>-1</v>
      </c>
      <c r="I35" s="50">
        <f t="shared" si="0"/>
        <v>-1</v>
      </c>
      <c r="J35" s="50">
        <f t="shared" si="0"/>
        <v>-0.47821197176607744</v>
      </c>
      <c r="K35" s="50">
        <f t="shared" ref="K35:S35" si="1">(K34-K33)/K33</f>
        <v>-1</v>
      </c>
      <c r="L35" s="50">
        <f t="shared" si="1"/>
        <v>-1</v>
      </c>
      <c r="M35" s="50">
        <f t="shared" si="1"/>
        <v>-1</v>
      </c>
      <c r="N35" s="50">
        <f t="shared" si="1"/>
        <v>-1</v>
      </c>
      <c r="O35" s="50">
        <f t="shared" si="1"/>
        <v>-1</v>
      </c>
      <c r="P35" s="50">
        <f t="shared" si="1"/>
        <v>-1</v>
      </c>
      <c r="Q35" s="50">
        <f t="shared" si="1"/>
        <v>-1</v>
      </c>
      <c r="R35" s="50">
        <f t="shared" si="1"/>
        <v>-1</v>
      </c>
      <c r="S35" s="50">
        <f t="shared" si="1"/>
        <v>-0.7630926641657374</v>
      </c>
    </row>
    <row r="37" spans="1:19" x14ac:dyDescent="0.25">
      <c r="A37" s="270" t="s">
        <v>221</v>
      </c>
      <c r="B37" s="270"/>
      <c r="C37" s="270"/>
      <c r="D37" s="270"/>
      <c r="E37" s="270"/>
      <c r="F37" s="270"/>
      <c r="G37" s="270"/>
      <c r="H37" s="270"/>
      <c r="I37" s="270"/>
      <c r="J37" s="270"/>
      <c r="K37" s="270"/>
      <c r="L37" s="270"/>
      <c r="M37" s="270"/>
      <c r="N37" s="270"/>
      <c r="O37" s="270"/>
      <c r="P37" s="270"/>
      <c r="Q37" s="270"/>
      <c r="R37" s="270"/>
      <c r="S37" s="270"/>
    </row>
    <row r="38" spans="1:19" x14ac:dyDescent="0.25">
      <c r="A38" s="271" t="s">
        <v>222</v>
      </c>
      <c r="B38" s="271" t="s">
        <v>223</v>
      </c>
      <c r="C38" s="271" t="s">
        <v>224</v>
      </c>
      <c r="D38" s="271"/>
      <c r="E38" s="271"/>
      <c r="F38" s="271"/>
      <c r="G38" s="271"/>
      <c r="H38" s="271" t="s">
        <v>225</v>
      </c>
      <c r="I38" s="271" t="s">
        <v>226</v>
      </c>
      <c r="J38" s="272" t="s">
        <v>227</v>
      </c>
      <c r="K38" s="272"/>
      <c r="L38" s="272"/>
      <c r="M38" s="272"/>
      <c r="N38" s="272"/>
      <c r="O38" s="272"/>
      <c r="P38" s="272"/>
      <c r="Q38" s="272"/>
      <c r="R38" s="272"/>
      <c r="S38" s="272"/>
    </row>
    <row r="39" spans="1:19" x14ac:dyDescent="0.25">
      <c r="A39" s="271"/>
      <c r="B39" s="271"/>
      <c r="C39" s="271" t="s">
        <v>228</v>
      </c>
      <c r="D39" s="271" t="s">
        <v>229</v>
      </c>
      <c r="E39" s="271" t="s">
        <v>230</v>
      </c>
      <c r="F39" s="271" t="s">
        <v>231</v>
      </c>
      <c r="G39" s="271" t="s">
        <v>232</v>
      </c>
      <c r="H39" s="271"/>
      <c r="I39" s="271"/>
      <c r="J39" s="271" t="s">
        <v>233</v>
      </c>
      <c r="K39" s="271" t="s">
        <v>234</v>
      </c>
      <c r="L39" s="271" t="s">
        <v>235</v>
      </c>
      <c r="M39" s="271"/>
      <c r="N39" s="271" t="s">
        <v>236</v>
      </c>
      <c r="O39" s="271"/>
      <c r="P39" s="271" t="s">
        <v>237</v>
      </c>
      <c r="Q39" s="271"/>
      <c r="R39" s="271" t="s">
        <v>238</v>
      </c>
      <c r="S39" s="271"/>
    </row>
    <row r="40" spans="1:19" x14ac:dyDescent="0.25">
      <c r="A40" s="271"/>
      <c r="B40" s="271"/>
      <c r="C40" s="271"/>
      <c r="D40" s="271"/>
      <c r="E40" s="271"/>
      <c r="F40" s="271"/>
      <c r="G40" s="271"/>
      <c r="H40" s="271"/>
      <c r="I40" s="271"/>
      <c r="J40" s="271"/>
      <c r="K40" s="271"/>
      <c r="L40" s="51" t="s">
        <v>239</v>
      </c>
      <c r="M40" s="52" t="s">
        <v>219</v>
      </c>
      <c r="N40" s="51" t="s">
        <v>239</v>
      </c>
      <c r="O40" s="52" t="s">
        <v>219</v>
      </c>
      <c r="P40" s="51" t="s">
        <v>239</v>
      </c>
      <c r="Q40" s="52" t="s">
        <v>219</v>
      </c>
      <c r="R40" s="51" t="s">
        <v>239</v>
      </c>
      <c r="S40" s="52" t="s">
        <v>219</v>
      </c>
    </row>
    <row r="41" spans="1:19" ht="146.25" x14ac:dyDescent="0.25">
      <c r="A41" s="53" t="s">
        <v>240</v>
      </c>
      <c r="B41" s="37" t="s">
        <v>241</v>
      </c>
      <c r="C41" s="37" t="s">
        <v>242</v>
      </c>
      <c r="D41" s="37" t="s">
        <v>243</v>
      </c>
      <c r="E41" s="37" t="s">
        <v>244</v>
      </c>
      <c r="F41" s="37" t="s">
        <v>245</v>
      </c>
      <c r="G41" s="37" t="s">
        <v>218</v>
      </c>
      <c r="H41" s="37" t="s">
        <v>677</v>
      </c>
      <c r="I41" s="37" t="s">
        <v>678</v>
      </c>
      <c r="J41" s="54"/>
      <c r="K41" s="55">
        <v>1</v>
      </c>
      <c r="L41" s="54"/>
      <c r="M41" s="54"/>
      <c r="N41" s="54"/>
      <c r="O41" s="54"/>
      <c r="P41" s="54"/>
      <c r="Q41" s="54"/>
      <c r="R41" s="55">
        <v>1</v>
      </c>
      <c r="S41" s="54"/>
    </row>
    <row r="42" spans="1:19" x14ac:dyDescent="0.25">
      <c r="A42" s="275"/>
      <c r="B42" s="275"/>
      <c r="C42" s="275"/>
      <c r="D42" s="275"/>
      <c r="E42" s="275"/>
      <c r="F42" s="275"/>
      <c r="G42" s="275"/>
      <c r="H42" s="275"/>
      <c r="I42" s="275"/>
      <c r="J42" s="275"/>
      <c r="K42" s="275"/>
      <c r="L42" s="275"/>
      <c r="M42" s="275"/>
      <c r="N42" s="275"/>
      <c r="O42" s="275"/>
      <c r="P42" s="275"/>
      <c r="Q42" s="275"/>
      <c r="R42" s="275"/>
      <c r="S42" s="275"/>
    </row>
    <row r="43" spans="1:19" ht="146.25" x14ac:dyDescent="0.25">
      <c r="A43" s="53" t="s">
        <v>246</v>
      </c>
      <c r="B43" s="37" t="s">
        <v>679</v>
      </c>
      <c r="C43" s="37" t="s">
        <v>680</v>
      </c>
      <c r="D43" s="37" t="s">
        <v>247</v>
      </c>
      <c r="E43" s="37" t="s">
        <v>244</v>
      </c>
      <c r="F43" s="37" t="s">
        <v>245</v>
      </c>
      <c r="G43" s="37" t="s">
        <v>248</v>
      </c>
      <c r="H43" s="37" t="s">
        <v>677</v>
      </c>
      <c r="I43" s="37" t="s">
        <v>249</v>
      </c>
      <c r="J43" s="54"/>
      <c r="K43" s="55">
        <v>1</v>
      </c>
      <c r="L43" s="55">
        <v>1</v>
      </c>
      <c r="M43" s="54"/>
      <c r="N43" s="55">
        <v>1</v>
      </c>
      <c r="O43" s="54"/>
      <c r="P43" s="55">
        <v>1</v>
      </c>
      <c r="Q43" s="54"/>
      <c r="R43" s="55">
        <v>1</v>
      </c>
      <c r="S43" s="54"/>
    </row>
    <row r="44" spans="1:19" x14ac:dyDescent="0.25">
      <c r="A44" s="275"/>
      <c r="B44" s="275"/>
      <c r="C44" s="275"/>
      <c r="D44" s="275"/>
      <c r="E44" s="275"/>
      <c r="F44" s="275"/>
      <c r="G44" s="275"/>
      <c r="H44" s="275"/>
      <c r="I44" s="275"/>
      <c r="J44" s="275"/>
      <c r="K44" s="275"/>
      <c r="L44" s="275"/>
      <c r="M44" s="275"/>
      <c r="N44" s="275"/>
      <c r="O44" s="275"/>
      <c r="P44" s="275"/>
      <c r="Q44" s="275"/>
      <c r="R44" s="275"/>
      <c r="S44" s="275"/>
    </row>
    <row r="45" spans="1:19" ht="90" x14ac:dyDescent="0.25">
      <c r="A45" s="273" t="s">
        <v>285</v>
      </c>
      <c r="B45" s="37" t="s">
        <v>500</v>
      </c>
      <c r="C45" s="37" t="s">
        <v>250</v>
      </c>
      <c r="D45" s="37" t="s">
        <v>251</v>
      </c>
      <c r="E45" s="37" t="s">
        <v>244</v>
      </c>
      <c r="F45" s="37" t="s">
        <v>252</v>
      </c>
      <c r="G45" s="37" t="s">
        <v>248</v>
      </c>
      <c r="H45" s="37" t="s">
        <v>253</v>
      </c>
      <c r="I45" s="37" t="s">
        <v>254</v>
      </c>
      <c r="J45" s="37"/>
      <c r="K45" s="55">
        <v>1</v>
      </c>
      <c r="L45" s="55">
        <v>1</v>
      </c>
      <c r="M45" s="54"/>
      <c r="N45" s="55">
        <v>1</v>
      </c>
      <c r="O45" s="54"/>
      <c r="P45" s="55">
        <v>1</v>
      </c>
      <c r="Q45" s="54"/>
      <c r="R45" s="55">
        <v>1</v>
      </c>
      <c r="S45" s="37"/>
    </row>
    <row r="46" spans="1:19" ht="123.75" x14ac:dyDescent="0.25">
      <c r="A46" s="276"/>
      <c r="B46" s="37" t="s">
        <v>501</v>
      </c>
      <c r="C46" s="37" t="s">
        <v>255</v>
      </c>
      <c r="D46" s="37" t="s">
        <v>256</v>
      </c>
      <c r="E46" s="37" t="s">
        <v>244</v>
      </c>
      <c r="F46" s="37" t="s">
        <v>252</v>
      </c>
      <c r="G46" s="37" t="s">
        <v>248</v>
      </c>
      <c r="H46" s="37" t="s">
        <v>253</v>
      </c>
      <c r="I46" s="37" t="s">
        <v>257</v>
      </c>
      <c r="J46" s="37"/>
      <c r="K46" s="55">
        <v>1</v>
      </c>
      <c r="L46" s="55">
        <v>1</v>
      </c>
      <c r="M46" s="54"/>
      <c r="N46" s="55">
        <v>1</v>
      </c>
      <c r="O46" s="54"/>
      <c r="P46" s="55">
        <v>1</v>
      </c>
      <c r="Q46" s="54"/>
      <c r="R46" s="55">
        <v>1</v>
      </c>
      <c r="S46" s="37"/>
    </row>
    <row r="47" spans="1:19" x14ac:dyDescent="0.25">
      <c r="A47" s="275"/>
      <c r="B47" s="275"/>
      <c r="C47" s="275"/>
      <c r="D47" s="275"/>
      <c r="E47" s="275"/>
      <c r="F47" s="275"/>
      <c r="G47" s="275"/>
      <c r="H47" s="275"/>
      <c r="I47" s="275"/>
      <c r="J47" s="275"/>
      <c r="K47" s="275"/>
      <c r="L47" s="275"/>
      <c r="M47" s="275"/>
      <c r="N47" s="275"/>
      <c r="O47" s="275"/>
      <c r="P47" s="275"/>
      <c r="Q47" s="275"/>
      <c r="R47" s="275"/>
      <c r="S47" s="275"/>
    </row>
    <row r="48" spans="1:19" ht="67.5" x14ac:dyDescent="0.25">
      <c r="A48" s="273" t="s">
        <v>284</v>
      </c>
      <c r="B48" s="37" t="s">
        <v>681</v>
      </c>
      <c r="C48" s="37" t="s">
        <v>682</v>
      </c>
      <c r="D48" s="37" t="s">
        <v>258</v>
      </c>
      <c r="E48" s="37" t="s">
        <v>244</v>
      </c>
      <c r="F48" s="37" t="s">
        <v>252</v>
      </c>
      <c r="G48" s="37" t="s">
        <v>248</v>
      </c>
      <c r="H48" s="37" t="s">
        <v>253</v>
      </c>
      <c r="I48" s="37" t="s">
        <v>683</v>
      </c>
      <c r="J48" s="37"/>
      <c r="K48" s="55">
        <v>1</v>
      </c>
      <c r="L48" s="55">
        <v>1</v>
      </c>
      <c r="M48" s="54"/>
      <c r="N48" s="55">
        <v>1</v>
      </c>
      <c r="O48" s="54"/>
      <c r="P48" s="55">
        <v>1</v>
      </c>
      <c r="Q48" s="54"/>
      <c r="R48" s="55">
        <v>1</v>
      </c>
      <c r="S48" s="37"/>
    </row>
    <row r="49" spans="1:19" ht="78.75" x14ac:dyDescent="0.25">
      <c r="A49" s="274"/>
      <c r="B49" s="37" t="s">
        <v>502</v>
      </c>
      <c r="C49" s="37" t="s">
        <v>684</v>
      </c>
      <c r="D49" s="37" t="s">
        <v>259</v>
      </c>
      <c r="E49" s="37" t="s">
        <v>244</v>
      </c>
      <c r="F49" s="37" t="s">
        <v>252</v>
      </c>
      <c r="G49" s="37" t="s">
        <v>248</v>
      </c>
      <c r="H49" s="37" t="s">
        <v>253</v>
      </c>
      <c r="I49" s="37" t="s">
        <v>685</v>
      </c>
      <c r="J49" s="37"/>
      <c r="K49" s="55">
        <v>1</v>
      </c>
      <c r="L49" s="55">
        <v>1</v>
      </c>
      <c r="M49" s="54"/>
      <c r="N49" s="55">
        <v>1</v>
      </c>
      <c r="O49" s="54"/>
      <c r="P49" s="55">
        <v>1</v>
      </c>
      <c r="Q49" s="54"/>
      <c r="R49" s="55">
        <v>1</v>
      </c>
      <c r="S49" s="37"/>
    </row>
    <row r="50" spans="1:19" ht="135" x14ac:dyDescent="0.25">
      <c r="A50" s="274"/>
      <c r="B50" s="37" t="s">
        <v>686</v>
      </c>
      <c r="C50" s="37" t="s">
        <v>687</v>
      </c>
      <c r="D50" s="37" t="s">
        <v>260</v>
      </c>
      <c r="E50" s="37" t="s">
        <v>244</v>
      </c>
      <c r="F50" s="37" t="s">
        <v>252</v>
      </c>
      <c r="G50" s="37" t="s">
        <v>248</v>
      </c>
      <c r="H50" s="37" t="s">
        <v>253</v>
      </c>
      <c r="I50" s="37" t="s">
        <v>688</v>
      </c>
      <c r="J50" s="37"/>
      <c r="K50" s="55">
        <v>1</v>
      </c>
      <c r="L50" s="55">
        <v>1</v>
      </c>
      <c r="M50" s="54"/>
      <c r="N50" s="55">
        <v>1</v>
      </c>
      <c r="O50" s="54"/>
      <c r="P50" s="55">
        <v>1</v>
      </c>
      <c r="Q50" s="54"/>
      <c r="R50" s="55">
        <v>1</v>
      </c>
      <c r="S50" s="37"/>
    </row>
    <row r="51" spans="1:19" ht="101.25" x14ac:dyDescent="0.25">
      <c r="A51" s="274"/>
      <c r="B51" s="37" t="s">
        <v>689</v>
      </c>
      <c r="C51" s="37" t="s">
        <v>261</v>
      </c>
      <c r="D51" s="37" t="s">
        <v>262</v>
      </c>
      <c r="E51" s="37" t="s">
        <v>244</v>
      </c>
      <c r="F51" s="37" t="s">
        <v>252</v>
      </c>
      <c r="G51" s="37" t="s">
        <v>248</v>
      </c>
      <c r="H51" s="37" t="s">
        <v>263</v>
      </c>
      <c r="I51" s="37" t="s">
        <v>264</v>
      </c>
      <c r="J51" s="37"/>
      <c r="K51" s="55">
        <v>1</v>
      </c>
      <c r="L51" s="55">
        <v>1</v>
      </c>
      <c r="M51" s="54"/>
      <c r="N51" s="55">
        <v>1</v>
      </c>
      <c r="O51" s="54"/>
      <c r="P51" s="55">
        <v>1</v>
      </c>
      <c r="Q51" s="54"/>
      <c r="R51" s="55">
        <v>1</v>
      </c>
      <c r="S51" s="37"/>
    </row>
    <row r="52" spans="1:19" ht="101.25" x14ac:dyDescent="0.25">
      <c r="A52" s="276"/>
      <c r="B52" s="37" t="s">
        <v>503</v>
      </c>
      <c r="C52" s="37" t="s">
        <v>690</v>
      </c>
      <c r="D52" s="37" t="s">
        <v>265</v>
      </c>
      <c r="E52" s="37" t="s">
        <v>244</v>
      </c>
      <c r="F52" s="37" t="s">
        <v>252</v>
      </c>
      <c r="G52" s="37" t="s">
        <v>248</v>
      </c>
      <c r="H52" s="37" t="s">
        <v>263</v>
      </c>
      <c r="I52" s="37" t="s">
        <v>691</v>
      </c>
      <c r="J52" s="37"/>
      <c r="K52" s="55">
        <v>1</v>
      </c>
      <c r="L52" s="55">
        <v>1</v>
      </c>
      <c r="M52" s="54"/>
      <c r="N52" s="55">
        <v>1</v>
      </c>
      <c r="O52" s="54"/>
      <c r="P52" s="55">
        <v>1</v>
      </c>
      <c r="Q52" s="54"/>
      <c r="R52" s="55">
        <v>1</v>
      </c>
      <c r="S52" s="37"/>
    </row>
  </sheetData>
  <mergeCells count="97">
    <mergeCell ref="A42:S42"/>
    <mergeCell ref="A44:S44"/>
    <mergeCell ref="A47:S47"/>
    <mergeCell ref="F39:F40"/>
    <mergeCell ref="G39:G40"/>
    <mergeCell ref="J39:J40"/>
    <mergeCell ref="K39:K40"/>
    <mergeCell ref="L39:M39"/>
    <mergeCell ref="N39:O39"/>
    <mergeCell ref="A45:A46"/>
    <mergeCell ref="A37:S37"/>
    <mergeCell ref="A38:A40"/>
    <mergeCell ref="B38:B40"/>
    <mergeCell ref="C38:G38"/>
    <mergeCell ref="H38:H40"/>
    <mergeCell ref="I38:I40"/>
    <mergeCell ref="J38:S38"/>
    <mergeCell ref="C39:C40"/>
    <mergeCell ref="D39:D40"/>
    <mergeCell ref="E39:E40"/>
    <mergeCell ref="P39:Q39"/>
    <mergeCell ref="R39:S39"/>
    <mergeCell ref="A27:B27"/>
    <mergeCell ref="K27:N27"/>
    <mergeCell ref="A28:B28"/>
    <mergeCell ref="D28:E28"/>
    <mergeCell ref="A29:B30"/>
    <mergeCell ref="C29:C30"/>
    <mergeCell ref="A25:B25"/>
    <mergeCell ref="D25:E26"/>
    <mergeCell ref="F25:F26"/>
    <mergeCell ref="K25:N25"/>
    <mergeCell ref="A26:B26"/>
    <mergeCell ref="K26:N26"/>
    <mergeCell ref="A23:B23"/>
    <mergeCell ref="D23:E23"/>
    <mergeCell ref="H23:I23"/>
    <mergeCell ref="K23:N23"/>
    <mergeCell ref="K24:N24"/>
    <mergeCell ref="A21:F21"/>
    <mergeCell ref="H21:I21"/>
    <mergeCell ref="K21:N21"/>
    <mergeCell ref="A22:B22"/>
    <mergeCell ref="D22:E22"/>
    <mergeCell ref="H22:I22"/>
    <mergeCell ref="K22:N22"/>
    <mergeCell ref="B19:C19"/>
    <mergeCell ref="E19:G19"/>
    <mergeCell ref="H19:I19"/>
    <mergeCell ref="K19:N19"/>
    <mergeCell ref="B20:C20"/>
    <mergeCell ref="E20:G20"/>
    <mergeCell ref="H20:I20"/>
    <mergeCell ref="K20:N20"/>
    <mergeCell ref="A17:C17"/>
    <mergeCell ref="D17:G17"/>
    <mergeCell ref="H17:J17"/>
    <mergeCell ref="K17:O17"/>
    <mergeCell ref="B18:C18"/>
    <mergeCell ref="E18:G18"/>
    <mergeCell ref="H18:I18"/>
    <mergeCell ref="K18:N18"/>
    <mergeCell ref="A13:C13"/>
    <mergeCell ref="D13:S13"/>
    <mergeCell ref="A15:C15"/>
    <mergeCell ref="D15:S15"/>
    <mergeCell ref="A16:S16"/>
    <mergeCell ref="F7:M7"/>
    <mergeCell ref="A1:S1"/>
    <mergeCell ref="A2:S2"/>
    <mergeCell ref="A3:S3"/>
    <mergeCell ref="A5:S5"/>
    <mergeCell ref="A6:S6"/>
    <mergeCell ref="N7:O9"/>
    <mergeCell ref="P7:Q9"/>
    <mergeCell ref="R7:S9"/>
    <mergeCell ref="F8:G9"/>
    <mergeCell ref="H8:H9"/>
    <mergeCell ref="I8:I9"/>
    <mergeCell ref="J8:K9"/>
    <mergeCell ref="L8:M9"/>
    <mergeCell ref="A48:A52"/>
    <mergeCell ref="A7:A9"/>
    <mergeCell ref="B7:B9"/>
    <mergeCell ref="C7:C9"/>
    <mergeCell ref="D7:E9"/>
    <mergeCell ref="A14:C14"/>
    <mergeCell ref="D14:S14"/>
    <mergeCell ref="D10:E10"/>
    <mergeCell ref="F10:G10"/>
    <mergeCell ref="J10:K10"/>
    <mergeCell ref="L10:M10"/>
    <mergeCell ref="N10:O10"/>
    <mergeCell ref="P10:Q10"/>
    <mergeCell ref="R10:S10"/>
    <mergeCell ref="A11:S11"/>
    <mergeCell ref="A12:S12"/>
  </mergeCells>
  <pageMargins left="0.7" right="0.7" top="0.75" bottom="0.75" header="0.3" footer="0.3"/>
  <pageSetup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48</vt:i4>
      </vt:variant>
      <vt:variant>
        <vt:lpstr>Rangos con nombre</vt:lpstr>
      </vt:variant>
      <vt:variant>
        <vt:i4>2</vt:i4>
      </vt:variant>
    </vt:vector>
  </HeadingPairs>
  <TitlesOfParts>
    <vt:vector size="50" baseType="lpstr">
      <vt:lpstr>Hoja1</vt:lpstr>
      <vt:lpstr>Innovación gubernamental</vt:lpstr>
      <vt:lpstr>673P1SP1</vt:lpstr>
      <vt:lpstr>674P1SP2</vt:lpstr>
      <vt:lpstr>administración eficiente</vt:lpstr>
      <vt:lpstr>656P2SP3</vt:lpstr>
      <vt:lpstr>657P2SP4</vt:lpstr>
      <vt:lpstr>Plan Estrategica Eval Pol Pub</vt:lpstr>
      <vt:lpstr>660P3SP5</vt:lpstr>
      <vt:lpstr>661P3SP6</vt:lpstr>
      <vt:lpstr>662P3SP7</vt:lpstr>
      <vt:lpstr>664P3SP8</vt:lpstr>
      <vt:lpstr>Finanzas públicas responsables</vt:lpstr>
      <vt:lpstr>668P4SP9</vt:lpstr>
      <vt:lpstr>669P4SP10</vt:lpstr>
      <vt:lpstr>Combate a la corrupción transp</vt:lpstr>
      <vt:lpstr>671P5SP11</vt:lpstr>
      <vt:lpstr>672P5SP12</vt:lpstr>
      <vt:lpstr>Desarrollo rural integral</vt:lpstr>
      <vt:lpstr>655P6SP13</vt:lpstr>
      <vt:lpstr>servicios primarios de calidad</vt:lpstr>
      <vt:lpstr>665P7SP14</vt:lpstr>
      <vt:lpstr>666P7SP15</vt:lpstr>
      <vt:lpstr>Transporte eficiente</vt:lpstr>
      <vt:lpstr>667P8SP16</vt:lpstr>
      <vt:lpstr>promocion economica</vt:lpstr>
      <vt:lpstr>676P9SP17</vt:lpstr>
      <vt:lpstr>677P9SP18</vt:lpstr>
      <vt:lpstr>Potencial turistico</vt:lpstr>
      <vt:lpstr>678P10SP19</vt:lpstr>
      <vt:lpstr>Infraestructura estrategica</vt:lpstr>
      <vt:lpstr>679P11SP20</vt:lpstr>
      <vt:lpstr>680P11SP21</vt:lpstr>
      <vt:lpstr>681P11SP22</vt:lpstr>
      <vt:lpstr>682P11SP23</vt:lpstr>
      <vt:lpstr>683P11SP24</vt:lpstr>
      <vt:lpstr>684P11SP25</vt:lpstr>
      <vt:lpstr>685P11SP26</vt:lpstr>
      <vt:lpstr>grupos vulnerables</vt:lpstr>
      <vt:lpstr>646P12SP27</vt:lpstr>
      <vt:lpstr>desarrollo social participativo</vt:lpstr>
      <vt:lpstr>647-652P13SP28</vt:lpstr>
      <vt:lpstr>653-654P13SP34</vt:lpstr>
      <vt:lpstr>Cultura en toda la ciudad</vt:lpstr>
      <vt:lpstr>686P14SP35</vt:lpstr>
      <vt:lpstr>cultura prevencion delito</vt:lpstr>
      <vt:lpstr>658P15SP36</vt:lpstr>
      <vt:lpstr>659P15SP37</vt:lpstr>
      <vt:lpstr>Hoja1!Área_de_impresión</vt:lpstr>
      <vt:lpstr>'Innovación gubernamental'!Área_de_impresión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 CONSULTORES</dc:creator>
  <cp:lastModifiedBy>SCERDA</cp:lastModifiedBy>
  <cp:lastPrinted>2018-04-30T13:34:06Z</cp:lastPrinted>
  <dcterms:created xsi:type="dcterms:W3CDTF">2018-04-10T15:32:45Z</dcterms:created>
  <dcterms:modified xsi:type="dcterms:W3CDTF">2018-04-30T21:40:02Z</dcterms:modified>
</cp:coreProperties>
</file>