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7752" tabRatio="787"/>
  </bookViews>
  <sheets>
    <sheet name="Notas1" sheetId="1" r:id="rId1"/>
  </sheets>
  <externalReferences>
    <externalReference r:id="rId2"/>
    <externalReference r:id="rId3"/>
    <externalReference r:id="rId4"/>
  </externalReferences>
  <definedNames>
    <definedName name="_xlnm.Print_Titles" localSheetId="0">Notas1!$1:$5</definedName>
  </definedNames>
  <calcPr calcId="145621"/>
</workbook>
</file>

<file path=xl/calcChain.xml><?xml version="1.0" encoding="utf-8"?>
<calcChain xmlns="http://schemas.openxmlformats.org/spreadsheetml/2006/main">
  <c r="E315" i="1" l="1"/>
  <c r="F284" i="1"/>
  <c r="F283" i="1"/>
  <c r="F282" i="1"/>
  <c r="F281" i="1"/>
  <c r="E175" i="1"/>
  <c r="D256" i="1" l="1"/>
  <c r="D164" i="1" l="1"/>
  <c r="D163" i="1"/>
  <c r="E164" i="1"/>
  <c r="E163" i="1"/>
  <c r="E231" i="1" l="1"/>
  <c r="E235" i="1"/>
  <c r="E239" i="1"/>
  <c r="E243" i="1"/>
  <c r="E247" i="1"/>
  <c r="E251" i="1"/>
  <c r="E255" i="1"/>
  <c r="E232" i="1"/>
  <c r="E240" i="1"/>
  <c r="E248" i="1"/>
  <c r="E229" i="1"/>
  <c r="E233" i="1"/>
  <c r="E237" i="1"/>
  <c r="E241" i="1"/>
  <c r="E245" i="1"/>
  <c r="E249" i="1"/>
  <c r="E253" i="1"/>
  <c r="E236" i="1"/>
  <c r="E244" i="1"/>
  <c r="E252" i="1"/>
  <c r="E230" i="1"/>
  <c r="E234" i="1"/>
  <c r="E238" i="1"/>
  <c r="E242" i="1"/>
  <c r="E246" i="1"/>
  <c r="E250" i="1"/>
  <c r="E254" i="1"/>
  <c r="E256" i="1"/>
  <c r="D214" i="1" l="1"/>
  <c r="D171" i="1"/>
  <c r="D172" i="1"/>
  <c r="D173" i="1"/>
  <c r="D174" i="1"/>
  <c r="D176" i="1"/>
  <c r="D177" i="1"/>
  <c r="E45" i="1"/>
  <c r="D45" i="1"/>
  <c r="E344" i="1" l="1"/>
  <c r="D344" i="1"/>
  <c r="D315" i="1"/>
  <c r="F120" i="1" l="1"/>
  <c r="F119" i="1"/>
  <c r="F118" i="1"/>
  <c r="F117" i="1"/>
  <c r="F116" i="1"/>
  <c r="F115" i="1"/>
  <c r="F114" i="1"/>
  <c r="F113" i="1"/>
  <c r="D122" i="1"/>
  <c r="D60" i="1"/>
  <c r="D81" i="1" s="1"/>
  <c r="D98" i="1" s="1"/>
  <c r="D107" i="1" s="1"/>
  <c r="D126" i="1" s="1"/>
  <c r="D133" i="1" s="1"/>
  <c r="D143" i="1" s="1"/>
  <c r="D152" i="1" s="1"/>
  <c r="D161" i="1" s="1"/>
  <c r="D201" i="1" s="1"/>
  <c r="D261" i="1" s="1"/>
  <c r="D270" i="1" s="1"/>
  <c r="D321" i="1" s="1"/>
  <c r="D135" i="1" l="1"/>
  <c r="F314" i="1" l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315" i="1" l="1"/>
  <c r="E214" i="1"/>
  <c r="E178" i="1"/>
  <c r="D178" i="1"/>
  <c r="D139" i="1"/>
  <c r="E85" i="1"/>
  <c r="D187" i="1" l="1"/>
  <c r="E336" i="1" l="1"/>
  <c r="D336" i="1"/>
  <c r="F334" i="1"/>
  <c r="F333" i="1"/>
  <c r="F332" i="1"/>
  <c r="F331" i="1"/>
  <c r="F330" i="1"/>
  <c r="F329" i="1"/>
  <c r="F328" i="1"/>
  <c r="F327" i="1"/>
  <c r="F326" i="1"/>
  <c r="F325" i="1"/>
  <c r="F324" i="1"/>
  <c r="E148" i="1" l="1"/>
  <c r="D148" i="1"/>
  <c r="F112" i="1"/>
  <c r="F111" i="1"/>
  <c r="F110" i="1"/>
  <c r="E122" i="1"/>
  <c r="D103" i="1"/>
  <c r="F323" i="1" l="1"/>
  <c r="F336" i="1" s="1"/>
  <c r="D166" i="1" l="1"/>
  <c r="F146" i="1"/>
  <c r="F145" i="1"/>
  <c r="F135" i="1"/>
  <c r="F109" i="1"/>
  <c r="F122" i="1" s="1"/>
  <c r="F148" i="1" l="1"/>
  <c r="E68" i="1"/>
  <c r="E56" i="1"/>
  <c r="D56" i="1" l="1"/>
  <c r="D223" i="1" l="1"/>
  <c r="E166" i="1" l="1"/>
  <c r="F166" i="1"/>
  <c r="E103" i="1"/>
  <c r="D85" i="1"/>
  <c r="D68" i="1"/>
  <c r="F263" i="1" l="1"/>
  <c r="E139" i="1"/>
  <c r="F139" i="1"/>
  <c r="D77" i="1" l="1"/>
</calcChain>
</file>

<file path=xl/sharedStrings.xml><?xml version="1.0" encoding="utf-8"?>
<sst xmlns="http://schemas.openxmlformats.org/spreadsheetml/2006/main" count="547" uniqueCount="288">
  <si>
    <t>CUENTA</t>
  </si>
  <si>
    <t>NOMBRE DE LA CUENTA</t>
  </si>
  <si>
    <t>MONTO</t>
  </si>
  <si>
    <t>TOTAL</t>
  </si>
  <si>
    <t>Cuenta</t>
  </si>
  <si>
    <t>Nombre de la cuenta</t>
  </si>
  <si>
    <t>Monto</t>
  </si>
  <si>
    <t>Tipo</t>
  </si>
  <si>
    <t>Monto Parcial</t>
  </si>
  <si>
    <t>FLUJO</t>
  </si>
  <si>
    <t>%  GASTO</t>
  </si>
  <si>
    <t>EXPLICACIÓN</t>
  </si>
  <si>
    <t>MODIFICACION</t>
  </si>
  <si>
    <t>% SUB</t>
  </si>
  <si>
    <t>NOTA ESF No1</t>
  </si>
  <si>
    <t>NOTA ESF No2</t>
  </si>
  <si>
    <t>A 180 dias</t>
  </si>
  <si>
    <t>1140 INVENTARIOS</t>
  </si>
  <si>
    <t>NOTA ESF No5</t>
  </si>
  <si>
    <t>Método</t>
  </si>
  <si>
    <t>1213 FIDEICOMISOS, MANDATOS Y CONTRATOS ANALOGOS</t>
  </si>
  <si>
    <t>Caracteristicas</t>
  </si>
  <si>
    <t>Nombre F.</t>
  </si>
  <si>
    <t>1214 PARTICIPACIONES Y APORTACIONES DE CAPITAL</t>
  </si>
  <si>
    <t>NOTA ESF No7</t>
  </si>
  <si>
    <t>Empresa</t>
  </si>
  <si>
    <t>1230 B.I., INFRAESTRUCTURA Y CONSTRUCCIONES EN PROCESO</t>
  </si>
  <si>
    <t>Flujo</t>
  </si>
  <si>
    <t>1260 DEPRECIACION Y DETERIORO ACUMULADA DE BIENES</t>
  </si>
  <si>
    <t>1250 ACTIVOS INTANGIBLES</t>
  </si>
  <si>
    <t>1265 AMORTIZACIÓN ACUMULADA DE BIENES</t>
  </si>
  <si>
    <t>1280 ESTIMACIONES Y DETERIOROS</t>
  </si>
  <si>
    <t>1290 OTROS ACTIVOS NO CIRCULANTES</t>
  </si>
  <si>
    <t>NOTA ESF No11</t>
  </si>
  <si>
    <t>NOTA ESF No12</t>
  </si>
  <si>
    <t>2159 OTROS PASIVOS DIFERIDOS A CORTO PLAZO</t>
  </si>
  <si>
    <t>NOTA ESF No13</t>
  </si>
  <si>
    <t>Naturaleza</t>
  </si>
  <si>
    <t>2160 FONDOS Y BIENES DE TERCEROS EN GARANTIA</t>
  </si>
  <si>
    <t>NOTA ESF No14</t>
  </si>
  <si>
    <t>4300 OTROS INGRESOS Y BENEFICIOS</t>
  </si>
  <si>
    <t>NOTA ERA 02</t>
  </si>
  <si>
    <t>NOTA ERA 03</t>
  </si>
  <si>
    <t>5000 GASTOS Y OTRAS PERDIDAS</t>
  </si>
  <si>
    <t>3100 HACIENDA PÚBLICA / PATRIMONIO CONTRIBUIDO</t>
  </si>
  <si>
    <t>3200 HACIENDA PÚBLICA / PATRIMONIO GENERADO</t>
  </si>
  <si>
    <t>NOTA EFE 1</t>
  </si>
  <si>
    <t>1110 FLUJO DE EFECTIVO</t>
  </si>
  <si>
    <t xml:space="preserve">1210, 1230, 1240 Y 1250                                             </t>
  </si>
  <si>
    <t>NOTA EFE 2</t>
  </si>
  <si>
    <t>OTROS BIENES INMUEBLES</t>
  </si>
  <si>
    <t>1245</t>
  </si>
  <si>
    <t>EQUIPO DE DEFENSA Y SEGURIDAD</t>
  </si>
  <si>
    <t>2110 y 2120 CUENTAS Y DOCUMENTOS POR PAGAR</t>
  </si>
  <si>
    <t>Total general</t>
  </si>
  <si>
    <t>APORTACIONES</t>
  </si>
  <si>
    <t>RESULTADO DEL EJERCICIO</t>
  </si>
  <si>
    <t>MUNICIPIO DE RAMOS ARIZPE</t>
  </si>
  <si>
    <t>NOTAS A LOS ESTADOS FINANCIEROS</t>
  </si>
  <si>
    <t>NOTAS DE DESGLOSE</t>
  </si>
  <si>
    <t>1233</t>
  </si>
  <si>
    <t>1239</t>
  </si>
  <si>
    <t>IMPUESTOS SOBRE EL PATRIMONIO</t>
  </si>
  <si>
    <t>ACCESORIOS DE IMPUESTOS</t>
  </si>
  <si>
    <t>OTROS IMPUESTOS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</si>
  <si>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</si>
  <si>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</si>
  <si>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</si>
  <si>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</si>
  <si>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OTROS APROVECHAMIENTOS</t>
  </si>
  <si>
    <t>PARTICIPACIONES</t>
  </si>
  <si>
    <t>111 EFECTIVO Y EQUIVALENTES</t>
  </si>
  <si>
    <t>CTA CORRIENTE</t>
  </si>
  <si>
    <t>1122904</t>
  </si>
  <si>
    <t>OTRAS CUENTAS POR COBRAR - CONTRIBUYENTES</t>
  </si>
  <si>
    <t>NOTA ESF No3</t>
  </si>
  <si>
    <t>NOTA ESF No 4</t>
  </si>
  <si>
    <t>N/A</t>
  </si>
  <si>
    <t>1140 Y 1150 ALMACENES</t>
  </si>
  <si>
    <t>NOTA ESF No6</t>
  </si>
  <si>
    <t>12144</t>
  </si>
  <si>
    <t>PARTICIPACIONES Y APORTACIONES DE CAPITAL (COMPAÑIA DE AGUAS DE RAMOS ARIZPE)</t>
  </si>
  <si>
    <t>COMPARA</t>
  </si>
  <si>
    <t>PARTICIPACION</t>
  </si>
  <si>
    <t>EMPRESA DE AGUA</t>
  </si>
  <si>
    <t>NOTA ESF No8</t>
  </si>
  <si>
    <t>ESTADO</t>
  </si>
  <si>
    <t>REGULAR</t>
  </si>
  <si>
    <t>12541</t>
  </si>
  <si>
    <t>LICENCIAS INFORMÁTICAS E INTELECTUALES</t>
  </si>
  <si>
    <t>NOTA ESF No9</t>
  </si>
  <si>
    <t>NOTA ESF No 10</t>
  </si>
  <si>
    <t>EQ ARRENDADO</t>
  </si>
  <si>
    <t>NOTA EA 01</t>
  </si>
  <si>
    <t>INGRESOS DE GESTIÓN CRI TERCER NIVEL</t>
  </si>
  <si>
    <t>MOTIVO</t>
  </si>
  <si>
    <t>APORTACIONES A CAPITAL</t>
  </si>
  <si>
    <t>NOTAS EVHP 1</t>
  </si>
  <si>
    <t>NOTAS EVHP 2</t>
  </si>
  <si>
    <t>INGRESOS EXTRAORDINARIOS</t>
  </si>
  <si>
    <t xml:space="preserve">Bajo protesta de decir verdad declaramos que los estados financieros y sus notas, son razonablemente </t>
  </si>
  <si>
    <t>No contamos con fideicomisos y/o contratos analogos</t>
  </si>
  <si>
    <t>correctos y son responsabilidad del emisor.</t>
  </si>
  <si>
    <t>112 DERECHOS A RECIBIR EFECTIVO</t>
  </si>
  <si>
    <t>112 DERECHOS A RECIBIR BIENES</t>
  </si>
  <si>
    <t>113112</t>
  </si>
  <si>
    <t>ANTICIPO A PROVEEDORES POR ADQUISICIÓN DE BIENES Y PRESTACIÓN DE SERVICIOS A CORTO PLAZO - PROVEEDORES</t>
  </si>
  <si>
    <t>11428</t>
  </si>
  <si>
    <t>PRODUCTOS AGROPECUARIOS "SEMILLAS PARA TODOS"</t>
  </si>
  <si>
    <t>1231</t>
  </si>
  <si>
    <t>TERRENOS</t>
  </si>
  <si>
    <t>1235</t>
  </si>
  <si>
    <t>CONSTRUCCIONES EN PROCESO EN BIENES DE DOMINIO PÚBLICO</t>
  </si>
  <si>
    <t>1236</t>
  </si>
  <si>
    <t>CONSTRUCCIONES EN PROCESO EN BIENES PROPIOS</t>
  </si>
  <si>
    <t>El municipio de Ramos Arizpe no esta depreciando sus activos</t>
  </si>
  <si>
    <t>Edificios no Habitacionales</t>
  </si>
  <si>
    <t>El municipio no tiene registrado Estimaciones de ningun tipo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</si>
  <si>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</si>
  <si>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</si>
  <si>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</si>
  <si>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</si>
  <si>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</si>
  <si>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</si>
  <si>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</si>
  <si>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</si>
  <si>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</si>
  <si>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>NOTA EFE 3</t>
  </si>
  <si>
    <t>CB0055 BANREGIO 049008360013</t>
  </si>
  <si>
    <t>CB0068 BANREGIO 049012080017</t>
  </si>
  <si>
    <t>CB0105 HSBC 4058045022</t>
  </si>
  <si>
    <t>CB0116 HSBC 4059358341</t>
  </si>
  <si>
    <t>CB0054 BANREGIO 049008050014</t>
  </si>
  <si>
    <t>CB0045 BANREGIO 049005960010</t>
  </si>
  <si>
    <t>CB0106 HSBC 4058045048</t>
  </si>
  <si>
    <t>CB0104 BANCOMER 0102530171</t>
  </si>
  <si>
    <t>CB0017 BANAMEX 1610006007</t>
  </si>
  <si>
    <t>CB0051 BANREGIO 049007010019</t>
  </si>
  <si>
    <t>1111208</t>
  </si>
  <si>
    <t>1112105</t>
  </si>
  <si>
    <t>1123</t>
  </si>
  <si>
    <t>DEUDORES DIVERSOS POR COBRAR A CORTO PLAZO</t>
  </si>
  <si>
    <t>1126</t>
  </si>
  <si>
    <t>PRÉSTAMOS OTORGADOS A CORTO PLAZO</t>
  </si>
  <si>
    <t>MENOR</t>
  </si>
  <si>
    <t>Esta nota no aplica ya que solo es para aquellos entes públicos que realicen algún proceso de</t>
  </si>
  <si>
    <t>transformación y /o elaboración de bienes.</t>
  </si>
  <si>
    <t>Costo identificado</t>
  </si>
  <si>
    <t>1241</t>
  </si>
  <si>
    <t>MOBILIARIO Y EQUIPO DE ADMINISTRACIÓN</t>
  </si>
  <si>
    <t>1242</t>
  </si>
  <si>
    <t>MOBILIARIO Y EQUIPO EDUCACIONAL Y RECREATIVO</t>
  </si>
  <si>
    <t>1243</t>
  </si>
  <si>
    <t>EQUIPO E INSTRUMENTAL MÉDICO Y DE LABORATORIO</t>
  </si>
  <si>
    <t>1244</t>
  </si>
  <si>
    <t>Vehículos y Equipo de Transporte</t>
  </si>
  <si>
    <t>1246</t>
  </si>
  <si>
    <t>MAQUINARIA, OTROS EQUIPOS Y HERRAMIENTAS</t>
  </si>
  <si>
    <t>1247</t>
  </si>
  <si>
    <t>COLECCIONES, OBRAS DE ARTE Y OBJETOS VALIOSOS</t>
  </si>
  <si>
    <t xml:space="preserve">METODO </t>
  </si>
  <si>
    <t>2111</t>
  </si>
  <si>
    <t>SERVICIOS PERSONALES POR PAGAR A CORTO PLAZO</t>
  </si>
  <si>
    <t>2112</t>
  </si>
  <si>
    <t>PROVEEDORES POR PAGAR A CORTO PLAZO</t>
  </si>
  <si>
    <t>2113</t>
  </si>
  <si>
    <t>Contratistas por Obras Públicas por Pagar a Corto Plazo</t>
  </si>
  <si>
    <t>2115</t>
  </si>
  <si>
    <t>TRANSFERENCIAS OTORGADAS POR PAGAR A CORTO PLAZO</t>
  </si>
  <si>
    <t>2117</t>
  </si>
  <si>
    <t>RETENCIONES Y CONTRIBUCIONES POR PAGAR A CORTO PLAZO</t>
  </si>
  <si>
    <t>2119</t>
  </si>
  <si>
    <t>OTRAS CUENTAS POR PAGAR A CORTO PLAZO</t>
  </si>
  <si>
    <t>El municpio no cuenta con registros de pasivos diferidos.</t>
  </si>
  <si>
    <t>Mas de 90 días</t>
  </si>
  <si>
    <t>1272</t>
  </si>
  <si>
    <t>DERECHOS SOBRE BIENES EN RÉGIMEN DE ARRENDAMIENTO FINANCIERO</t>
  </si>
  <si>
    <t>1273</t>
  </si>
  <si>
    <t>GASTOS PAGADOS POR ADELANTADO A LARGO PLAZO</t>
  </si>
  <si>
    <t>12924</t>
  </si>
  <si>
    <t>MOBILIARIO Y EQUIPO DE ADMINISTRACIÓN, EDUCACIONAL Y RECREATIVO EN ARRENDAMIENTO FINANCIERO</t>
  </si>
  <si>
    <t>12926</t>
  </si>
  <si>
    <t>EQUIPO DE TRANSPORTE EN ARRENDAMIENTO FINANCIERO</t>
  </si>
  <si>
    <t>Menos de 90 días</t>
  </si>
  <si>
    <t>Acreedora</t>
  </si>
  <si>
    <t>CB0096 BANCOMER 0199912681</t>
  </si>
  <si>
    <t>CB0103 BANCOMER 0102530066</t>
  </si>
  <si>
    <t>CB0119 HSBC 4059358713</t>
  </si>
  <si>
    <t>CB0120 HSBC 4059358697</t>
  </si>
  <si>
    <t>CB0121 HSBC 4059358705</t>
  </si>
  <si>
    <t>CB0123 HSBC 4060117744</t>
  </si>
  <si>
    <t>CB0124 HSBC 4060117777</t>
  </si>
  <si>
    <t>CB0125 HSBC 4060118320</t>
  </si>
  <si>
    <t>CB0126 HSBC 4060117785</t>
  </si>
  <si>
    <t>CB0127 HSBC 4060117512</t>
  </si>
  <si>
    <t>DEPÓSITOS EN ADMINISTRACIÓN</t>
  </si>
  <si>
    <t>AMORTIZACIÓN DEL PERIODO</t>
  </si>
  <si>
    <t>FONDOS EN ADMINISTRACIÓN A LARGO PLAZO</t>
  </si>
  <si>
    <t>CB0128 HSBC 4060118304</t>
  </si>
  <si>
    <t>CB0129 BANCOMER 0110699527</t>
  </si>
  <si>
    <t>CB0130 HSBC 4060118312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</si>
  <si>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</si>
  <si>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</si>
  <si>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</si>
  <si>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</si>
  <si>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</si>
  <si>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</si>
  <si>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</si>
  <si>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</si>
  <si>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</si>
  <si>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</si>
  <si>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</si>
  <si>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</si>
  <si>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</si>
  <si>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</si>
  <si>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</si>
  <si>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</si>
  <si>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</si>
  <si>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</si>
  <si>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</si>
  <si>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</si>
  <si>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</si>
  <si>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SUBSIDIOS</t>
  </si>
  <si>
    <t>AYUDAS SOCIALES A PERSONAS</t>
  </si>
  <si>
    <t>AYUDAS SOCIALES A INSTITUCIONES</t>
  </si>
  <si>
    <t>JUBILACIONES</t>
  </si>
  <si>
    <t>INTERESES DE LA DEUDA PÚBLICA INTERNA</t>
  </si>
  <si>
    <t>1124</t>
  </si>
  <si>
    <t>INGRESOS POR RECUPERAR A CORTO PLAZO</t>
  </si>
  <si>
    <t>5.1.1.1</t>
  </si>
  <si>
    <t>5.1.1.3</t>
  </si>
  <si>
    <t>5.1.1.4</t>
  </si>
  <si>
    <t>5.1.1.5</t>
  </si>
  <si>
    <t>5.1.2.1</t>
  </si>
  <si>
    <t>5.1.2.2</t>
  </si>
  <si>
    <t>5.1.2.4</t>
  </si>
  <si>
    <t>5.1.2.5</t>
  </si>
  <si>
    <t>5.1.2.6</t>
  </si>
  <si>
    <t>5.1.2.7</t>
  </si>
  <si>
    <t>5.1.2.8</t>
  </si>
  <si>
    <t>5.1.2.9</t>
  </si>
  <si>
    <t>5.1.3.1</t>
  </si>
  <si>
    <t>5.1.3.2</t>
  </si>
  <si>
    <t>5.1.3.3</t>
  </si>
  <si>
    <t>5.1.3.4</t>
  </si>
  <si>
    <t>5.1.3.5</t>
  </si>
  <si>
    <t>5.1.3.6</t>
  </si>
  <si>
    <t>5.1.3.7</t>
  </si>
  <si>
    <t>5.1.3.8</t>
  </si>
  <si>
    <t>5.1.3.9</t>
  </si>
  <si>
    <t>5.2.2.2</t>
  </si>
  <si>
    <t>TRANSFERENCIAS A ENTIDADES FEDERATIVAS Y MUNICIPIOS</t>
  </si>
  <si>
    <t>5.2.3.1</t>
  </si>
  <si>
    <t>5.2.4.1</t>
  </si>
  <si>
    <t>5.2.4.3</t>
  </si>
  <si>
    <t>5.2.5.2</t>
  </si>
  <si>
    <t>5.4.1.1</t>
  </si>
  <si>
    <t>Lic. Lilia María Flores Boardman</t>
  </si>
  <si>
    <t>Ing Glafiro Ayala Soto</t>
  </si>
  <si>
    <t>Lic. Anabell Gil Medrano</t>
  </si>
  <si>
    <t>C.P. José Francisco Aguirre Vázquez</t>
  </si>
  <si>
    <t>4.1.1.2</t>
  </si>
  <si>
    <t>4.1.1.7</t>
  </si>
  <si>
    <t>4.1.1.9</t>
  </si>
  <si>
    <t>4.1.3.1</t>
  </si>
  <si>
    <t>CONTRIBUCIONES DE MEJORAS POR OBRAS PÚBLICAS</t>
  </si>
  <si>
    <t>4.1.4.3</t>
  </si>
  <si>
    <t>4.1.4.9</t>
  </si>
  <si>
    <t>4.1.5.1</t>
  </si>
  <si>
    <t>4.1.6.9</t>
  </si>
  <si>
    <t>4.2.1.1</t>
  </si>
  <si>
    <t>4.2.1.2</t>
  </si>
  <si>
    <t>INTERESES, COMISIONES Y OTROS GASTOS</t>
  </si>
  <si>
    <t>EM00049 BLANCA ESTELA GALLEGOS VEGA</t>
  </si>
  <si>
    <t>EM00052 LAURA ISELA DURON ALVAREZ</t>
  </si>
  <si>
    <t>EM00057 LORENA ROSALES TOVAR</t>
  </si>
  <si>
    <t>EM04801 HILDA ELENA RIVERA CARRANZA</t>
  </si>
  <si>
    <t>CB0131 BANREGIO 049020370016</t>
  </si>
  <si>
    <t>CB0132 HSBC 4060621224</t>
  </si>
  <si>
    <t>CB0133 HSBC 4060621208</t>
  </si>
  <si>
    <t>CB0134 HSBC 4060621216</t>
  </si>
  <si>
    <t>CB0135 BANREGIO 049020350015</t>
  </si>
  <si>
    <t>PR2827 TROR CORPORATION S. DE R.L. DE C.V.</t>
  </si>
  <si>
    <t>1116112</t>
  </si>
  <si>
    <t>11162</t>
  </si>
  <si>
    <t>4.1.4.4.</t>
  </si>
  <si>
    <t>R.E.TRIMESTRE 1 2018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</si>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</sst>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7.5"/>
      <color theme="1"/>
      <name val="Arial"/>
      <family val="2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0" fillId="0" borderId="0">
      <alignment vertical="top"/>
    </xf>
    <xf numFmtId="43" fontId="2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5" xfId="0" applyBorder="1"/>
    <xf numFmtId="0" fontId="6" fillId="2" borderId="1" xfId="0" applyFont="1" applyFill="1" applyBorder="1" applyAlignment="1">
      <alignment horizontal="center"/>
    </xf>
    <xf numFmtId="0" fontId="0" fillId="0" borderId="9" xfId="0" applyBorder="1"/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0" fillId="2" borderId="5" xfId="0" applyFill="1" applyBorder="1"/>
    <xf numFmtId="44" fontId="0" fillId="0" borderId="5" xfId="2" applyFont="1" applyBorder="1"/>
    <xf numFmtId="44" fontId="0" fillId="2" borderId="5" xfId="2" applyFont="1" applyFill="1" applyBorder="1"/>
    <xf numFmtId="43" fontId="0" fillId="0" borderId="5" xfId="1" applyFont="1" applyBorder="1"/>
    <xf numFmtId="44" fontId="2" fillId="2" borderId="5" xfId="2" applyFont="1" applyFill="1" applyBorder="1"/>
    <xf numFmtId="0" fontId="2" fillId="2" borderId="5" xfId="0" applyFont="1" applyFill="1" applyBorder="1" applyAlignment="1">
      <alignment horizontal="right"/>
    </xf>
    <xf numFmtId="44" fontId="0" fillId="0" borderId="9" xfId="2" applyFont="1" applyBorder="1"/>
    <xf numFmtId="43" fontId="0" fillId="0" borderId="0" xfId="1" applyFont="1"/>
    <xf numFmtId="0" fontId="10" fillId="0" borderId="5" xfId="0" applyFont="1" applyBorder="1" applyAlignment="1">
      <alignment vertical="top"/>
    </xf>
    <xf numFmtId="44" fontId="2" fillId="0" borderId="0" xfId="2" applyFont="1" applyFill="1" applyBorder="1"/>
    <xf numFmtId="4" fontId="12" fillId="0" borderId="0" xfId="0" applyNumberFormat="1" applyFont="1" applyAlignment="1">
      <alignment vertical="top"/>
    </xf>
    <xf numFmtId="0" fontId="12" fillId="0" borderId="0" xfId="0" applyFont="1" applyFill="1" applyAlignment="1">
      <alignment vertical="top"/>
    </xf>
    <xf numFmtId="4" fontId="12" fillId="0" borderId="0" xfId="0" applyNumberFormat="1" applyFont="1" applyFill="1" applyAlignment="1">
      <alignment vertical="top"/>
    </xf>
    <xf numFmtId="44" fontId="0" fillId="0" borderId="0" xfId="0" applyNumberFormat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0" fillId="0" borderId="0" xfId="0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0" fontId="0" fillId="0" borderId="0" xfId="0" applyFill="1"/>
    <xf numFmtId="0" fontId="12" fillId="0" borderId="0" xfId="0" applyFont="1" applyAlignment="1">
      <alignment vertical="top"/>
    </xf>
    <xf numFmtId="4" fontId="0" fillId="0" borderId="5" xfId="0" applyNumberFormat="1" applyBorder="1"/>
    <xf numFmtId="0" fontId="0" fillId="0" borderId="0" xfId="0" applyBorder="1"/>
    <xf numFmtId="0" fontId="12" fillId="0" borderId="5" xfId="0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4" fontId="12" fillId="0" borderId="5" xfId="0" applyNumberFormat="1" applyFont="1" applyBorder="1" applyAlignment="1">
      <alignment vertical="top"/>
    </xf>
    <xf numFmtId="0" fontId="0" fillId="0" borderId="5" xfId="0" applyFill="1" applyBorder="1"/>
    <xf numFmtId="43" fontId="0" fillId="0" borderId="0" xfId="0" applyNumberFormat="1"/>
    <xf numFmtId="0" fontId="0" fillId="0" borderId="0" xfId="0" applyAlignment="1">
      <alignment vertical="top"/>
    </xf>
    <xf numFmtId="0" fontId="6" fillId="3" borderId="1" xfId="0" applyFont="1" applyFill="1" applyBorder="1" applyAlignment="1">
      <alignment horizontal="center"/>
    </xf>
    <xf numFmtId="4" fontId="0" fillId="0" borderId="0" xfId="0" applyNumberFormat="1"/>
    <xf numFmtId="0" fontId="0" fillId="0" borderId="13" xfId="0" applyBorder="1"/>
    <xf numFmtId="0" fontId="0" fillId="0" borderId="0" xfId="0" applyAlignment="1">
      <alignment horizontal="center"/>
    </xf>
    <xf numFmtId="0" fontId="0" fillId="4" borderId="0" xfId="0" applyFill="1"/>
    <xf numFmtId="0" fontId="0" fillId="4" borderId="13" xfId="0" applyFill="1" applyBorder="1"/>
    <xf numFmtId="0" fontId="0" fillId="4" borderId="0" xfId="0" applyFill="1" applyAlignment="1">
      <alignment horizontal="center"/>
    </xf>
    <xf numFmtId="0" fontId="13" fillId="0" borderId="5" xfId="0" applyFont="1" applyBorder="1" applyAlignment="1">
      <alignment wrapText="1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0" fontId="14" fillId="0" borderId="5" xfId="0" applyFont="1" applyFill="1" applyBorder="1" applyAlignment="1">
      <alignment vertical="top"/>
    </xf>
    <xf numFmtId="44" fontId="0" fillId="0" borderId="5" xfId="2" applyFont="1" applyFill="1" applyBorder="1"/>
    <xf numFmtId="4" fontId="14" fillId="0" borderId="5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43" fontId="0" fillId="0" borderId="5" xfId="1" applyFont="1" applyFill="1" applyBorder="1"/>
    <xf numFmtId="0" fontId="13" fillId="0" borderId="5" xfId="0" applyFont="1" applyFill="1" applyBorder="1"/>
    <xf numFmtId="0" fontId="10" fillId="0" borderId="0" xfId="0" applyFont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43" fontId="0" fillId="0" borderId="0" xfId="1" applyFont="1" applyBorder="1"/>
    <xf numFmtId="0" fontId="0" fillId="0" borderId="0" xfId="0"/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43" fontId="16" fillId="0" borderId="5" xfId="1" applyFont="1" applyBorder="1" applyAlignment="1">
      <alignment horizontal="center" vertical="center" wrapText="1"/>
    </xf>
    <xf numFmtId="15" fontId="0" fillId="2" borderId="7" xfId="0" applyNumberFormat="1" applyFont="1" applyFill="1" applyBorder="1" applyAlignment="1">
      <alignment horizontal="center"/>
    </xf>
    <xf numFmtId="4" fontId="10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vertical="center"/>
    </xf>
    <xf numFmtId="0" fontId="2" fillId="0" borderId="5" xfId="0" applyFont="1" applyFill="1" applyBorder="1" applyAlignment="1">
      <alignment horizontal="right"/>
    </xf>
    <xf numFmtId="44" fontId="2" fillId="0" borderId="5" xfId="2" applyFont="1" applyFill="1" applyBorder="1"/>
    <xf numFmtId="4" fontId="10" fillId="0" borderId="17" xfId="0" applyNumberFormat="1" applyFont="1" applyFill="1" applyBorder="1" applyAlignment="1">
      <alignment vertical="top"/>
    </xf>
    <xf numFmtId="0" fontId="14" fillId="0" borderId="5" xfId="0" applyFont="1" applyFill="1" applyBorder="1" applyAlignment="1">
      <alignment vertical="top" wrapText="1"/>
    </xf>
    <xf numFmtId="43" fontId="0" fillId="0" borderId="0" xfId="1" applyFont="1" applyFill="1" applyBorder="1"/>
    <xf numFmtId="0" fontId="14" fillId="0" borderId="0" xfId="0" applyFont="1" applyFill="1" applyBorder="1" applyAlignment="1">
      <alignment vertical="top"/>
    </xf>
    <xf numFmtId="4" fontId="14" fillId="0" borderId="0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5" fontId="0" fillId="2" borderId="3" xfId="0" applyNumberFormat="1" applyFont="1" applyFill="1" applyBorder="1" applyAlignment="1">
      <alignment horizontal="center"/>
    </xf>
    <xf numFmtId="0" fontId="12" fillId="0" borderId="9" xfId="0" applyFont="1" applyBorder="1" applyAlignment="1">
      <alignment vertical="top"/>
    </xf>
    <xf numFmtId="4" fontId="12" fillId="0" borderId="9" xfId="0" applyNumberFormat="1" applyFont="1" applyBorder="1" applyAlignment="1">
      <alignment vertical="top"/>
    </xf>
    <xf numFmtId="44" fontId="0" fillId="0" borderId="9" xfId="2" applyFont="1" applyFill="1" applyBorder="1"/>
    <xf numFmtId="15" fontId="2" fillId="2" borderId="3" xfId="0" applyNumberFormat="1" applyFont="1" applyFill="1" applyBorder="1" applyAlignment="1">
      <alignment horizontal="center"/>
    </xf>
    <xf numFmtId="4" fontId="10" fillId="0" borderId="5" xfId="0" applyNumberFormat="1" applyFont="1" applyBorder="1" applyAlignment="1">
      <alignment vertical="top"/>
    </xf>
    <xf numFmtId="15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5" xfId="0" applyFont="1" applyFill="1" applyBorder="1"/>
    <xf numFmtId="0" fontId="2" fillId="0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vertical="top"/>
    </xf>
    <xf numFmtId="44" fontId="2" fillId="2" borderId="5" xfId="2" applyFont="1" applyFill="1" applyBorder="1" applyAlignment="1">
      <alignment horizontal="right"/>
    </xf>
    <xf numFmtId="9" fontId="0" fillId="0" borderId="5" xfId="6" applyFont="1" applyBorder="1"/>
    <xf numFmtId="9" fontId="2" fillId="2" borderId="5" xfId="6" applyFont="1" applyFill="1" applyBorder="1"/>
    <xf numFmtId="4" fontId="10" fillId="0" borderId="17" xfId="0" applyNumberFormat="1" applyFont="1" applyFill="1" applyBorder="1" applyAlignment="1">
      <alignment vertical="center" wrapText="1"/>
    </xf>
    <xf numFmtId="164" fontId="0" fillId="0" borderId="0" xfId="0" applyNumberFormat="1"/>
    <xf numFmtId="0" fontId="23" fillId="0" borderId="1" xfId="0" applyFont="1" applyFill="1" applyBorder="1" applyAlignment="1">
      <alignment vertical="center"/>
    </xf>
    <xf numFmtId="165" fontId="23" fillId="0" borderId="1" xfId="1" applyNumberFormat="1" applyFont="1" applyFill="1" applyBorder="1" applyAlignment="1">
      <alignment horizontal="right" vertical="center"/>
    </xf>
    <xf numFmtId="165" fontId="22" fillId="0" borderId="1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1" fillId="0" borderId="5" xfId="0" applyFont="1" applyFill="1" applyBorder="1" applyAlignment="1">
      <alignment vertical="top"/>
    </xf>
    <xf numFmtId="4" fontId="21" fillId="0" borderId="5" xfId="0" applyNumberFormat="1" applyFont="1" applyFill="1" applyBorder="1" applyAlignment="1">
      <alignment vertical="top"/>
    </xf>
    <xf numFmtId="0" fontId="0" fillId="2" borderId="9" xfId="0" applyFill="1" applyBorder="1"/>
    <xf numFmtId="0" fontId="2" fillId="2" borderId="9" xfId="0" applyFont="1" applyFill="1" applyBorder="1" applyAlignment="1">
      <alignment horizontal="right"/>
    </xf>
    <xf numFmtId="44" fontId="2" fillId="2" borderId="9" xfId="2" applyFont="1" applyFill="1" applyBorder="1"/>
    <xf numFmtId="0" fontId="22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vertical="center"/>
    </xf>
    <xf numFmtId="165" fontId="22" fillId="0" borderId="5" xfId="1" applyNumberFormat="1" applyFont="1" applyFill="1" applyBorder="1" applyAlignment="1">
      <alignment horizontal="right" vertical="center"/>
    </xf>
    <xf numFmtId="165" fontId="23" fillId="0" borderId="5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6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7">
    <cellStyle name="Millares" xfId="1" builtinId="3"/>
    <cellStyle name="Millares 2" xfId="5"/>
    <cellStyle name="Moneda" xfId="2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0</xdr:rowOff>
    </xdr:from>
    <xdr:to>
      <xdr:col>5</xdr:col>
      <xdr:colOff>799044</xdr:colOff>
      <xdr:row>3</xdr:row>
      <xdr:rowOff>103492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0"/>
          <a:ext cx="646644" cy="7511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7.5\contraloria\Users\JAIR\Desktop\Ramos%20Arizpe\2017\Cuenta%20P&#250;blica\Trimestre%203\BALANZA%20PARA%20NO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espaldo/Ramos%20Arizpe/2018/Cuenta%20p&#250;blica/TRIMESTRE%201/BALANZA%20PARA%20NOTAS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espaldo/Ramos%20Arizpe/2017/Cuenta%20P&#250;blica/Trimestre%204/balanza%20para%20no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Hoja2"/>
      <sheetName val="Hoja3"/>
      <sheetName val="Hoja4"/>
    </sheetNames>
    <sheetDataSet>
      <sheetData sheetId="0">
        <row r="66">
          <cell r="F66">
            <v>33926289.200000003</v>
          </cell>
        </row>
        <row r="379">
          <cell r="F379">
            <v>435000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18"/>
    </sheetNames>
    <sheetDataSet>
      <sheetData sheetId="0">
        <row r="106">
          <cell r="F106">
            <v>15214703.640000001</v>
          </cell>
        </row>
        <row r="109">
          <cell r="F109">
            <v>1275000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7">
          <cell r="F267">
            <v>13815981.34</v>
          </cell>
        </row>
        <row r="270">
          <cell r="F270">
            <v>1275000</v>
          </cell>
        </row>
        <row r="276">
          <cell r="F276">
            <v>1361514.74</v>
          </cell>
        </row>
        <row r="449">
          <cell r="F449">
            <v>24517200.52</v>
          </cell>
        </row>
        <row r="669">
          <cell r="F669">
            <v>20178489.260000002</v>
          </cell>
        </row>
        <row r="699">
          <cell r="F699">
            <v>303274.5</v>
          </cell>
        </row>
        <row r="1078">
          <cell r="F1078">
            <v>23023208.82</v>
          </cell>
        </row>
        <row r="1178">
          <cell r="F1178">
            <v>79813191.989999995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4"/>
  <sheetViews>
    <sheetView tabSelected="1" zoomScale="85" zoomScaleNormal="85" workbookViewId="0">
      <selection activeCell="L16" sqref="L16"/>
    </sheetView>
  </sheetViews>
  <sheetFormatPr baseColWidth="10" defaultRowHeight="14.4" x14ac:dyDescent="0.3"/>
  <cols>
    <col min="1" max="1" width="3.88671875" customWidth="1"/>
    <col min="3" max="3" width="55.5546875" customWidth="1"/>
    <col min="4" max="4" width="16.33203125" bestFit="1" customWidth="1"/>
    <col min="5" max="5" width="18.109375" customWidth="1"/>
    <col min="6" max="6" width="18.88671875" customWidth="1"/>
    <col min="7" max="7" width="16.33203125" bestFit="1" customWidth="1"/>
    <col min="8" max="8" width="17.44140625" bestFit="1" customWidth="1"/>
    <col min="9" max="9" width="18.109375" bestFit="1" customWidth="1"/>
    <col min="11" max="11" width="16.109375" customWidth="1"/>
    <col min="13" max="13" width="12.88671875" customWidth="1"/>
    <col min="14" max="14" width="12.5546875" bestFit="1" customWidth="1"/>
  </cols>
  <sheetData>
    <row r="1" spans="1:8" ht="21" x14ac:dyDescent="0.35">
      <c r="A1" s="133" t="s">
        <v>57</v>
      </c>
      <c r="B1" s="134"/>
      <c r="C1" s="134"/>
      <c r="D1" s="134"/>
      <c r="E1" s="134"/>
      <c r="F1" s="134"/>
      <c r="G1" s="135"/>
      <c r="H1" s="64"/>
    </row>
    <row r="2" spans="1:8" ht="15" x14ac:dyDescent="0.25">
      <c r="A2" s="136" t="s">
        <v>58</v>
      </c>
      <c r="B2" s="137"/>
      <c r="C2" s="137"/>
      <c r="D2" s="137"/>
      <c r="E2" s="137"/>
      <c r="F2" s="137"/>
      <c r="G2" s="138"/>
    </row>
    <row r="3" spans="1:8" ht="15" x14ac:dyDescent="0.25">
      <c r="A3" s="136" t="s">
        <v>287</v>
      </c>
      <c r="B3" s="137"/>
      <c r="C3" s="137"/>
      <c r="D3" s="137"/>
      <c r="E3" s="137"/>
      <c r="F3" s="137"/>
      <c r="G3" s="138"/>
    </row>
    <row r="4" spans="1:8" ht="15.75" thickBot="1" x14ac:dyDescent="0.3">
      <c r="A4" s="139" t="s">
        <v>59</v>
      </c>
      <c r="B4" s="140"/>
      <c r="C4" s="140"/>
      <c r="D4" s="140"/>
      <c r="E4" s="140"/>
      <c r="F4" s="140"/>
      <c r="G4" s="141"/>
    </row>
    <row r="5" spans="1:8" ht="15.75" thickBot="1" x14ac:dyDescent="0.3"/>
    <row r="6" spans="1:8" ht="15.75" thickBot="1" x14ac:dyDescent="0.3">
      <c r="B6" s="131" t="s">
        <v>71</v>
      </c>
      <c r="C6" s="132"/>
      <c r="F6" s="43" t="s">
        <v>14</v>
      </c>
    </row>
    <row r="7" spans="1:8" ht="15.75" thickBot="1" x14ac:dyDescent="0.3"/>
    <row r="8" spans="1:8" ht="15" x14ac:dyDescent="0.25">
      <c r="B8" s="4" t="s">
        <v>4</v>
      </c>
      <c r="C8" s="5" t="s">
        <v>5</v>
      </c>
      <c r="D8" s="68">
        <v>43100</v>
      </c>
      <c r="E8" s="68">
        <v>43465</v>
      </c>
      <c r="F8" s="5" t="s">
        <v>7</v>
      </c>
      <c r="G8" s="6" t="s">
        <v>8</v>
      </c>
    </row>
    <row r="9" spans="1:8" ht="15" x14ac:dyDescent="0.25">
      <c r="B9" s="97"/>
      <c r="C9" s="107"/>
      <c r="D9" s="108"/>
      <c r="E9" s="108"/>
      <c r="F9" s="40"/>
      <c r="G9" s="40"/>
    </row>
    <row r="10" spans="1:8" ht="15" x14ac:dyDescent="0.25">
      <c r="B10" s="107" t="s">
        <v>138</v>
      </c>
      <c r="C10" s="107" t="s">
        <v>273</v>
      </c>
      <c r="D10" s="108">
        <v>0</v>
      </c>
      <c r="E10" s="108">
        <v>2000</v>
      </c>
      <c r="F10" s="40"/>
      <c r="G10" s="40"/>
    </row>
    <row r="11" spans="1:8" ht="15" x14ac:dyDescent="0.25">
      <c r="B11" s="107" t="s">
        <v>138</v>
      </c>
      <c r="C11" s="107" t="s">
        <v>274</v>
      </c>
      <c r="D11" s="108">
        <v>0</v>
      </c>
      <c r="E11" s="108">
        <v>2000</v>
      </c>
      <c r="F11" s="40"/>
      <c r="G11" s="40"/>
    </row>
    <row r="12" spans="1:8" ht="15" x14ac:dyDescent="0.25">
      <c r="B12" s="107" t="s">
        <v>138</v>
      </c>
      <c r="C12" s="107" t="s">
        <v>275</v>
      </c>
      <c r="D12" s="108">
        <v>0</v>
      </c>
      <c r="E12" s="108">
        <v>2000</v>
      </c>
      <c r="F12" s="40" t="s">
        <v>72</v>
      </c>
      <c r="G12" s="40"/>
    </row>
    <row r="13" spans="1:8" ht="15" x14ac:dyDescent="0.25">
      <c r="B13" s="107" t="s">
        <v>138</v>
      </c>
      <c r="C13" s="107" t="s">
        <v>276</v>
      </c>
      <c r="D13" s="108">
        <v>0</v>
      </c>
      <c r="E13" s="108">
        <v>10000</v>
      </c>
      <c r="F13" s="40" t="s">
        <v>72</v>
      </c>
      <c r="G13" s="40"/>
    </row>
    <row r="14" spans="1:8" ht="15" x14ac:dyDescent="0.25">
      <c r="B14" s="107" t="s">
        <v>139</v>
      </c>
      <c r="C14" s="107" t="s">
        <v>136</v>
      </c>
      <c r="D14" s="108">
        <v>190285.59</v>
      </c>
      <c r="E14" s="108">
        <v>190536.49</v>
      </c>
      <c r="F14" s="40" t="s">
        <v>72</v>
      </c>
      <c r="G14" s="40"/>
    </row>
    <row r="15" spans="1:8" ht="15" x14ac:dyDescent="0.25">
      <c r="B15" s="107" t="s">
        <v>139</v>
      </c>
      <c r="C15" s="107" t="s">
        <v>133</v>
      </c>
      <c r="D15" s="108">
        <v>35358.11</v>
      </c>
      <c r="E15" s="108">
        <v>33966.11</v>
      </c>
      <c r="F15" s="40" t="s">
        <v>72</v>
      </c>
      <c r="G15" s="40"/>
    </row>
    <row r="16" spans="1:8" ht="15" x14ac:dyDescent="0.25">
      <c r="B16" s="107" t="s">
        <v>139</v>
      </c>
      <c r="C16" s="107" t="s">
        <v>137</v>
      </c>
      <c r="D16" s="108">
        <v>63497.99</v>
      </c>
      <c r="E16" s="108">
        <v>63497.99</v>
      </c>
      <c r="F16" s="40" t="s">
        <v>72</v>
      </c>
      <c r="G16" s="40"/>
    </row>
    <row r="17" spans="2:7" ht="15" x14ac:dyDescent="0.25">
      <c r="B17" s="107" t="s">
        <v>139</v>
      </c>
      <c r="C17" s="107" t="s">
        <v>132</v>
      </c>
      <c r="D17" s="108">
        <v>103815.34</v>
      </c>
      <c r="E17" s="108">
        <v>103857.88</v>
      </c>
      <c r="F17" s="40" t="s">
        <v>72</v>
      </c>
      <c r="G17" s="40"/>
    </row>
    <row r="18" spans="2:7" ht="15" x14ac:dyDescent="0.25">
      <c r="B18" s="107" t="s">
        <v>139</v>
      </c>
      <c r="C18" s="107" t="s">
        <v>128</v>
      </c>
      <c r="D18" s="108">
        <v>186411.16</v>
      </c>
      <c r="E18" s="108">
        <v>186487.54</v>
      </c>
      <c r="F18" s="40" t="s">
        <v>72</v>
      </c>
      <c r="G18" s="40"/>
    </row>
    <row r="19" spans="2:7" ht="15" x14ac:dyDescent="0.25">
      <c r="B19" s="107" t="s">
        <v>139</v>
      </c>
      <c r="C19" s="107" t="s">
        <v>129</v>
      </c>
      <c r="D19" s="108">
        <v>52622.26</v>
      </c>
      <c r="E19" s="108">
        <v>52635.199999999997</v>
      </c>
      <c r="F19" s="40" t="s">
        <v>72</v>
      </c>
      <c r="G19" s="40"/>
    </row>
    <row r="20" spans="2:7" ht="15" x14ac:dyDescent="0.25">
      <c r="B20" s="107" t="s">
        <v>139</v>
      </c>
      <c r="C20" s="107" t="s">
        <v>185</v>
      </c>
      <c r="D20" s="108">
        <v>1229912.01</v>
      </c>
      <c r="E20" s="108">
        <v>1226212.1200000001</v>
      </c>
      <c r="F20" s="40" t="s">
        <v>72</v>
      </c>
      <c r="G20" s="40"/>
    </row>
    <row r="21" spans="2:7" ht="15" x14ac:dyDescent="0.25">
      <c r="B21" s="107" t="s">
        <v>139</v>
      </c>
      <c r="C21" s="107" t="s">
        <v>186</v>
      </c>
      <c r="D21" s="108">
        <v>724583.38</v>
      </c>
      <c r="E21" s="108">
        <v>654885.79</v>
      </c>
      <c r="F21" s="40" t="s">
        <v>72</v>
      </c>
      <c r="G21" s="40"/>
    </row>
    <row r="22" spans="2:7" ht="15" x14ac:dyDescent="0.25">
      <c r="B22" s="107" t="s">
        <v>139</v>
      </c>
      <c r="C22" s="107" t="s">
        <v>135</v>
      </c>
      <c r="D22" s="108">
        <v>2712062.27</v>
      </c>
      <c r="E22" s="108">
        <v>53682596.079999998</v>
      </c>
      <c r="F22" s="40" t="s">
        <v>72</v>
      </c>
      <c r="G22" s="40"/>
    </row>
    <row r="23" spans="2:7" ht="15" x14ac:dyDescent="0.25">
      <c r="B23" s="107" t="s">
        <v>139</v>
      </c>
      <c r="C23" s="107" t="s">
        <v>130</v>
      </c>
      <c r="D23" s="108">
        <v>13966.6</v>
      </c>
      <c r="E23" s="108">
        <v>13973.58</v>
      </c>
      <c r="F23" s="40" t="s">
        <v>72</v>
      </c>
      <c r="G23" s="40"/>
    </row>
    <row r="24" spans="2:7" ht="15" x14ac:dyDescent="0.25">
      <c r="B24" s="107" t="s">
        <v>139</v>
      </c>
      <c r="C24" s="107" t="s">
        <v>134</v>
      </c>
      <c r="D24" s="108">
        <v>2024.76</v>
      </c>
      <c r="E24" s="108">
        <v>2035.09</v>
      </c>
      <c r="F24" s="40" t="s">
        <v>72</v>
      </c>
      <c r="G24" s="40"/>
    </row>
    <row r="25" spans="2:7" s="64" customFormat="1" ht="15" x14ac:dyDescent="0.25">
      <c r="B25" s="107" t="s">
        <v>139</v>
      </c>
      <c r="C25" s="107" t="s">
        <v>131</v>
      </c>
      <c r="D25" s="108">
        <v>1934086.32</v>
      </c>
      <c r="E25" s="108">
        <v>811434.56</v>
      </c>
      <c r="F25" s="40" t="s">
        <v>72</v>
      </c>
      <c r="G25" s="40"/>
    </row>
    <row r="26" spans="2:7" s="64" customFormat="1" ht="15" x14ac:dyDescent="0.25">
      <c r="B26" s="107" t="s">
        <v>139</v>
      </c>
      <c r="C26" s="107" t="s">
        <v>187</v>
      </c>
      <c r="D26" s="108">
        <v>2717723.91</v>
      </c>
      <c r="E26" s="108">
        <v>1599122.61</v>
      </c>
      <c r="F26" s="40" t="s">
        <v>72</v>
      </c>
      <c r="G26" s="40"/>
    </row>
    <row r="27" spans="2:7" s="64" customFormat="1" x14ac:dyDescent="0.3">
      <c r="B27" s="107" t="s">
        <v>139</v>
      </c>
      <c r="C27" s="107" t="s">
        <v>188</v>
      </c>
      <c r="D27" s="108">
        <v>6434.02</v>
      </c>
      <c r="E27" s="108">
        <v>6447.95</v>
      </c>
      <c r="F27" s="40" t="s">
        <v>72</v>
      </c>
      <c r="G27" s="40"/>
    </row>
    <row r="28" spans="2:7" s="64" customFormat="1" x14ac:dyDescent="0.3">
      <c r="B28" s="107" t="s">
        <v>139</v>
      </c>
      <c r="C28" s="107" t="s">
        <v>189</v>
      </c>
      <c r="D28" s="108">
        <v>95172.64</v>
      </c>
      <c r="E28" s="108">
        <v>95378.72</v>
      </c>
      <c r="F28" s="40" t="s">
        <v>72</v>
      </c>
      <c r="G28" s="40"/>
    </row>
    <row r="29" spans="2:7" s="64" customFormat="1" x14ac:dyDescent="0.3">
      <c r="B29" s="107" t="s">
        <v>139</v>
      </c>
      <c r="C29" s="107" t="s">
        <v>190</v>
      </c>
      <c r="D29" s="108">
        <v>175401.32</v>
      </c>
      <c r="E29" s="108">
        <v>0</v>
      </c>
      <c r="F29" s="40" t="s">
        <v>72</v>
      </c>
      <c r="G29" s="40"/>
    </row>
    <row r="30" spans="2:7" s="64" customFormat="1" x14ac:dyDescent="0.3">
      <c r="B30" s="107" t="s">
        <v>139</v>
      </c>
      <c r="C30" s="107" t="s">
        <v>191</v>
      </c>
      <c r="D30" s="108">
        <v>25511.81</v>
      </c>
      <c r="E30" s="108">
        <v>0</v>
      </c>
      <c r="F30" s="40" t="s">
        <v>72</v>
      </c>
      <c r="G30" s="40"/>
    </row>
    <row r="31" spans="2:7" s="64" customFormat="1" x14ac:dyDescent="0.3">
      <c r="B31" s="107" t="s">
        <v>139</v>
      </c>
      <c r="C31" s="107" t="s">
        <v>192</v>
      </c>
      <c r="D31" s="108">
        <v>2075623.47</v>
      </c>
      <c r="E31" s="108">
        <v>2083949.26</v>
      </c>
      <c r="F31" s="40" t="s">
        <v>72</v>
      </c>
      <c r="G31" s="40"/>
    </row>
    <row r="32" spans="2:7" s="64" customFormat="1" x14ac:dyDescent="0.3">
      <c r="B32" s="107" t="s">
        <v>139</v>
      </c>
      <c r="C32" s="107" t="s">
        <v>193</v>
      </c>
      <c r="D32" s="108">
        <v>253522.05</v>
      </c>
      <c r="E32" s="108">
        <v>254538.99</v>
      </c>
      <c r="F32" s="40" t="s">
        <v>72</v>
      </c>
      <c r="G32" s="40"/>
    </row>
    <row r="33" spans="2:8" s="64" customFormat="1" x14ac:dyDescent="0.3">
      <c r="B33" s="107" t="s">
        <v>139</v>
      </c>
      <c r="C33" s="107" t="s">
        <v>194</v>
      </c>
      <c r="D33" s="108">
        <v>311991.13</v>
      </c>
      <c r="E33" s="108">
        <v>312328.81</v>
      </c>
      <c r="F33" s="40" t="s">
        <v>72</v>
      </c>
      <c r="G33" s="40"/>
    </row>
    <row r="34" spans="2:8" s="64" customFormat="1" x14ac:dyDescent="0.3">
      <c r="B34" s="107" t="s">
        <v>139</v>
      </c>
      <c r="C34" s="107" t="s">
        <v>198</v>
      </c>
      <c r="D34" s="108">
        <v>1340.01</v>
      </c>
      <c r="E34" s="108">
        <v>1341.46</v>
      </c>
      <c r="F34" s="40" t="s">
        <v>72</v>
      </c>
      <c r="G34" s="40"/>
    </row>
    <row r="35" spans="2:8" s="64" customFormat="1" x14ac:dyDescent="0.3">
      <c r="B35" s="107" t="s">
        <v>139</v>
      </c>
      <c r="C35" s="107" t="s">
        <v>199</v>
      </c>
      <c r="D35" s="108">
        <v>1127920.93</v>
      </c>
      <c r="E35" s="108">
        <v>322436.8</v>
      </c>
      <c r="F35" s="40" t="s">
        <v>72</v>
      </c>
      <c r="G35" s="40"/>
    </row>
    <row r="36" spans="2:8" s="64" customFormat="1" x14ac:dyDescent="0.3">
      <c r="B36" s="107" t="s">
        <v>139</v>
      </c>
      <c r="C36" s="107" t="s">
        <v>200</v>
      </c>
      <c r="D36" s="108">
        <v>98.17</v>
      </c>
      <c r="E36" s="108">
        <v>98.26</v>
      </c>
      <c r="F36" s="40" t="s">
        <v>72</v>
      </c>
      <c r="G36" s="40"/>
    </row>
    <row r="37" spans="2:8" s="64" customFormat="1" x14ac:dyDescent="0.3">
      <c r="B37" s="107" t="s">
        <v>139</v>
      </c>
      <c r="C37" s="107" t="s">
        <v>277</v>
      </c>
      <c r="D37" s="108">
        <v>0</v>
      </c>
      <c r="E37" s="108">
        <v>18244637.370000001</v>
      </c>
      <c r="F37" s="40" t="s">
        <v>72</v>
      </c>
      <c r="G37" s="40"/>
    </row>
    <row r="38" spans="2:8" s="64" customFormat="1" x14ac:dyDescent="0.3">
      <c r="B38" s="107" t="s">
        <v>139</v>
      </c>
      <c r="C38" s="107" t="s">
        <v>278</v>
      </c>
      <c r="D38" s="108">
        <v>0</v>
      </c>
      <c r="E38" s="108">
        <v>9175497.7300000004</v>
      </c>
      <c r="F38" s="40" t="s">
        <v>72</v>
      </c>
      <c r="G38" s="40"/>
    </row>
    <row r="39" spans="2:8" s="64" customFormat="1" x14ac:dyDescent="0.3">
      <c r="B39" s="107" t="s">
        <v>139</v>
      </c>
      <c r="C39" s="107" t="s">
        <v>279</v>
      </c>
      <c r="D39" s="108">
        <v>0</v>
      </c>
      <c r="E39" s="108">
        <v>8563627.6799999997</v>
      </c>
      <c r="F39" s="40" t="s">
        <v>72</v>
      </c>
      <c r="G39" s="40"/>
    </row>
    <row r="40" spans="2:8" s="64" customFormat="1" x14ac:dyDescent="0.3">
      <c r="B40" s="107" t="s">
        <v>139</v>
      </c>
      <c r="C40" s="107" t="s">
        <v>280</v>
      </c>
      <c r="D40" s="108">
        <v>0</v>
      </c>
      <c r="E40" s="108">
        <v>1979739.44</v>
      </c>
      <c r="F40" s="40" t="s">
        <v>72</v>
      </c>
      <c r="G40" s="40"/>
    </row>
    <row r="41" spans="2:8" s="64" customFormat="1" x14ac:dyDescent="0.3">
      <c r="B41" s="107" t="s">
        <v>139</v>
      </c>
      <c r="C41" s="107" t="s">
        <v>281</v>
      </c>
      <c r="D41" s="108">
        <v>0</v>
      </c>
      <c r="E41" s="108">
        <v>583653.52</v>
      </c>
      <c r="F41" s="40" t="s">
        <v>72</v>
      </c>
      <c r="G41" s="40"/>
    </row>
    <row r="42" spans="2:8" s="64" customFormat="1" x14ac:dyDescent="0.3">
      <c r="B42" s="107" t="s">
        <v>283</v>
      </c>
      <c r="C42" s="107" t="s">
        <v>282</v>
      </c>
      <c r="D42" s="108">
        <v>238040.58</v>
      </c>
      <c r="E42" s="108">
        <v>238040.58</v>
      </c>
      <c r="F42" s="40" t="s">
        <v>72</v>
      </c>
      <c r="G42" s="40"/>
    </row>
    <row r="43" spans="2:8" s="64" customFormat="1" x14ac:dyDescent="0.3">
      <c r="B43" s="107" t="s">
        <v>284</v>
      </c>
      <c r="C43" s="107" t="s">
        <v>195</v>
      </c>
      <c r="D43" s="108">
        <v>5916241.04</v>
      </c>
      <c r="E43" s="108">
        <v>5916241.04</v>
      </c>
      <c r="F43" s="40" t="s">
        <v>72</v>
      </c>
      <c r="G43" s="40"/>
    </row>
    <row r="44" spans="2:8" s="64" customFormat="1" x14ac:dyDescent="0.3">
      <c r="B44" s="97"/>
      <c r="C44" s="97"/>
      <c r="D44" s="69"/>
      <c r="E44" s="69"/>
      <c r="F44" s="40"/>
      <c r="G44" s="7"/>
    </row>
    <row r="45" spans="2:8" x14ac:dyDescent="0.3">
      <c r="B45" s="15"/>
      <c r="C45" s="15" t="s">
        <v>3</v>
      </c>
      <c r="D45" s="17">
        <f>SUM(D9:D44)</f>
        <v>20193646.870000001</v>
      </c>
      <c r="E45" s="17">
        <f>SUM(E9:E44)</f>
        <v>106415198.64999999</v>
      </c>
      <c r="F45" s="35"/>
      <c r="G45" s="18"/>
      <c r="H45" s="22"/>
    </row>
    <row r="46" spans="2:8" ht="15" thickBot="1" x14ac:dyDescent="0.35">
      <c r="C46" s="28"/>
      <c r="F46" s="28"/>
    </row>
    <row r="47" spans="2:8" ht="15" thickBot="1" x14ac:dyDescent="0.35">
      <c r="B47" s="131" t="s">
        <v>103</v>
      </c>
      <c r="C47" s="132"/>
      <c r="F47" s="43" t="s">
        <v>15</v>
      </c>
    </row>
    <row r="48" spans="2:8" ht="15" thickBot="1" x14ac:dyDescent="0.35"/>
    <row r="49" spans="2:12" x14ac:dyDescent="0.3">
      <c r="B49" s="4" t="s">
        <v>4</v>
      </c>
      <c r="C49" s="5" t="s">
        <v>5</v>
      </c>
      <c r="D49" s="68">
        <v>43190</v>
      </c>
      <c r="E49" s="68">
        <v>43100</v>
      </c>
      <c r="F49" s="6" t="s">
        <v>8</v>
      </c>
    </row>
    <row r="50" spans="2:12" x14ac:dyDescent="0.3">
      <c r="B50" s="53"/>
      <c r="C50" s="53"/>
      <c r="D50" s="55"/>
      <c r="E50" s="70"/>
      <c r="F50" s="70"/>
    </row>
    <row r="51" spans="2:12" x14ac:dyDescent="0.3">
      <c r="B51" s="107" t="s">
        <v>73</v>
      </c>
      <c r="C51" s="107" t="s">
        <v>74</v>
      </c>
      <c r="D51" s="108">
        <v>33926289.200000003</v>
      </c>
      <c r="E51" s="108">
        <v>33926289.200000003</v>
      </c>
      <c r="F51" s="40"/>
    </row>
    <row r="52" spans="2:12" x14ac:dyDescent="0.3">
      <c r="B52" s="107" t="s">
        <v>140</v>
      </c>
      <c r="C52" s="107" t="s">
        <v>141</v>
      </c>
      <c r="D52" s="108">
        <v>14551695.800000001</v>
      </c>
      <c r="E52" s="108">
        <v>14701861.359999999</v>
      </c>
      <c r="F52" s="40"/>
    </row>
    <row r="53" spans="2:12" s="64" customFormat="1" x14ac:dyDescent="0.3">
      <c r="B53" s="107" t="s">
        <v>227</v>
      </c>
      <c r="C53" s="107" t="s">
        <v>228</v>
      </c>
      <c r="D53" s="108">
        <v>-357.9</v>
      </c>
      <c r="E53" s="108">
        <v>-357.9</v>
      </c>
      <c r="F53" s="40"/>
    </row>
    <row r="54" spans="2:12" x14ac:dyDescent="0.3">
      <c r="B54" s="107" t="s">
        <v>142</v>
      </c>
      <c r="C54" s="107" t="s">
        <v>143</v>
      </c>
      <c r="D54" s="108">
        <v>44649.84</v>
      </c>
      <c r="E54" s="108">
        <v>49756.2</v>
      </c>
      <c r="F54" s="40"/>
    </row>
    <row r="55" spans="2:12" x14ac:dyDescent="0.3">
      <c r="B55" s="40"/>
      <c r="C55" s="40"/>
      <c r="D55" s="54"/>
      <c r="E55" s="40"/>
      <c r="F55" s="40"/>
    </row>
    <row r="56" spans="2:12" x14ac:dyDescent="0.3">
      <c r="B56" s="15"/>
      <c r="C56" s="15" t="s">
        <v>3</v>
      </c>
      <c r="D56" s="17">
        <f>SUM(D50:D54)</f>
        <v>48522276.940000005</v>
      </c>
      <c r="E56" s="17">
        <f>SUM(E50:E54)</f>
        <v>48677548.860000007</v>
      </c>
      <c r="F56" s="7"/>
    </row>
    <row r="57" spans="2:12" ht="15" thickBot="1" x14ac:dyDescent="0.35"/>
    <row r="58" spans="2:12" ht="15" thickBot="1" x14ac:dyDescent="0.35">
      <c r="B58" s="131" t="s">
        <v>104</v>
      </c>
      <c r="C58" s="132"/>
      <c r="F58" s="43" t="s">
        <v>75</v>
      </c>
    </row>
    <row r="59" spans="2:12" ht="15" thickBot="1" x14ac:dyDescent="0.35"/>
    <row r="60" spans="2:12" ht="15" thickBot="1" x14ac:dyDescent="0.35">
      <c r="B60" s="4" t="s">
        <v>4</v>
      </c>
      <c r="C60" s="5" t="s">
        <v>5</v>
      </c>
      <c r="D60" s="68">
        <f>+D49</f>
        <v>43190</v>
      </c>
      <c r="E60" s="68">
        <v>43100</v>
      </c>
      <c r="F60" s="2" t="s">
        <v>16</v>
      </c>
      <c r="I60" s="25"/>
      <c r="J60" s="25"/>
      <c r="K60" s="25"/>
      <c r="L60" s="28"/>
    </row>
    <row r="61" spans="2:12" x14ac:dyDescent="0.3">
      <c r="B61" s="7"/>
      <c r="C61" s="7"/>
      <c r="D61" s="16"/>
      <c r="E61" s="7"/>
      <c r="F61" s="7"/>
    </row>
    <row r="62" spans="2:12" ht="39.6" x14ac:dyDescent="0.3">
      <c r="B62" s="23" t="s">
        <v>105</v>
      </c>
      <c r="C62" s="71" t="s">
        <v>106</v>
      </c>
      <c r="D62" s="16">
        <v>0.12</v>
      </c>
      <c r="E62" s="16">
        <v>0.12</v>
      </c>
      <c r="F62" s="72" t="s">
        <v>144</v>
      </c>
    </row>
    <row r="63" spans="2:12" x14ac:dyDescent="0.3">
      <c r="B63" s="53"/>
      <c r="C63" s="53"/>
      <c r="D63" s="55"/>
      <c r="E63" s="7"/>
      <c r="F63" s="7"/>
    </row>
    <row r="64" spans="2:12" x14ac:dyDescent="0.3">
      <c r="B64" s="53"/>
      <c r="C64" s="53"/>
      <c r="D64" s="55"/>
      <c r="E64" s="7"/>
      <c r="F64" s="7"/>
    </row>
    <row r="65" spans="2:13" x14ac:dyDescent="0.3">
      <c r="B65" s="40"/>
      <c r="C65" s="40"/>
      <c r="D65" s="54"/>
      <c r="E65" s="7"/>
      <c r="F65" s="7"/>
    </row>
    <row r="66" spans="2:13" x14ac:dyDescent="0.3">
      <c r="B66" s="7"/>
      <c r="C66" s="7"/>
      <c r="D66" s="16"/>
      <c r="E66" s="7"/>
      <c r="F66" s="7"/>
    </row>
    <row r="67" spans="2:13" x14ac:dyDescent="0.3">
      <c r="B67" s="7"/>
      <c r="C67" s="7"/>
      <c r="D67" s="16"/>
      <c r="E67" s="7"/>
      <c r="F67" s="7"/>
      <c r="G67" s="36"/>
      <c r="I67" s="25"/>
      <c r="J67" s="25"/>
      <c r="K67" s="25"/>
    </row>
    <row r="68" spans="2:13" x14ac:dyDescent="0.3">
      <c r="B68" s="15"/>
      <c r="C68" s="20" t="s">
        <v>3</v>
      </c>
      <c r="D68" s="19">
        <f>SUM(D61:D67)</f>
        <v>0.12</v>
      </c>
      <c r="E68" s="19">
        <f>SUM(E61:E67)</f>
        <v>0.12</v>
      </c>
      <c r="F68" s="7"/>
      <c r="I68" s="25"/>
      <c r="J68" s="25"/>
      <c r="K68" s="25"/>
    </row>
    <row r="69" spans="2:13" x14ac:dyDescent="0.3">
      <c r="K69" s="25"/>
      <c r="L69" s="25"/>
      <c r="M69" s="25"/>
    </row>
    <row r="70" spans="2:13" ht="15" thickBot="1" x14ac:dyDescent="0.35"/>
    <row r="71" spans="2:13" ht="15" thickBot="1" x14ac:dyDescent="0.35">
      <c r="B71" s="131" t="s">
        <v>17</v>
      </c>
      <c r="C71" s="132"/>
      <c r="E71" s="43" t="s">
        <v>76</v>
      </c>
    </row>
    <row r="72" spans="2:13" ht="15" thickBot="1" x14ac:dyDescent="0.35"/>
    <row r="73" spans="2:13" ht="15" thickBot="1" x14ac:dyDescent="0.35">
      <c r="B73" s="4" t="s">
        <v>4</v>
      </c>
      <c r="C73" s="5" t="s">
        <v>5</v>
      </c>
      <c r="D73" s="5" t="s">
        <v>6</v>
      </c>
      <c r="E73" s="3" t="s">
        <v>19</v>
      </c>
    </row>
    <row r="74" spans="2:13" x14ac:dyDescent="0.3">
      <c r="B74" s="37"/>
      <c r="C74" s="38"/>
      <c r="D74" s="39"/>
      <c r="E74" s="9"/>
    </row>
    <row r="75" spans="2:13" x14ac:dyDescent="0.3">
      <c r="B75" s="73" t="s">
        <v>145</v>
      </c>
      <c r="C75" s="51"/>
      <c r="D75" s="52"/>
      <c r="E75" s="7"/>
    </row>
    <row r="76" spans="2:13" x14ac:dyDescent="0.3">
      <c r="B76" s="73" t="s">
        <v>146</v>
      </c>
      <c r="C76" s="7"/>
      <c r="D76" s="16"/>
      <c r="E76" s="7"/>
      <c r="G76" s="22"/>
    </row>
    <row r="77" spans="2:13" x14ac:dyDescent="0.3">
      <c r="B77" s="73"/>
      <c r="C77" s="20" t="s">
        <v>3</v>
      </c>
      <c r="D77" s="19">
        <f>SUM(D74:D76)</f>
        <v>0</v>
      </c>
      <c r="E77" s="7"/>
    </row>
    <row r="78" spans="2:13" ht="15" thickBot="1" x14ac:dyDescent="0.35"/>
    <row r="79" spans="2:13" ht="15" thickBot="1" x14ac:dyDescent="0.35">
      <c r="B79" s="131" t="s">
        <v>78</v>
      </c>
      <c r="C79" s="132"/>
      <c r="E79" s="43" t="s">
        <v>18</v>
      </c>
    </row>
    <row r="80" spans="2:13" ht="15" thickBot="1" x14ac:dyDescent="0.35"/>
    <row r="81" spans="2:7" ht="15" thickBot="1" x14ac:dyDescent="0.35">
      <c r="B81" s="83" t="s">
        <v>4</v>
      </c>
      <c r="C81" s="84" t="s">
        <v>5</v>
      </c>
      <c r="D81" s="85">
        <f>+D60</f>
        <v>43190</v>
      </c>
      <c r="E81" s="85">
        <v>43100</v>
      </c>
      <c r="F81" s="3" t="s">
        <v>19</v>
      </c>
    </row>
    <row r="82" spans="2:7" x14ac:dyDescent="0.3">
      <c r="B82" s="9"/>
      <c r="C82" s="9"/>
      <c r="D82" s="9"/>
      <c r="E82" s="9"/>
      <c r="F82" s="9"/>
      <c r="G82" s="36"/>
    </row>
    <row r="83" spans="2:7" x14ac:dyDescent="0.3">
      <c r="B83" s="29" t="s">
        <v>107</v>
      </c>
      <c r="C83" s="29" t="s">
        <v>108</v>
      </c>
      <c r="D83" s="30">
        <v>159855</v>
      </c>
      <c r="E83" s="30">
        <v>191055</v>
      </c>
      <c r="F83" s="7" t="s">
        <v>147</v>
      </c>
      <c r="G83" s="36"/>
    </row>
    <row r="84" spans="2:7" x14ac:dyDescent="0.3">
      <c r="B84" s="7"/>
      <c r="C84" s="50"/>
      <c r="D84" s="16"/>
      <c r="E84" s="16"/>
      <c r="F84" s="7"/>
      <c r="G84" s="36"/>
    </row>
    <row r="85" spans="2:7" x14ac:dyDescent="0.3">
      <c r="B85" s="15"/>
      <c r="C85" s="20" t="s">
        <v>3</v>
      </c>
      <c r="D85" s="19">
        <f>SUM(D82:D84)</f>
        <v>159855</v>
      </c>
      <c r="E85" s="19">
        <f>SUM(E82:E84)</f>
        <v>191055</v>
      </c>
      <c r="F85" s="7"/>
    </row>
    <row r="86" spans="2:7" ht="15" thickBot="1" x14ac:dyDescent="0.35"/>
    <row r="87" spans="2:7" ht="15" thickBot="1" x14ac:dyDescent="0.35">
      <c r="B87" s="122" t="s">
        <v>20</v>
      </c>
      <c r="C87" s="123"/>
      <c r="G87" s="8" t="s">
        <v>79</v>
      </c>
    </row>
    <row r="88" spans="2:7" ht="15" thickBot="1" x14ac:dyDescent="0.35"/>
    <row r="89" spans="2:7" ht="15" thickBot="1" x14ac:dyDescent="0.35">
      <c r="B89" s="11" t="s">
        <v>4</v>
      </c>
      <c r="C89" s="12" t="s">
        <v>5</v>
      </c>
      <c r="D89" s="12" t="s">
        <v>7</v>
      </c>
      <c r="E89" s="10" t="s">
        <v>21</v>
      </c>
      <c r="F89" s="12" t="s">
        <v>22</v>
      </c>
      <c r="G89" s="10"/>
    </row>
    <row r="90" spans="2:7" x14ac:dyDescent="0.3">
      <c r="B90" s="9"/>
      <c r="C90" s="9"/>
      <c r="D90" s="9"/>
      <c r="E90" s="9"/>
      <c r="F90" s="9"/>
      <c r="G90" s="9"/>
    </row>
    <row r="91" spans="2:7" x14ac:dyDescent="0.3">
      <c r="B91" s="7" t="s">
        <v>77</v>
      </c>
      <c r="C91" s="7" t="s">
        <v>101</v>
      </c>
      <c r="D91" s="7"/>
      <c r="E91" s="7" t="s">
        <v>77</v>
      </c>
      <c r="F91" s="7" t="s">
        <v>77</v>
      </c>
      <c r="G91" s="7"/>
    </row>
    <row r="92" spans="2:7" x14ac:dyDescent="0.3">
      <c r="B92" s="7"/>
      <c r="C92" s="7"/>
      <c r="D92" s="7"/>
      <c r="E92" s="7"/>
      <c r="F92" s="7"/>
      <c r="G92" s="7"/>
    </row>
    <row r="93" spans="2:7" x14ac:dyDescent="0.3">
      <c r="B93" s="7"/>
      <c r="C93" s="7"/>
      <c r="D93" s="7"/>
      <c r="E93" s="7"/>
      <c r="F93" s="7"/>
      <c r="G93" s="7"/>
    </row>
    <row r="94" spans="2:7" x14ac:dyDescent="0.3">
      <c r="B94" s="7"/>
      <c r="C94" s="7"/>
      <c r="D94" s="7"/>
      <c r="E94" s="7"/>
      <c r="F94" s="7"/>
      <c r="G94" s="7"/>
    </row>
    <row r="95" spans="2:7" ht="15" thickBot="1" x14ac:dyDescent="0.35"/>
    <row r="96" spans="2:7" ht="15" thickBot="1" x14ac:dyDescent="0.35">
      <c r="B96" s="131" t="s">
        <v>23</v>
      </c>
      <c r="C96" s="132"/>
      <c r="F96" s="43" t="s">
        <v>24</v>
      </c>
    </row>
    <row r="97" spans="2:14" ht="15" thickBot="1" x14ac:dyDescent="0.35"/>
    <row r="98" spans="2:14" ht="15" thickBot="1" x14ac:dyDescent="0.35">
      <c r="B98" s="83" t="s">
        <v>4</v>
      </c>
      <c r="C98" s="83" t="s">
        <v>5</v>
      </c>
      <c r="D98" s="85">
        <f>+D81</f>
        <v>43190</v>
      </c>
      <c r="E98" s="85">
        <v>43100</v>
      </c>
      <c r="F98" s="3" t="s">
        <v>7</v>
      </c>
      <c r="G98" s="3" t="s">
        <v>25</v>
      </c>
    </row>
    <row r="99" spans="2:14" x14ac:dyDescent="0.3">
      <c r="B99" s="9"/>
      <c r="C99" s="9"/>
      <c r="D99" s="9"/>
      <c r="E99" s="21"/>
      <c r="F99" s="9"/>
      <c r="G99" s="9"/>
    </row>
    <row r="100" spans="2:14" ht="26.4" x14ac:dyDescent="0.3">
      <c r="B100" s="37" t="s">
        <v>80</v>
      </c>
      <c r="C100" s="38" t="s">
        <v>81</v>
      </c>
      <c r="D100" s="18">
        <v>24000000</v>
      </c>
      <c r="E100" s="18">
        <v>24000000</v>
      </c>
      <c r="F100" s="72" t="s">
        <v>83</v>
      </c>
      <c r="G100" s="72" t="s">
        <v>82</v>
      </c>
    </row>
    <row r="101" spans="2:14" x14ac:dyDescent="0.3">
      <c r="B101" s="7"/>
      <c r="C101" s="7"/>
      <c r="D101" s="7"/>
      <c r="E101" s="16">
        <v>0</v>
      </c>
      <c r="F101" s="72" t="s">
        <v>84</v>
      </c>
      <c r="G101" s="72"/>
    </row>
    <row r="102" spans="2:14" x14ac:dyDescent="0.3">
      <c r="B102" s="7"/>
      <c r="C102" s="7"/>
      <c r="D102" s="7"/>
      <c r="E102" s="16">
        <v>0</v>
      </c>
      <c r="F102" s="7"/>
      <c r="G102" s="7"/>
    </row>
    <row r="103" spans="2:14" x14ac:dyDescent="0.3">
      <c r="B103" s="15"/>
      <c r="C103" s="20" t="s">
        <v>3</v>
      </c>
      <c r="D103" s="19">
        <f>SUM(D99:D102)</f>
        <v>24000000</v>
      </c>
      <c r="E103" s="19">
        <f>SUM(E99:E102)</f>
        <v>24000000</v>
      </c>
      <c r="F103" s="7"/>
      <c r="G103" s="7"/>
    </row>
    <row r="104" spans="2:14" ht="15" thickBot="1" x14ac:dyDescent="0.35"/>
    <row r="105" spans="2:14" ht="15" thickBot="1" x14ac:dyDescent="0.35">
      <c r="B105" s="122" t="s">
        <v>26</v>
      </c>
      <c r="C105" s="123"/>
      <c r="G105" s="43" t="s">
        <v>85</v>
      </c>
    </row>
    <row r="106" spans="2:14" ht="15" thickBot="1" x14ac:dyDescent="0.35"/>
    <row r="107" spans="2:14" ht="15" thickBot="1" x14ac:dyDescent="0.35">
      <c r="B107" s="83" t="s">
        <v>4</v>
      </c>
      <c r="C107" s="84" t="s">
        <v>5</v>
      </c>
      <c r="D107" s="85">
        <f>+D98</f>
        <v>43190</v>
      </c>
      <c r="E107" s="85">
        <v>43100</v>
      </c>
      <c r="F107" s="3" t="s">
        <v>27</v>
      </c>
      <c r="G107" s="3" t="s">
        <v>86</v>
      </c>
      <c r="I107" s="29"/>
      <c r="J107" s="29"/>
      <c r="K107" s="30"/>
    </row>
    <row r="108" spans="2:14" x14ac:dyDescent="0.3">
      <c r="B108" s="86"/>
      <c r="C108" s="86"/>
      <c r="D108" s="87"/>
      <c r="E108" s="87"/>
      <c r="F108" s="21"/>
      <c r="G108" s="9"/>
      <c r="I108" s="34"/>
      <c r="J108" s="34"/>
      <c r="K108" s="25"/>
      <c r="L108" s="25"/>
      <c r="M108" s="25"/>
      <c r="N108" s="25"/>
    </row>
    <row r="109" spans="2:14" x14ac:dyDescent="0.3">
      <c r="B109" s="107" t="s">
        <v>109</v>
      </c>
      <c r="C109" s="107" t="s">
        <v>110</v>
      </c>
      <c r="D109" s="108">
        <v>19979429</v>
      </c>
      <c r="E109" s="108">
        <v>19979429</v>
      </c>
      <c r="F109" s="59">
        <f t="shared" ref="F109:F120" si="0">+D109-E109</f>
        <v>0</v>
      </c>
      <c r="G109" s="40" t="s">
        <v>87</v>
      </c>
      <c r="I109" s="34"/>
      <c r="J109" s="34"/>
      <c r="K109" s="25"/>
      <c r="L109" s="25"/>
      <c r="M109" s="25"/>
      <c r="N109" s="25"/>
    </row>
    <row r="110" spans="2:14" x14ac:dyDescent="0.3">
      <c r="B110" s="107" t="s">
        <v>60</v>
      </c>
      <c r="C110" s="107" t="s">
        <v>116</v>
      </c>
      <c r="D110" s="108">
        <v>70067937.379999995</v>
      </c>
      <c r="E110" s="108">
        <v>70067937.379999995</v>
      </c>
      <c r="F110" s="59">
        <f t="shared" si="0"/>
        <v>0</v>
      </c>
      <c r="G110" s="40" t="s">
        <v>87</v>
      </c>
      <c r="I110" s="34"/>
      <c r="J110" s="34"/>
      <c r="K110" s="25"/>
      <c r="L110" s="25"/>
      <c r="M110" s="25"/>
      <c r="N110" s="25"/>
    </row>
    <row r="111" spans="2:14" x14ac:dyDescent="0.3">
      <c r="B111" s="107" t="s">
        <v>111</v>
      </c>
      <c r="C111" s="107" t="s">
        <v>112</v>
      </c>
      <c r="D111" s="108">
        <v>64704798.350000001</v>
      </c>
      <c r="E111" s="108">
        <v>63504447.109999999</v>
      </c>
      <c r="F111" s="59">
        <f t="shared" si="0"/>
        <v>1200351.2400000021</v>
      </c>
      <c r="G111" s="40" t="s">
        <v>87</v>
      </c>
      <c r="I111" s="34"/>
      <c r="J111" s="34"/>
      <c r="K111" s="25"/>
      <c r="L111" s="25"/>
      <c r="M111" s="25"/>
      <c r="N111" s="25"/>
    </row>
    <row r="112" spans="2:14" x14ac:dyDescent="0.3">
      <c r="B112" s="107" t="s">
        <v>113</v>
      </c>
      <c r="C112" s="107" t="s">
        <v>114</v>
      </c>
      <c r="D112" s="108">
        <v>1977698.99</v>
      </c>
      <c r="E112" s="108">
        <v>0</v>
      </c>
      <c r="F112" s="59">
        <f t="shared" si="0"/>
        <v>1977698.99</v>
      </c>
      <c r="G112" s="40" t="s">
        <v>87</v>
      </c>
      <c r="I112" s="34"/>
      <c r="J112" s="34"/>
      <c r="K112" s="25"/>
      <c r="L112" s="25"/>
      <c r="M112" s="25"/>
      <c r="N112" s="25"/>
    </row>
    <row r="113" spans="2:14" s="64" customFormat="1" x14ac:dyDescent="0.3">
      <c r="B113" s="107" t="s">
        <v>61</v>
      </c>
      <c r="C113" s="107" t="s">
        <v>50</v>
      </c>
      <c r="D113" s="108">
        <v>2440000</v>
      </c>
      <c r="E113" s="108">
        <v>2440000</v>
      </c>
      <c r="F113" s="59">
        <f t="shared" si="0"/>
        <v>0</v>
      </c>
      <c r="G113" s="40" t="s">
        <v>87</v>
      </c>
      <c r="I113" s="34"/>
      <c r="J113" s="34"/>
      <c r="K113" s="25"/>
      <c r="L113" s="25"/>
      <c r="M113" s="25"/>
      <c r="N113" s="25"/>
    </row>
    <row r="114" spans="2:14" s="64" customFormat="1" x14ac:dyDescent="0.3">
      <c r="B114" s="107" t="s">
        <v>148</v>
      </c>
      <c r="C114" s="107" t="s">
        <v>149</v>
      </c>
      <c r="D114" s="108">
        <v>17380728.530000001</v>
      </c>
      <c r="E114" s="108">
        <v>16962364.09</v>
      </c>
      <c r="F114" s="59">
        <f t="shared" si="0"/>
        <v>418364.44000000134</v>
      </c>
      <c r="G114" s="40" t="s">
        <v>87</v>
      </c>
      <c r="I114" s="34"/>
      <c r="J114" s="34"/>
      <c r="K114" s="25"/>
      <c r="L114" s="25"/>
      <c r="M114" s="25"/>
      <c r="N114" s="25"/>
    </row>
    <row r="115" spans="2:14" s="64" customFormat="1" x14ac:dyDescent="0.3">
      <c r="B115" s="107" t="s">
        <v>150</v>
      </c>
      <c r="C115" s="107" t="s">
        <v>151</v>
      </c>
      <c r="D115" s="108">
        <v>6026098.25</v>
      </c>
      <c r="E115" s="108">
        <v>5931003.7699999996</v>
      </c>
      <c r="F115" s="59">
        <f t="shared" si="0"/>
        <v>95094.480000000447</v>
      </c>
      <c r="G115" s="40" t="s">
        <v>87</v>
      </c>
      <c r="I115" s="34"/>
      <c r="J115" s="34"/>
      <c r="K115" s="25"/>
      <c r="L115" s="25"/>
      <c r="M115" s="25"/>
      <c r="N115" s="25"/>
    </row>
    <row r="116" spans="2:14" s="64" customFormat="1" x14ac:dyDescent="0.3">
      <c r="B116" s="107" t="s">
        <v>152</v>
      </c>
      <c r="C116" s="107" t="s">
        <v>153</v>
      </c>
      <c r="D116" s="108">
        <v>470286.13</v>
      </c>
      <c r="E116" s="108">
        <v>470286.13</v>
      </c>
      <c r="F116" s="59">
        <f t="shared" si="0"/>
        <v>0</v>
      </c>
      <c r="G116" s="40" t="s">
        <v>87</v>
      </c>
      <c r="I116" s="34"/>
      <c r="J116" s="34"/>
      <c r="K116" s="25"/>
      <c r="L116" s="25"/>
      <c r="M116" s="25"/>
      <c r="N116" s="25"/>
    </row>
    <row r="117" spans="2:14" s="64" customFormat="1" x14ac:dyDescent="0.3">
      <c r="B117" s="107" t="s">
        <v>154</v>
      </c>
      <c r="C117" s="107" t="s">
        <v>155</v>
      </c>
      <c r="D117" s="108">
        <v>60314528.740000002</v>
      </c>
      <c r="E117" s="108">
        <v>60314528.740000002</v>
      </c>
      <c r="F117" s="59">
        <f t="shared" si="0"/>
        <v>0</v>
      </c>
      <c r="G117" s="40" t="s">
        <v>87</v>
      </c>
      <c r="I117" s="34"/>
      <c r="J117" s="34"/>
      <c r="K117" s="25"/>
      <c r="L117" s="25"/>
      <c r="M117" s="25"/>
      <c r="N117" s="25"/>
    </row>
    <row r="118" spans="2:14" s="64" customFormat="1" x14ac:dyDescent="0.3">
      <c r="B118" s="107" t="s">
        <v>51</v>
      </c>
      <c r="C118" s="107" t="s">
        <v>52</v>
      </c>
      <c r="D118" s="108">
        <v>2193257.35</v>
      </c>
      <c r="E118" s="108">
        <v>2193257.35</v>
      </c>
      <c r="F118" s="59">
        <f t="shared" si="0"/>
        <v>0</v>
      </c>
      <c r="G118" s="40" t="s">
        <v>87</v>
      </c>
      <c r="I118" s="34"/>
      <c r="J118" s="34"/>
      <c r="K118" s="25"/>
      <c r="L118" s="25"/>
      <c r="M118" s="25"/>
      <c r="N118" s="25"/>
    </row>
    <row r="119" spans="2:14" s="64" customFormat="1" x14ac:dyDescent="0.3">
      <c r="B119" s="107" t="s">
        <v>156</v>
      </c>
      <c r="C119" s="107" t="s">
        <v>157</v>
      </c>
      <c r="D119" s="108">
        <v>17629040.280000001</v>
      </c>
      <c r="E119" s="108">
        <v>17588008.760000002</v>
      </c>
      <c r="F119" s="59">
        <f t="shared" si="0"/>
        <v>41031.519999999553</v>
      </c>
      <c r="G119" s="40" t="s">
        <v>87</v>
      </c>
      <c r="I119" s="34"/>
      <c r="J119" s="34"/>
      <c r="K119" s="25"/>
      <c r="L119" s="25"/>
      <c r="M119" s="25"/>
      <c r="N119" s="25"/>
    </row>
    <row r="120" spans="2:14" s="64" customFormat="1" x14ac:dyDescent="0.3">
      <c r="B120" s="107" t="s">
        <v>158</v>
      </c>
      <c r="C120" s="107" t="s">
        <v>159</v>
      </c>
      <c r="D120" s="108">
        <v>458557.36</v>
      </c>
      <c r="E120" s="108">
        <v>458557.36</v>
      </c>
      <c r="F120" s="59">
        <f t="shared" si="0"/>
        <v>0</v>
      </c>
      <c r="G120" s="40" t="s">
        <v>87</v>
      </c>
      <c r="I120" s="34"/>
      <c r="J120" s="34"/>
      <c r="K120" s="25"/>
      <c r="L120" s="25"/>
      <c r="M120" s="25"/>
      <c r="N120" s="25"/>
    </row>
    <row r="121" spans="2:14" s="64" customFormat="1" x14ac:dyDescent="0.3">
      <c r="B121" s="53"/>
      <c r="C121" s="53"/>
      <c r="D121" s="69"/>
      <c r="E121" s="69"/>
      <c r="F121" s="59"/>
      <c r="G121" s="9"/>
      <c r="I121" s="34"/>
      <c r="J121" s="34"/>
      <c r="K121" s="25"/>
      <c r="L121" s="25"/>
      <c r="M121" s="25"/>
      <c r="N121" s="25"/>
    </row>
    <row r="122" spans="2:14" x14ac:dyDescent="0.3">
      <c r="B122" s="40"/>
      <c r="C122" s="74" t="s">
        <v>3</v>
      </c>
      <c r="D122" s="75">
        <f>SUM(D109:D121)</f>
        <v>263642360.36000001</v>
      </c>
      <c r="E122" s="75">
        <f>SUM(E109:E121)</f>
        <v>259909819.69000003</v>
      </c>
      <c r="F122" s="75">
        <f>SUM(F108:F120)</f>
        <v>3732540.6700000037</v>
      </c>
      <c r="G122" s="7"/>
    </row>
    <row r="123" spans="2:14" ht="15" thickBot="1" x14ac:dyDescent="0.35">
      <c r="D123" s="22"/>
      <c r="E123" s="28"/>
      <c r="I123" s="29"/>
      <c r="J123" s="29"/>
      <c r="K123" s="30"/>
      <c r="L123" s="30"/>
      <c r="M123" s="30"/>
    </row>
    <row r="124" spans="2:14" ht="15" thickBot="1" x14ac:dyDescent="0.35">
      <c r="B124" s="122" t="s">
        <v>28</v>
      </c>
      <c r="C124" s="123"/>
      <c r="G124" s="43" t="s">
        <v>85</v>
      </c>
    </row>
    <row r="125" spans="2:14" ht="15" thickBot="1" x14ac:dyDescent="0.35"/>
    <row r="126" spans="2:14" ht="15" thickBot="1" x14ac:dyDescent="0.35">
      <c r="B126" s="83" t="s">
        <v>4</v>
      </c>
      <c r="C126" s="84" t="s">
        <v>5</v>
      </c>
      <c r="D126" s="85">
        <f>+D107</f>
        <v>43190</v>
      </c>
      <c r="E126" s="85">
        <v>43100</v>
      </c>
      <c r="F126" s="3" t="s">
        <v>27</v>
      </c>
      <c r="G126" s="3"/>
    </row>
    <row r="127" spans="2:14" x14ac:dyDescent="0.3">
      <c r="B127" s="9"/>
      <c r="C127" s="9"/>
      <c r="D127" s="21"/>
      <c r="E127" s="21"/>
      <c r="F127" s="9"/>
      <c r="G127" s="9"/>
    </row>
    <row r="128" spans="2:14" x14ac:dyDescent="0.3">
      <c r="B128" s="7"/>
      <c r="C128" s="7" t="s">
        <v>115</v>
      </c>
      <c r="D128" s="16"/>
      <c r="E128" s="16"/>
      <c r="F128" s="7"/>
      <c r="G128" s="7"/>
    </row>
    <row r="129" spans="2:9" x14ac:dyDescent="0.3">
      <c r="B129" s="7"/>
      <c r="C129" s="7"/>
      <c r="D129" s="16"/>
      <c r="E129" s="16"/>
      <c r="F129" s="7"/>
      <c r="G129" s="7"/>
    </row>
    <row r="130" spans="2:9" ht="15" thickBot="1" x14ac:dyDescent="0.35">
      <c r="I130" s="27"/>
    </row>
    <row r="131" spans="2:9" ht="15" thickBot="1" x14ac:dyDescent="0.35">
      <c r="B131" s="122" t="s">
        <v>29</v>
      </c>
      <c r="C131" s="123"/>
      <c r="G131" s="43" t="s">
        <v>90</v>
      </c>
      <c r="I131" s="27"/>
    </row>
    <row r="132" spans="2:9" ht="15" thickBot="1" x14ac:dyDescent="0.35">
      <c r="I132" s="27"/>
    </row>
    <row r="133" spans="2:9" ht="15" thickBot="1" x14ac:dyDescent="0.35">
      <c r="B133" s="83" t="s">
        <v>4</v>
      </c>
      <c r="C133" s="84" t="s">
        <v>5</v>
      </c>
      <c r="D133" s="85">
        <f>+D126</f>
        <v>43190</v>
      </c>
      <c r="E133" s="85">
        <v>43100</v>
      </c>
      <c r="F133" s="3" t="s">
        <v>27</v>
      </c>
      <c r="G133" s="3" t="s">
        <v>86</v>
      </c>
      <c r="I133" s="27"/>
    </row>
    <row r="134" spans="2:9" x14ac:dyDescent="0.3">
      <c r="B134" s="9"/>
      <c r="C134" s="9"/>
      <c r="D134" s="21"/>
      <c r="E134" s="88"/>
      <c r="F134" s="21"/>
      <c r="G134" s="9"/>
      <c r="I134" s="27"/>
    </row>
    <row r="135" spans="2:9" x14ac:dyDescent="0.3">
      <c r="B135" s="53" t="s">
        <v>88</v>
      </c>
      <c r="C135" s="53" t="s">
        <v>89</v>
      </c>
      <c r="D135" s="55">
        <f>+[1]Sheet1!$F$379</f>
        <v>435000</v>
      </c>
      <c r="E135" s="55">
        <v>435000</v>
      </c>
      <c r="F135" s="54">
        <f t="shared" ref="F135" si="1">+E135-D135</f>
        <v>0</v>
      </c>
      <c r="G135" s="7" t="s">
        <v>87</v>
      </c>
      <c r="I135" s="27"/>
    </row>
    <row r="136" spans="2:9" s="64" customFormat="1" x14ac:dyDescent="0.3">
      <c r="B136" s="53"/>
      <c r="C136" s="53"/>
      <c r="D136" s="55"/>
      <c r="E136" s="55"/>
      <c r="F136" s="54"/>
      <c r="G136" s="7"/>
      <c r="I136" s="27"/>
    </row>
    <row r="137" spans="2:9" s="64" customFormat="1" x14ac:dyDescent="0.3">
      <c r="B137" s="53"/>
      <c r="C137" s="53"/>
      <c r="D137" s="55"/>
      <c r="E137" s="55"/>
      <c r="F137" s="54"/>
      <c r="G137" s="7"/>
      <c r="I137" s="27"/>
    </row>
    <row r="138" spans="2:9" x14ac:dyDescent="0.3">
      <c r="B138" s="40"/>
      <c r="C138" s="40"/>
      <c r="D138" s="54"/>
      <c r="E138" s="54"/>
      <c r="F138" s="54"/>
      <c r="G138" s="7"/>
      <c r="I138" s="27"/>
    </row>
    <row r="139" spans="2:9" x14ac:dyDescent="0.3">
      <c r="B139" s="15"/>
      <c r="C139" s="20" t="s">
        <v>3</v>
      </c>
      <c r="D139" s="19">
        <f>SUM(D135:D138)</f>
        <v>435000</v>
      </c>
      <c r="E139" s="19">
        <f>SUM(E135:E138)</f>
        <v>435000</v>
      </c>
      <c r="F139" s="19">
        <f>SUM(F135:F138)</f>
        <v>0</v>
      </c>
      <c r="G139" s="7"/>
      <c r="I139" s="27"/>
    </row>
    <row r="140" spans="2:9" ht="15" thickBot="1" x14ac:dyDescent="0.35">
      <c r="I140" s="27"/>
    </row>
    <row r="141" spans="2:9" ht="15" thickBot="1" x14ac:dyDescent="0.35">
      <c r="B141" s="122" t="s">
        <v>30</v>
      </c>
      <c r="C141" s="123"/>
      <c r="G141" s="43" t="s">
        <v>90</v>
      </c>
      <c r="I141" s="27"/>
    </row>
    <row r="142" spans="2:9" ht="15" thickBot="1" x14ac:dyDescent="0.35"/>
    <row r="143" spans="2:9" ht="15" thickBot="1" x14ac:dyDescent="0.35">
      <c r="B143" s="83" t="s">
        <v>4</v>
      </c>
      <c r="C143" s="84" t="s">
        <v>5</v>
      </c>
      <c r="D143" s="85">
        <f>+D133</f>
        <v>43190</v>
      </c>
      <c r="E143" s="85">
        <v>43100</v>
      </c>
      <c r="F143" s="3" t="s">
        <v>27</v>
      </c>
      <c r="G143" s="3" t="s">
        <v>160</v>
      </c>
    </row>
    <row r="144" spans="2:9" x14ac:dyDescent="0.3">
      <c r="B144" s="9"/>
      <c r="C144" s="9"/>
      <c r="D144" s="21"/>
      <c r="E144" s="21"/>
      <c r="F144" s="9"/>
      <c r="G144" s="9"/>
    </row>
    <row r="145" spans="2:7" ht="28.8" x14ac:dyDescent="0.3">
      <c r="B145" s="107" t="s">
        <v>175</v>
      </c>
      <c r="C145" s="107" t="s">
        <v>176</v>
      </c>
      <c r="D145" s="108">
        <v>14219256.359999999</v>
      </c>
      <c r="E145" s="108">
        <v>15617978.66</v>
      </c>
      <c r="F145" s="69">
        <f t="shared" ref="F145:F146" si="2">+E145-D145</f>
        <v>1398722.3000000007</v>
      </c>
      <c r="G145" s="58" t="s">
        <v>196</v>
      </c>
    </row>
    <row r="146" spans="2:7" ht="28.8" x14ac:dyDescent="0.3">
      <c r="B146" s="107" t="s">
        <v>177</v>
      </c>
      <c r="C146" s="107" t="s">
        <v>178</v>
      </c>
      <c r="D146" s="108">
        <v>14257464.23</v>
      </c>
      <c r="E146" s="108">
        <v>15659360.050000001</v>
      </c>
      <c r="F146" s="69">
        <f t="shared" si="2"/>
        <v>1401895.8200000003</v>
      </c>
      <c r="G146" s="58" t="s">
        <v>196</v>
      </c>
    </row>
    <row r="147" spans="2:7" x14ac:dyDescent="0.3">
      <c r="B147" s="7"/>
      <c r="C147" s="7"/>
      <c r="D147" s="16"/>
      <c r="E147" s="16"/>
      <c r="F147" s="7"/>
      <c r="G147" s="7"/>
    </row>
    <row r="148" spans="2:7" x14ac:dyDescent="0.3">
      <c r="B148" s="15"/>
      <c r="C148" s="20" t="s">
        <v>3</v>
      </c>
      <c r="D148" s="19">
        <f>SUM(D144:D147)</f>
        <v>28476720.59</v>
      </c>
      <c r="E148" s="19">
        <f>SUM(E144:E147)</f>
        <v>31277338.710000001</v>
      </c>
      <c r="F148" s="19">
        <f>SUM(F144:F147)</f>
        <v>2800618.120000001</v>
      </c>
      <c r="G148" s="7"/>
    </row>
    <row r="149" spans="2:7" ht="15" thickBot="1" x14ac:dyDescent="0.35"/>
    <row r="150" spans="2:7" ht="15" thickBot="1" x14ac:dyDescent="0.35">
      <c r="B150" s="122" t="s">
        <v>31</v>
      </c>
      <c r="C150" s="123"/>
      <c r="G150" s="43" t="s">
        <v>91</v>
      </c>
    </row>
    <row r="151" spans="2:7" ht="15" thickBot="1" x14ac:dyDescent="0.35"/>
    <row r="152" spans="2:7" ht="15" thickBot="1" x14ac:dyDescent="0.35">
      <c r="B152" s="83" t="s">
        <v>4</v>
      </c>
      <c r="C152" s="84" t="s">
        <v>5</v>
      </c>
      <c r="D152" s="89">
        <f>+D143</f>
        <v>43190</v>
      </c>
      <c r="E152" s="89">
        <v>42735</v>
      </c>
      <c r="F152" s="3" t="s">
        <v>27</v>
      </c>
      <c r="G152" s="3"/>
    </row>
    <row r="153" spans="2:7" x14ac:dyDescent="0.3">
      <c r="B153" s="9"/>
      <c r="C153" s="9"/>
      <c r="D153" s="21">
        <v>0</v>
      </c>
      <c r="E153" s="21">
        <v>0</v>
      </c>
      <c r="F153" s="9"/>
      <c r="G153" s="9"/>
    </row>
    <row r="154" spans="2:7" x14ac:dyDescent="0.3">
      <c r="B154" s="7"/>
      <c r="C154" s="7"/>
      <c r="D154" s="16">
        <v>0</v>
      </c>
      <c r="E154" s="16">
        <v>0</v>
      </c>
      <c r="F154" s="7"/>
      <c r="G154" s="7"/>
    </row>
    <row r="155" spans="2:7" x14ac:dyDescent="0.3">
      <c r="B155" s="7"/>
      <c r="C155" s="7" t="s">
        <v>117</v>
      </c>
      <c r="D155" s="16">
        <v>0</v>
      </c>
      <c r="E155" s="16">
        <v>0</v>
      </c>
      <c r="F155" s="7"/>
      <c r="G155" s="7"/>
    </row>
    <row r="156" spans="2:7" x14ac:dyDescent="0.3">
      <c r="B156" s="7"/>
      <c r="C156" s="7"/>
      <c r="D156" s="16">
        <v>0</v>
      </c>
      <c r="E156" s="16">
        <v>0</v>
      </c>
      <c r="F156" s="7"/>
      <c r="G156" s="7"/>
    </row>
    <row r="157" spans="2:7" x14ac:dyDescent="0.3">
      <c r="B157" s="7"/>
      <c r="C157" s="7"/>
      <c r="D157" s="16">
        <v>0</v>
      </c>
      <c r="E157" s="16">
        <v>0</v>
      </c>
      <c r="F157" s="7"/>
      <c r="G157" s="7"/>
    </row>
    <row r="158" spans="2:7" ht="15" thickBot="1" x14ac:dyDescent="0.35"/>
    <row r="159" spans="2:7" ht="15" thickBot="1" x14ac:dyDescent="0.35">
      <c r="B159" s="122" t="s">
        <v>32</v>
      </c>
      <c r="C159" s="123"/>
      <c r="E159" s="43" t="s">
        <v>33</v>
      </c>
    </row>
    <row r="160" spans="2:7" ht="15" thickBot="1" x14ac:dyDescent="0.35"/>
    <row r="161" spans="2:14" ht="15" thickBot="1" x14ac:dyDescent="0.35">
      <c r="B161" s="83" t="s">
        <v>4</v>
      </c>
      <c r="C161" s="84" t="s">
        <v>5</v>
      </c>
      <c r="D161" s="89">
        <f>+D152</f>
        <v>43190</v>
      </c>
      <c r="E161" s="89">
        <v>43100</v>
      </c>
      <c r="F161" s="3" t="s">
        <v>21</v>
      </c>
    </row>
    <row r="162" spans="2:14" x14ac:dyDescent="0.3">
      <c r="B162" s="9"/>
      <c r="C162" s="9"/>
      <c r="D162" s="9"/>
      <c r="E162" s="21">
        <v>0</v>
      </c>
      <c r="F162" s="9"/>
    </row>
    <row r="163" spans="2:14" ht="34.200000000000003" customHeight="1" x14ac:dyDescent="0.3">
      <c r="B163" s="53" t="s">
        <v>179</v>
      </c>
      <c r="C163" s="77" t="s">
        <v>180</v>
      </c>
      <c r="D163" s="90">
        <f>+[2]MARZO18!$F$106</f>
        <v>15214703.640000001</v>
      </c>
      <c r="E163" s="90">
        <f>+[3]Sheet1!$F$267</f>
        <v>13815981.34</v>
      </c>
      <c r="F163" s="40" t="s">
        <v>92</v>
      </c>
    </row>
    <row r="164" spans="2:14" x14ac:dyDescent="0.3">
      <c r="B164" s="53" t="s">
        <v>181</v>
      </c>
      <c r="C164" s="53" t="s">
        <v>182</v>
      </c>
      <c r="D164" s="90">
        <f>+[2]MARZO18!$F$109</f>
        <v>1275000</v>
      </c>
      <c r="E164" s="90">
        <f>+[3]Sheet1!$F$270</f>
        <v>1275000</v>
      </c>
      <c r="F164" s="40" t="s">
        <v>92</v>
      </c>
    </row>
    <row r="165" spans="2:14" x14ac:dyDescent="0.3">
      <c r="B165" s="7"/>
      <c r="C165" s="7"/>
      <c r="D165" s="7"/>
      <c r="E165" s="16">
        <v>0</v>
      </c>
      <c r="F165" s="7"/>
    </row>
    <row r="166" spans="2:14" x14ac:dyDescent="0.3">
      <c r="B166" s="15"/>
      <c r="C166" s="20" t="s">
        <v>3</v>
      </c>
      <c r="D166" s="19">
        <f>SUM(D162:D165)</f>
        <v>16489703.640000001</v>
      </c>
      <c r="E166" s="19">
        <f>SUM(E162:E165)</f>
        <v>15090981.34</v>
      </c>
      <c r="F166" s="19">
        <f>SUM(F165:F165)</f>
        <v>0</v>
      </c>
      <c r="G166" s="44"/>
      <c r="H166" s="44"/>
      <c r="J166" s="31"/>
      <c r="K166" s="31"/>
      <c r="L166" s="32"/>
      <c r="M166" s="32"/>
      <c r="N166" s="33"/>
    </row>
    <row r="167" spans="2:14" ht="15" thickBot="1" x14ac:dyDescent="0.35">
      <c r="I167" s="31"/>
      <c r="J167" s="31"/>
      <c r="K167" s="32"/>
      <c r="L167" s="32"/>
      <c r="M167" s="33"/>
    </row>
    <row r="168" spans="2:14" ht="15" thickBot="1" x14ac:dyDescent="0.35">
      <c r="B168" s="122" t="s">
        <v>53</v>
      </c>
      <c r="C168" s="123"/>
      <c r="E168" s="43" t="s">
        <v>34</v>
      </c>
      <c r="I168" s="31"/>
      <c r="J168" s="31"/>
      <c r="K168" s="32"/>
      <c r="L168" s="32"/>
      <c r="M168" s="33"/>
    </row>
    <row r="169" spans="2:14" ht="15" thickBot="1" x14ac:dyDescent="0.35">
      <c r="I169" s="31"/>
      <c r="J169" s="31"/>
      <c r="K169" s="32"/>
      <c r="L169" s="32"/>
      <c r="M169" s="33"/>
    </row>
    <row r="170" spans="2:14" x14ac:dyDescent="0.3">
      <c r="B170" s="4" t="s">
        <v>4</v>
      </c>
      <c r="C170" s="5" t="s">
        <v>5</v>
      </c>
      <c r="D170" s="91">
        <v>43100</v>
      </c>
      <c r="E170" s="91">
        <v>43190</v>
      </c>
      <c r="F170" s="6" t="s">
        <v>21</v>
      </c>
      <c r="J170" s="31"/>
      <c r="K170" s="31"/>
      <c r="L170" s="32"/>
      <c r="M170" s="32"/>
      <c r="N170" s="33"/>
    </row>
    <row r="171" spans="2:14" x14ac:dyDescent="0.3">
      <c r="B171" s="23" t="s">
        <v>161</v>
      </c>
      <c r="C171" s="23" t="s">
        <v>162</v>
      </c>
      <c r="D171" s="90">
        <f>+[3]Sheet1!$F$276</f>
        <v>1361514.74</v>
      </c>
      <c r="E171" s="90">
        <v>1093704.8600000001</v>
      </c>
      <c r="F171" s="60" t="s">
        <v>174</v>
      </c>
      <c r="J171" s="31"/>
      <c r="K171" s="31"/>
      <c r="L171" s="32"/>
      <c r="M171" s="32"/>
      <c r="N171" s="33"/>
    </row>
    <row r="172" spans="2:14" x14ac:dyDescent="0.3">
      <c r="B172" s="23" t="s">
        <v>163</v>
      </c>
      <c r="C172" s="23" t="s">
        <v>164</v>
      </c>
      <c r="D172" s="90">
        <f>+[3]Sheet1!$F$449</f>
        <v>24517200.52</v>
      </c>
      <c r="E172" s="90">
        <v>25590866.34</v>
      </c>
      <c r="F172" s="60" t="s">
        <v>174</v>
      </c>
      <c r="H172" s="26"/>
      <c r="I172" s="26"/>
      <c r="J172" s="31"/>
      <c r="K172" s="31"/>
      <c r="L172" s="32"/>
      <c r="M172" s="32"/>
      <c r="N172" s="33"/>
    </row>
    <row r="173" spans="2:14" x14ac:dyDescent="0.3">
      <c r="B173" s="23" t="s">
        <v>165</v>
      </c>
      <c r="C173" s="23" t="s">
        <v>166</v>
      </c>
      <c r="D173" s="90">
        <f>+[3]Sheet1!$F$669</f>
        <v>20178489.260000002</v>
      </c>
      <c r="E173" s="90">
        <v>4753070.99</v>
      </c>
      <c r="F173" s="60" t="s">
        <v>174</v>
      </c>
      <c r="H173" s="26"/>
      <c r="I173" s="26"/>
      <c r="J173" s="31"/>
      <c r="K173" s="31"/>
      <c r="L173" s="32"/>
      <c r="M173" s="32"/>
      <c r="N173" s="33"/>
    </row>
    <row r="174" spans="2:14" x14ac:dyDescent="0.3">
      <c r="B174" s="23" t="s">
        <v>167</v>
      </c>
      <c r="C174" s="23" t="s">
        <v>168</v>
      </c>
      <c r="D174" s="90">
        <f>+[3]Sheet1!$F$699</f>
        <v>303274.5</v>
      </c>
      <c r="E174" s="90">
        <v>2358927.54</v>
      </c>
      <c r="F174" s="60" t="s">
        <v>174</v>
      </c>
      <c r="H174" s="26"/>
      <c r="I174" s="26"/>
      <c r="J174" s="31"/>
      <c r="K174" s="31"/>
      <c r="L174" s="32"/>
      <c r="M174" s="32"/>
      <c r="N174" s="33"/>
    </row>
    <row r="175" spans="2:14" s="64" customFormat="1" x14ac:dyDescent="0.3">
      <c r="B175" s="23">
        <v>2116</v>
      </c>
      <c r="C175" s="23" t="s">
        <v>272</v>
      </c>
      <c r="D175" s="90">
        <v>42814.44</v>
      </c>
      <c r="E175" s="90">
        <f>+D175</f>
        <v>42814.44</v>
      </c>
      <c r="F175" s="60" t="s">
        <v>174</v>
      </c>
      <c r="H175" s="26"/>
      <c r="I175" s="26"/>
      <c r="J175" s="31"/>
      <c r="K175" s="31"/>
      <c r="L175" s="32"/>
      <c r="M175" s="32"/>
      <c r="N175" s="33"/>
    </row>
    <row r="176" spans="2:14" x14ac:dyDescent="0.3">
      <c r="B176" s="23" t="s">
        <v>169</v>
      </c>
      <c r="C176" s="23" t="s">
        <v>170</v>
      </c>
      <c r="D176" s="90">
        <f>+[3]Sheet1!$F$1078</f>
        <v>23023208.82</v>
      </c>
      <c r="E176" s="90">
        <v>4526687.3600000003</v>
      </c>
      <c r="F176" s="60" t="s">
        <v>174</v>
      </c>
      <c r="H176" s="26"/>
      <c r="I176" s="26"/>
    </row>
    <row r="177" spans="2:9" s="64" customFormat="1" x14ac:dyDescent="0.3">
      <c r="B177" s="23" t="s">
        <v>171</v>
      </c>
      <c r="C177" s="23" t="s">
        <v>172</v>
      </c>
      <c r="D177" s="90">
        <f>+[3]Sheet1!$F$1178</f>
        <v>79813191.989999995</v>
      </c>
      <c r="E177" s="90">
        <v>75077470.989999995</v>
      </c>
      <c r="F177" s="60" t="s">
        <v>174</v>
      </c>
      <c r="H177" s="26"/>
      <c r="I177" s="26"/>
    </row>
    <row r="178" spans="2:9" x14ac:dyDescent="0.3">
      <c r="B178" s="15"/>
      <c r="C178" s="20" t="s">
        <v>3</v>
      </c>
      <c r="D178" s="19">
        <f>SUM(D171:D177)</f>
        <v>149239694.26999998</v>
      </c>
      <c r="E178" s="19">
        <f>SUM(E171:E177)</f>
        <v>113443542.51999998</v>
      </c>
      <c r="F178" s="19"/>
      <c r="G178" s="24"/>
      <c r="H178" s="28"/>
    </row>
    <row r="179" spans="2:9" ht="15" thickBot="1" x14ac:dyDescent="0.35"/>
    <row r="180" spans="2:9" ht="15" thickBot="1" x14ac:dyDescent="0.35">
      <c r="B180" s="122" t="s">
        <v>38</v>
      </c>
      <c r="C180" s="123"/>
      <c r="F180" s="43" t="s">
        <v>36</v>
      </c>
    </row>
    <row r="181" spans="2:9" ht="15" thickBot="1" x14ac:dyDescent="0.35"/>
    <row r="182" spans="2:9" ht="15" thickBot="1" x14ac:dyDescent="0.35">
      <c r="B182" s="83" t="s">
        <v>4</v>
      </c>
      <c r="C182" s="84" t="s">
        <v>5</v>
      </c>
      <c r="D182" s="89">
        <v>43190</v>
      </c>
      <c r="E182" s="3" t="s">
        <v>37</v>
      </c>
      <c r="F182" s="3" t="s">
        <v>21</v>
      </c>
    </row>
    <row r="183" spans="2:9" x14ac:dyDescent="0.3">
      <c r="B183" s="9"/>
      <c r="C183" s="9"/>
      <c r="D183" s="9">
        <v>0</v>
      </c>
      <c r="E183" s="9"/>
      <c r="F183" s="9"/>
    </row>
    <row r="184" spans="2:9" x14ac:dyDescent="0.3">
      <c r="B184" s="7">
        <v>2252</v>
      </c>
      <c r="C184" s="29" t="s">
        <v>197</v>
      </c>
      <c r="D184" s="18">
        <v>5916241.04</v>
      </c>
      <c r="E184" s="7" t="s">
        <v>184</v>
      </c>
      <c r="F184" s="7" t="s">
        <v>183</v>
      </c>
    </row>
    <row r="185" spans="2:9" x14ac:dyDescent="0.3">
      <c r="B185" s="7"/>
      <c r="C185" s="7"/>
      <c r="D185" s="7">
        <v>0</v>
      </c>
      <c r="E185" s="7"/>
      <c r="F185" s="7"/>
    </row>
    <row r="186" spans="2:9" x14ac:dyDescent="0.3">
      <c r="B186" s="7"/>
      <c r="C186" s="7"/>
      <c r="D186" s="7">
        <v>0</v>
      </c>
      <c r="E186" s="7"/>
      <c r="F186" s="7"/>
    </row>
    <row r="187" spans="2:9" x14ac:dyDescent="0.3">
      <c r="B187" s="15"/>
      <c r="C187" s="20" t="s">
        <v>3</v>
      </c>
      <c r="D187" s="19">
        <f>SUM(D183:D186)</f>
        <v>5916241.04</v>
      </c>
      <c r="E187" s="7"/>
      <c r="F187" s="7"/>
    </row>
    <row r="188" spans="2:9" ht="15" thickBot="1" x14ac:dyDescent="0.35"/>
    <row r="189" spans="2:9" ht="15" thickBot="1" x14ac:dyDescent="0.35">
      <c r="B189" s="122" t="s">
        <v>35</v>
      </c>
      <c r="C189" s="123"/>
      <c r="F189" s="43" t="s">
        <v>39</v>
      </c>
    </row>
    <row r="190" spans="2:9" ht="15" thickBot="1" x14ac:dyDescent="0.35"/>
    <row r="191" spans="2:9" ht="15" thickBot="1" x14ac:dyDescent="0.35">
      <c r="B191" s="56" t="s">
        <v>4</v>
      </c>
      <c r="C191" s="57" t="s">
        <v>5</v>
      </c>
      <c r="D191" s="2" t="s">
        <v>6</v>
      </c>
      <c r="E191" s="3" t="s">
        <v>37</v>
      </c>
      <c r="F191" s="3" t="s">
        <v>21</v>
      </c>
    </row>
    <row r="192" spans="2:9" x14ac:dyDescent="0.3">
      <c r="B192" s="9"/>
      <c r="C192" s="9"/>
      <c r="D192" s="9">
        <v>0</v>
      </c>
      <c r="E192" s="9"/>
      <c r="F192" s="9"/>
    </row>
    <row r="193" spans="2:8" x14ac:dyDescent="0.3">
      <c r="B193" s="7"/>
      <c r="C193" s="7"/>
      <c r="D193" s="7">
        <v>0</v>
      </c>
      <c r="E193" s="7"/>
      <c r="F193" s="7"/>
    </row>
    <row r="194" spans="2:8" x14ac:dyDescent="0.3">
      <c r="B194" s="7"/>
      <c r="C194" s="7" t="s">
        <v>173</v>
      </c>
      <c r="D194" s="7"/>
      <c r="E194" s="7"/>
      <c r="F194" s="7"/>
    </row>
    <row r="195" spans="2:8" x14ac:dyDescent="0.3">
      <c r="B195" s="7"/>
      <c r="C195" s="7"/>
      <c r="D195" s="7">
        <v>0</v>
      </c>
      <c r="E195" s="7"/>
      <c r="F195" s="7"/>
    </row>
    <row r="196" spans="2:8" x14ac:dyDescent="0.3">
      <c r="B196" s="7"/>
      <c r="C196" s="7"/>
      <c r="D196" s="7">
        <v>0</v>
      </c>
      <c r="E196" s="7"/>
      <c r="F196" s="7"/>
    </row>
    <row r="198" spans="2:8" ht="15" thickBot="1" x14ac:dyDescent="0.35"/>
    <row r="199" spans="2:8" ht="15" thickBot="1" x14ac:dyDescent="0.35">
      <c r="B199" s="122" t="s">
        <v>94</v>
      </c>
      <c r="C199" s="123"/>
      <c r="E199" s="43" t="s">
        <v>93</v>
      </c>
    </row>
    <row r="200" spans="2:8" ht="15" thickBot="1" x14ac:dyDescent="0.35"/>
    <row r="201" spans="2:8" ht="15" thickBot="1" x14ac:dyDescent="0.35">
      <c r="B201" s="4" t="s">
        <v>4</v>
      </c>
      <c r="C201" s="5" t="s">
        <v>5</v>
      </c>
      <c r="D201" s="89">
        <f>+D182</f>
        <v>43190</v>
      </c>
      <c r="E201" s="68">
        <v>42825</v>
      </c>
      <c r="F201" s="6" t="s">
        <v>21</v>
      </c>
    </row>
    <row r="202" spans="2:8" x14ac:dyDescent="0.3">
      <c r="B202" s="120" t="s">
        <v>261</v>
      </c>
      <c r="C202" s="113" t="s">
        <v>62</v>
      </c>
      <c r="D202" s="114">
        <v>113744155.33</v>
      </c>
      <c r="E202" s="108">
        <v>101293217.53</v>
      </c>
      <c r="F202" s="40"/>
      <c r="G202" s="81"/>
      <c r="H202" s="82"/>
    </row>
    <row r="203" spans="2:8" x14ac:dyDescent="0.3">
      <c r="B203" s="120" t="s">
        <v>262</v>
      </c>
      <c r="C203" s="113" t="s">
        <v>63</v>
      </c>
      <c r="D203" s="114">
        <v>1555651.17</v>
      </c>
      <c r="E203" s="108">
        <v>625137.87</v>
      </c>
      <c r="F203" s="40"/>
      <c r="G203" s="81"/>
      <c r="H203" s="82"/>
    </row>
    <row r="204" spans="2:8" x14ac:dyDescent="0.3">
      <c r="B204" s="120" t="s">
        <v>263</v>
      </c>
      <c r="C204" s="113" t="s">
        <v>64</v>
      </c>
      <c r="D204" s="114">
        <v>156802.5</v>
      </c>
      <c r="E204" s="108">
        <v>74773.5</v>
      </c>
      <c r="F204" s="40"/>
      <c r="G204" s="81"/>
      <c r="H204" s="82"/>
    </row>
    <row r="205" spans="2:8" x14ac:dyDescent="0.3">
      <c r="B205" s="120" t="s">
        <v>264</v>
      </c>
      <c r="C205" s="113" t="s">
        <v>265</v>
      </c>
      <c r="D205" s="115">
        <v>4392616.96</v>
      </c>
      <c r="E205" s="108">
        <v>3287489.91</v>
      </c>
      <c r="F205" s="40"/>
      <c r="G205" s="81"/>
      <c r="H205" s="82"/>
    </row>
    <row r="206" spans="2:8" x14ac:dyDescent="0.3">
      <c r="B206" s="120" t="s">
        <v>266</v>
      </c>
      <c r="C206" s="113" t="s">
        <v>65</v>
      </c>
      <c r="D206" s="114">
        <v>3005657.65</v>
      </c>
      <c r="E206" s="108">
        <v>3401379.26</v>
      </c>
      <c r="F206" s="40"/>
      <c r="G206" s="81"/>
      <c r="H206" s="82"/>
    </row>
    <row r="207" spans="2:8" s="64" customFormat="1" x14ac:dyDescent="0.3">
      <c r="B207" s="120" t="s">
        <v>285</v>
      </c>
      <c r="C207" s="97" t="s">
        <v>66</v>
      </c>
      <c r="D207" s="114"/>
      <c r="E207" s="108">
        <v>13152.74</v>
      </c>
      <c r="F207" s="40"/>
      <c r="G207" s="81"/>
      <c r="H207" s="82"/>
    </row>
    <row r="208" spans="2:8" x14ac:dyDescent="0.3">
      <c r="B208" s="120" t="s">
        <v>267</v>
      </c>
      <c r="C208" s="113" t="s">
        <v>67</v>
      </c>
      <c r="D208" s="114">
        <v>7217989.0300000003</v>
      </c>
      <c r="E208" s="108">
        <v>8861952.5600000005</v>
      </c>
      <c r="F208" s="40"/>
      <c r="G208" s="81"/>
      <c r="H208" s="82"/>
    </row>
    <row r="209" spans="2:8" x14ac:dyDescent="0.3">
      <c r="B209" s="120" t="s">
        <v>268</v>
      </c>
      <c r="C209" s="113" t="s">
        <v>68</v>
      </c>
      <c r="D209" s="115">
        <v>1345273.04</v>
      </c>
      <c r="E209" s="108">
        <v>2309130.34</v>
      </c>
      <c r="F209" s="40"/>
      <c r="G209" s="81"/>
      <c r="H209" s="82"/>
    </row>
    <row r="210" spans="2:8" x14ac:dyDescent="0.3">
      <c r="B210" s="120" t="s">
        <v>269</v>
      </c>
      <c r="C210" s="113" t="s">
        <v>69</v>
      </c>
      <c r="D210" s="114">
        <v>1462847.68</v>
      </c>
      <c r="E210" s="108">
        <v>884163.82</v>
      </c>
      <c r="F210" s="40"/>
      <c r="G210" s="81"/>
      <c r="H210" s="82"/>
    </row>
    <row r="211" spans="2:8" x14ac:dyDescent="0.3">
      <c r="B211" s="120" t="s">
        <v>270</v>
      </c>
      <c r="C211" s="113" t="s">
        <v>70</v>
      </c>
      <c r="D211" s="114">
        <v>55556013.079999998</v>
      </c>
      <c r="E211" s="108">
        <v>30839625</v>
      </c>
      <c r="F211" s="40"/>
      <c r="G211" s="81"/>
      <c r="H211" s="82"/>
    </row>
    <row r="212" spans="2:8" s="64" customFormat="1" x14ac:dyDescent="0.3">
      <c r="B212" s="120" t="s">
        <v>271</v>
      </c>
      <c r="C212" s="113" t="s">
        <v>55</v>
      </c>
      <c r="D212" s="115">
        <v>33024514.440000001</v>
      </c>
      <c r="E212" s="108">
        <v>32199432.359999999</v>
      </c>
      <c r="F212" s="40"/>
      <c r="G212" s="81"/>
      <c r="H212" s="82"/>
    </row>
    <row r="213" spans="2:8" s="64" customFormat="1" x14ac:dyDescent="0.3">
      <c r="B213" s="112"/>
      <c r="C213" s="113"/>
      <c r="D213" s="115"/>
      <c r="E213" s="69"/>
      <c r="F213" s="40"/>
    </row>
    <row r="214" spans="2:8" x14ac:dyDescent="0.3">
      <c r="B214" s="109"/>
      <c r="C214" s="110" t="s">
        <v>54</v>
      </c>
      <c r="D214" s="111">
        <f>SUM(D202:D213)</f>
        <v>221461520.88</v>
      </c>
      <c r="E214" s="19">
        <f>SUM(E202:E213)</f>
        <v>183789454.88999999</v>
      </c>
      <c r="F214" s="19"/>
      <c r="G214" s="44"/>
      <c r="H214" s="44"/>
    </row>
    <row r="215" spans="2:8" ht="15" thickBot="1" x14ac:dyDescent="0.35">
      <c r="D215" s="76"/>
      <c r="E215" s="22"/>
    </row>
    <row r="216" spans="2:8" ht="15" thickBot="1" x14ac:dyDescent="0.35">
      <c r="B216" s="122" t="s">
        <v>40</v>
      </c>
      <c r="C216" s="123"/>
      <c r="F216" s="43" t="s">
        <v>41</v>
      </c>
    </row>
    <row r="217" spans="2:8" ht="15" thickBot="1" x14ac:dyDescent="0.35"/>
    <row r="218" spans="2:8" ht="15" thickBot="1" x14ac:dyDescent="0.35">
      <c r="B218" s="56" t="s">
        <v>4</v>
      </c>
      <c r="C218" s="57" t="s">
        <v>5</v>
      </c>
      <c r="D218" s="2" t="s">
        <v>6</v>
      </c>
      <c r="E218" s="3" t="s">
        <v>37</v>
      </c>
      <c r="F218" s="3" t="s">
        <v>21</v>
      </c>
    </row>
    <row r="219" spans="2:8" x14ac:dyDescent="0.3">
      <c r="B219" s="9"/>
      <c r="C219" s="9"/>
      <c r="D219" s="21">
        <v>0</v>
      </c>
      <c r="E219" s="9"/>
      <c r="F219" s="9"/>
    </row>
    <row r="220" spans="2:8" x14ac:dyDescent="0.3">
      <c r="B220" s="7"/>
      <c r="C220" s="7" t="s">
        <v>99</v>
      </c>
      <c r="D220" s="18">
        <v>0</v>
      </c>
      <c r="E220" s="7"/>
      <c r="F220" s="7"/>
    </row>
    <row r="221" spans="2:8" x14ac:dyDescent="0.3">
      <c r="B221" s="7"/>
      <c r="C221" s="7"/>
      <c r="D221" s="18">
        <v>0</v>
      </c>
      <c r="E221" s="7"/>
      <c r="F221" s="7"/>
    </row>
    <row r="222" spans="2:8" x14ac:dyDescent="0.3">
      <c r="B222" s="7"/>
      <c r="C222" s="7"/>
      <c r="D222" s="18">
        <v>0</v>
      </c>
      <c r="E222" s="7"/>
      <c r="F222" s="7"/>
    </row>
    <row r="223" spans="2:8" x14ac:dyDescent="0.3">
      <c r="B223" s="15"/>
      <c r="C223" s="20" t="s">
        <v>54</v>
      </c>
      <c r="D223" s="19">
        <f>+D220</f>
        <v>0</v>
      </c>
      <c r="E223" s="7"/>
      <c r="F223" s="7"/>
    </row>
    <row r="225" spans="2:6" ht="15" thickBot="1" x14ac:dyDescent="0.35"/>
    <row r="226" spans="2:6" ht="15" thickBot="1" x14ac:dyDescent="0.35">
      <c r="B226" s="122" t="s">
        <v>43</v>
      </c>
      <c r="C226" s="123"/>
      <c r="F226" s="43" t="s">
        <v>42</v>
      </c>
    </row>
    <row r="227" spans="2:6" ht="15" thickBot="1" x14ac:dyDescent="0.35">
      <c r="B227" s="1"/>
    </row>
    <row r="228" spans="2:6" ht="15" thickBot="1" x14ac:dyDescent="0.35">
      <c r="B228" s="4" t="s">
        <v>0</v>
      </c>
      <c r="C228" s="5" t="s">
        <v>1</v>
      </c>
      <c r="D228" s="5" t="s">
        <v>2</v>
      </c>
      <c r="E228" s="3" t="s">
        <v>10</v>
      </c>
      <c r="F228" s="3" t="s">
        <v>11</v>
      </c>
    </row>
    <row r="229" spans="2:6" s="64" customFormat="1" ht="15" thickBot="1" x14ac:dyDescent="0.35">
      <c r="B229" s="119" t="s">
        <v>229</v>
      </c>
      <c r="C229" s="103" t="s">
        <v>201</v>
      </c>
      <c r="D229" s="104">
        <v>11553820.960000001</v>
      </c>
      <c r="E229" s="99">
        <f>+D229/$D256</f>
        <v>0.12369191822411549</v>
      </c>
      <c r="F229" s="7"/>
    </row>
    <row r="230" spans="2:6" s="64" customFormat="1" ht="15" thickBot="1" x14ac:dyDescent="0.35">
      <c r="B230" s="119" t="s">
        <v>230</v>
      </c>
      <c r="C230" s="103" t="s">
        <v>202</v>
      </c>
      <c r="D230" s="104">
        <v>1081013.7</v>
      </c>
      <c r="E230" s="99">
        <f>+D230/$D256</f>
        <v>1.1573024944948471E-2</v>
      </c>
      <c r="F230" s="7"/>
    </row>
    <row r="231" spans="2:6" s="64" customFormat="1" ht="15" thickBot="1" x14ac:dyDescent="0.35">
      <c r="B231" s="119" t="s">
        <v>231</v>
      </c>
      <c r="C231" s="103" t="s">
        <v>203</v>
      </c>
      <c r="D231" s="104">
        <v>1086304.1299999999</v>
      </c>
      <c r="E231" s="99">
        <f>+D231/$D256</f>
        <v>1.1629662782525835E-2</v>
      </c>
      <c r="F231" s="7"/>
    </row>
    <row r="232" spans="2:6" s="64" customFormat="1" ht="15" thickBot="1" x14ac:dyDescent="0.35">
      <c r="B232" s="119" t="s">
        <v>232</v>
      </c>
      <c r="C232" s="103" t="s">
        <v>204</v>
      </c>
      <c r="D232" s="104">
        <v>10820434.050000001</v>
      </c>
      <c r="E232" s="99">
        <f>+D232/$D256</f>
        <v>0.11584048673557036</v>
      </c>
      <c r="F232" s="7"/>
    </row>
    <row r="233" spans="2:6" s="64" customFormat="1" ht="15" thickBot="1" x14ac:dyDescent="0.35">
      <c r="B233" s="119" t="s">
        <v>233</v>
      </c>
      <c r="C233" s="103" t="s">
        <v>205</v>
      </c>
      <c r="D233" s="104">
        <v>485197.57</v>
      </c>
      <c r="E233" s="99">
        <f>+D233/$D256</f>
        <v>5.1943870654353247E-3</v>
      </c>
      <c r="F233" s="7"/>
    </row>
    <row r="234" spans="2:6" s="64" customFormat="1" ht="15" thickBot="1" x14ac:dyDescent="0.35">
      <c r="B234" s="119" t="s">
        <v>234</v>
      </c>
      <c r="C234" s="103" t="s">
        <v>206</v>
      </c>
      <c r="D234" s="104">
        <v>523861.51</v>
      </c>
      <c r="E234" s="99">
        <f>+D234/$D256</f>
        <v>5.6083122007874403E-3</v>
      </c>
      <c r="F234" s="7"/>
    </row>
    <row r="235" spans="2:6" s="64" customFormat="1" ht="15" thickBot="1" x14ac:dyDescent="0.35">
      <c r="B235" s="119" t="s">
        <v>235</v>
      </c>
      <c r="C235" s="103" t="s">
        <v>207</v>
      </c>
      <c r="D235" s="104">
        <v>795752.87</v>
      </c>
      <c r="E235" s="99">
        <f>+D235/$D256</f>
        <v>8.5191037028710549E-3</v>
      </c>
      <c r="F235" s="7"/>
    </row>
    <row r="236" spans="2:6" s="64" customFormat="1" ht="15" thickBot="1" x14ac:dyDescent="0.35">
      <c r="B236" s="119" t="s">
        <v>236</v>
      </c>
      <c r="C236" s="103" t="s">
        <v>208</v>
      </c>
      <c r="D236" s="104">
        <v>231420</v>
      </c>
      <c r="E236" s="99">
        <f>+D236/$D256</f>
        <v>2.4775166427215265E-3</v>
      </c>
      <c r="F236" s="7"/>
    </row>
    <row r="237" spans="2:6" s="64" customFormat="1" ht="15" thickBot="1" x14ac:dyDescent="0.35">
      <c r="B237" s="119" t="s">
        <v>237</v>
      </c>
      <c r="C237" s="103" t="s">
        <v>209</v>
      </c>
      <c r="D237" s="104">
        <v>6083133.9900000002</v>
      </c>
      <c r="E237" s="99">
        <f>+D237/$D256</f>
        <v>6.5124300838864418E-2</v>
      </c>
      <c r="F237" s="7"/>
    </row>
    <row r="238" spans="2:6" s="64" customFormat="1" ht="15" thickBot="1" x14ac:dyDescent="0.35">
      <c r="B238" s="119" t="s">
        <v>238</v>
      </c>
      <c r="C238" s="103" t="s">
        <v>210</v>
      </c>
      <c r="D238" s="104">
        <v>534390.4</v>
      </c>
      <c r="E238" s="99">
        <f>+D238/$D256</f>
        <v>5.7210314999162288E-3</v>
      </c>
      <c r="F238" s="7"/>
    </row>
    <row r="239" spans="2:6" s="64" customFormat="1" ht="15" thickBot="1" x14ac:dyDescent="0.35">
      <c r="B239" s="119" t="s">
        <v>239</v>
      </c>
      <c r="C239" s="103" t="s">
        <v>211</v>
      </c>
      <c r="D239" s="104">
        <v>8027.2</v>
      </c>
      <c r="E239" s="99">
        <f>+D239/$D256</f>
        <v>8.5936918133498562E-5</v>
      </c>
      <c r="F239" s="7"/>
    </row>
    <row r="240" spans="2:6" s="64" customFormat="1" ht="15" thickBot="1" x14ac:dyDescent="0.35">
      <c r="B240" s="119" t="s">
        <v>240</v>
      </c>
      <c r="C240" s="103" t="s">
        <v>212</v>
      </c>
      <c r="D240" s="104">
        <v>445064.2</v>
      </c>
      <c r="E240" s="99">
        <f>+D240/$D256</f>
        <v>4.764730630799162E-3</v>
      </c>
      <c r="F240" s="7"/>
    </row>
    <row r="241" spans="2:8" s="64" customFormat="1" ht="15" thickBot="1" x14ac:dyDescent="0.35">
      <c r="B241" s="119" t="s">
        <v>241</v>
      </c>
      <c r="C241" s="103" t="s">
        <v>213</v>
      </c>
      <c r="D241" s="104">
        <v>4162283</v>
      </c>
      <c r="E241" s="99">
        <f>+D241/$D256</f>
        <v>4.456021693983616E-2</v>
      </c>
      <c r="F241" s="7"/>
    </row>
    <row r="242" spans="2:8" s="64" customFormat="1" ht="15" thickBot="1" x14ac:dyDescent="0.35">
      <c r="B242" s="119" t="s">
        <v>242</v>
      </c>
      <c r="C242" s="103" t="s">
        <v>214</v>
      </c>
      <c r="D242" s="104">
        <v>-16209.72</v>
      </c>
      <c r="E242" s="99">
        <f>+D242/$D256</f>
        <v>-1.7353664797275942E-4</v>
      </c>
      <c r="F242" s="7"/>
    </row>
    <row r="243" spans="2:8" s="64" customFormat="1" ht="15" thickBot="1" x14ac:dyDescent="0.35">
      <c r="B243" s="119" t="s">
        <v>243</v>
      </c>
      <c r="C243" s="103" t="s">
        <v>215</v>
      </c>
      <c r="D243" s="104">
        <v>1365405.12</v>
      </c>
      <c r="E243" s="99">
        <f>+D243/$D256</f>
        <v>1.4617638531056881E-2</v>
      </c>
      <c r="F243" s="7"/>
    </row>
    <row r="244" spans="2:8" s="64" customFormat="1" ht="15" thickBot="1" x14ac:dyDescent="0.35">
      <c r="B244" s="119" t="s">
        <v>244</v>
      </c>
      <c r="C244" s="103" t="s">
        <v>216</v>
      </c>
      <c r="D244" s="104">
        <v>734514.7</v>
      </c>
      <c r="E244" s="99">
        <f>+D244/$D256</f>
        <v>7.8635052872422836E-3</v>
      </c>
      <c r="F244" s="7"/>
    </row>
    <row r="245" spans="2:8" s="64" customFormat="1" ht="15" thickBot="1" x14ac:dyDescent="0.35">
      <c r="B245" s="119" t="s">
        <v>245</v>
      </c>
      <c r="C245" s="103" t="s">
        <v>217</v>
      </c>
      <c r="D245" s="104">
        <v>3392062.04</v>
      </c>
      <c r="E245" s="99">
        <f>+D245/$D256</f>
        <v>3.6314450597372448E-2</v>
      </c>
      <c r="F245" s="7"/>
    </row>
    <row r="246" spans="2:8" s="64" customFormat="1" ht="15" thickBot="1" x14ac:dyDescent="0.35">
      <c r="B246" s="119" t="s">
        <v>246</v>
      </c>
      <c r="C246" s="103" t="s">
        <v>218</v>
      </c>
      <c r="D246" s="104">
        <v>2140716.42</v>
      </c>
      <c r="E246" s="99">
        <f>+D246/$D256</f>
        <v>2.291790060451666E-2</v>
      </c>
      <c r="F246" s="7"/>
    </row>
    <row r="247" spans="2:8" s="64" customFormat="1" ht="15" thickBot="1" x14ac:dyDescent="0.35">
      <c r="B247" s="119" t="s">
        <v>247</v>
      </c>
      <c r="C247" s="103" t="s">
        <v>219</v>
      </c>
      <c r="D247" s="104">
        <v>46480</v>
      </c>
      <c r="E247" s="99">
        <f>+D247/$D256</f>
        <v>4.9760164874987714E-4</v>
      </c>
      <c r="F247" s="7"/>
    </row>
    <row r="248" spans="2:8" s="64" customFormat="1" ht="15" thickBot="1" x14ac:dyDescent="0.35">
      <c r="B248" s="119" t="s">
        <v>248</v>
      </c>
      <c r="C248" s="103" t="s">
        <v>220</v>
      </c>
      <c r="D248" s="104">
        <v>613650</v>
      </c>
      <c r="E248" s="99">
        <f>+D248/$D256</f>
        <v>6.5695622150465163E-3</v>
      </c>
      <c r="F248" s="7"/>
    </row>
    <row r="249" spans="2:8" s="64" customFormat="1" ht="15" thickBot="1" x14ac:dyDescent="0.35">
      <c r="B249" s="119" t="s">
        <v>249</v>
      </c>
      <c r="C249" s="103" t="s">
        <v>221</v>
      </c>
      <c r="D249" s="104">
        <v>20005151.449999999</v>
      </c>
      <c r="E249" s="99">
        <f>+D249/$D256</f>
        <v>0.21416945664825718</v>
      </c>
      <c r="F249" s="7"/>
    </row>
    <row r="250" spans="2:8" s="64" customFormat="1" ht="15" thickBot="1" x14ac:dyDescent="0.35">
      <c r="B250" s="119" t="s">
        <v>250</v>
      </c>
      <c r="C250" s="103" t="s">
        <v>251</v>
      </c>
      <c r="D250" s="104">
        <v>700000</v>
      </c>
      <c r="E250" s="99">
        <f>+D250/$D256</f>
        <v>7.4940007341848958E-3</v>
      </c>
      <c r="F250" s="7"/>
    </row>
    <row r="251" spans="2:8" s="64" customFormat="1" ht="15" thickBot="1" x14ac:dyDescent="0.35">
      <c r="B251" s="119" t="s">
        <v>252</v>
      </c>
      <c r="C251" s="103" t="s">
        <v>222</v>
      </c>
      <c r="D251" s="105">
        <v>15777088.880000001</v>
      </c>
      <c r="E251" s="99">
        <f>+D251/$D256</f>
        <v>0.16890502235717195</v>
      </c>
      <c r="F251" s="7"/>
    </row>
    <row r="252" spans="2:8" s="64" customFormat="1" ht="15" thickBot="1" x14ac:dyDescent="0.35">
      <c r="B252" s="119" t="s">
        <v>253</v>
      </c>
      <c r="C252" s="103" t="s">
        <v>223</v>
      </c>
      <c r="D252" s="105">
        <v>4669106.62</v>
      </c>
      <c r="E252" s="99">
        <f>+D252/$D256</f>
        <v>4.9986126340382228E-2</v>
      </c>
      <c r="F252" s="7"/>
    </row>
    <row r="253" spans="2:8" s="64" customFormat="1" ht="15" thickBot="1" x14ac:dyDescent="0.35">
      <c r="B253" s="119" t="s">
        <v>254</v>
      </c>
      <c r="C253" s="103" t="s">
        <v>224</v>
      </c>
      <c r="D253" s="104">
        <v>5120509.6500000004</v>
      </c>
      <c r="E253" s="99">
        <f>+D253/$D256</f>
        <v>5.4818718680715493E-2</v>
      </c>
      <c r="F253" s="7"/>
    </row>
    <row r="254" spans="2:8" s="64" customFormat="1" ht="15" thickBot="1" x14ac:dyDescent="0.35">
      <c r="B254" s="119" t="s">
        <v>255</v>
      </c>
      <c r="C254" s="103" t="s">
        <v>225</v>
      </c>
      <c r="D254" s="104">
        <v>418618.29</v>
      </c>
      <c r="E254" s="99">
        <f>+D254/$D256</f>
        <v>4.4816082465760363E-3</v>
      </c>
      <c r="F254" s="7"/>
    </row>
    <row r="255" spans="2:8" s="64" customFormat="1" ht="15" thickBot="1" x14ac:dyDescent="0.35">
      <c r="B255" s="119" t="s">
        <v>256</v>
      </c>
      <c r="C255" s="103" t="s">
        <v>226</v>
      </c>
      <c r="D255" s="104">
        <v>630253.6</v>
      </c>
      <c r="E255" s="99">
        <f>+D255/$D256</f>
        <v>6.7473156301752482E-3</v>
      </c>
      <c r="F255" s="7"/>
    </row>
    <row r="256" spans="2:8" x14ac:dyDescent="0.3">
      <c r="B256" s="7"/>
      <c r="C256" s="20" t="s">
        <v>3</v>
      </c>
      <c r="D256" s="98">
        <f>SUM(D229:D255)</f>
        <v>93408050.63000001</v>
      </c>
      <c r="E256" s="100">
        <f>+D256/($D256)</f>
        <v>1</v>
      </c>
      <c r="F256" s="7"/>
      <c r="G256" s="22"/>
      <c r="H256" s="28"/>
    </row>
    <row r="257" spans="2:8" x14ac:dyDescent="0.3">
      <c r="B257" s="64"/>
      <c r="C257" s="64"/>
      <c r="D257" s="101"/>
      <c r="E257" s="102"/>
    </row>
    <row r="258" spans="2:8" ht="15" thickBot="1" x14ac:dyDescent="0.35">
      <c r="B258" s="64"/>
      <c r="C258" s="64"/>
    </row>
    <row r="259" spans="2:8" ht="15" thickBot="1" x14ac:dyDescent="0.35">
      <c r="B259" s="122" t="s">
        <v>44</v>
      </c>
      <c r="C259" s="123"/>
      <c r="H259" s="43" t="s">
        <v>97</v>
      </c>
    </row>
    <row r="260" spans="2:8" ht="15" thickBot="1" x14ac:dyDescent="0.35">
      <c r="B260" s="13"/>
      <c r="C260" s="64"/>
    </row>
    <row r="261" spans="2:8" ht="15" thickBot="1" x14ac:dyDescent="0.35">
      <c r="B261" s="95" t="s">
        <v>0</v>
      </c>
      <c r="C261" s="96" t="s">
        <v>1</v>
      </c>
      <c r="D261" s="89">
        <f>+D201</f>
        <v>43190</v>
      </c>
      <c r="E261" s="89">
        <v>43100</v>
      </c>
      <c r="F261" s="3" t="s">
        <v>12</v>
      </c>
      <c r="G261" s="126" t="s">
        <v>95</v>
      </c>
      <c r="H261" s="127"/>
    </row>
    <row r="262" spans="2:8" x14ac:dyDescent="0.3">
      <c r="B262" s="9"/>
      <c r="C262" s="9"/>
      <c r="D262" s="9"/>
      <c r="E262" s="9"/>
      <c r="F262" s="9"/>
      <c r="G262" s="9"/>
      <c r="H262" s="9"/>
    </row>
    <row r="263" spans="2:8" x14ac:dyDescent="0.3">
      <c r="B263" s="7">
        <v>311</v>
      </c>
      <c r="C263" s="7" t="s">
        <v>55</v>
      </c>
      <c r="D263" s="18">
        <v>25475929.75</v>
      </c>
      <c r="E263" s="18">
        <v>25475929.75</v>
      </c>
      <c r="F263" s="18">
        <f>+E263-D263</f>
        <v>0</v>
      </c>
      <c r="G263" s="128" t="s">
        <v>96</v>
      </c>
      <c r="H263" s="129"/>
    </row>
    <row r="264" spans="2:8" x14ac:dyDescent="0.3">
      <c r="B264" s="7"/>
      <c r="C264" s="7"/>
      <c r="D264" s="35"/>
      <c r="E264" s="7"/>
      <c r="F264" s="7"/>
      <c r="G264" s="7"/>
      <c r="H264" s="7"/>
    </row>
    <row r="265" spans="2:8" x14ac:dyDescent="0.3">
      <c r="B265" s="7"/>
      <c r="C265" s="7"/>
      <c r="D265" s="7"/>
      <c r="E265" s="7"/>
      <c r="F265" s="7"/>
      <c r="G265" s="7"/>
      <c r="H265" s="7"/>
    </row>
    <row r="266" spans="2:8" x14ac:dyDescent="0.3">
      <c r="B266" s="7"/>
      <c r="C266" s="7"/>
      <c r="D266" s="7"/>
      <c r="E266" s="7"/>
      <c r="F266" s="7"/>
      <c r="G266" s="7"/>
      <c r="H266" s="7"/>
    </row>
    <row r="267" spans="2:8" ht="15" thickBot="1" x14ac:dyDescent="0.35">
      <c r="B267" s="64"/>
      <c r="C267" s="64"/>
    </row>
    <row r="268" spans="2:8" ht="15" thickBot="1" x14ac:dyDescent="0.35">
      <c r="B268" s="122" t="s">
        <v>45</v>
      </c>
      <c r="C268" s="123"/>
      <c r="G268" s="8" t="s">
        <v>98</v>
      </c>
    </row>
    <row r="269" spans="2:8" ht="15" thickBot="1" x14ac:dyDescent="0.35">
      <c r="B269" s="13"/>
      <c r="C269" s="64"/>
    </row>
    <row r="270" spans="2:8" ht="15" thickBot="1" x14ac:dyDescent="0.35">
      <c r="B270" s="95" t="s">
        <v>0</v>
      </c>
      <c r="C270" s="96" t="s">
        <v>1</v>
      </c>
      <c r="D270" s="89">
        <f>+D261</f>
        <v>43190</v>
      </c>
      <c r="E270" s="89">
        <v>43100</v>
      </c>
      <c r="F270" s="126" t="s">
        <v>95</v>
      </c>
      <c r="G270" s="130"/>
    </row>
    <row r="271" spans="2:8" x14ac:dyDescent="0.3">
      <c r="B271" s="9"/>
      <c r="C271" s="9"/>
      <c r="D271" s="7"/>
      <c r="E271" s="7"/>
      <c r="F271" s="9"/>
      <c r="G271" s="9"/>
    </row>
    <row r="272" spans="2:8" x14ac:dyDescent="0.3">
      <c r="B272" s="7">
        <v>321</v>
      </c>
      <c r="C272" s="7" t="s">
        <v>56</v>
      </c>
      <c r="D272" s="39">
        <v>128053510.25</v>
      </c>
      <c r="E272" s="39">
        <v>-3086432.37</v>
      </c>
      <c r="F272" s="128" t="s">
        <v>286</v>
      </c>
      <c r="G272" s="129"/>
    </row>
    <row r="273" spans="2:7" x14ac:dyDescent="0.3">
      <c r="B273" s="7"/>
      <c r="C273" s="7"/>
      <c r="D273" s="7"/>
      <c r="E273" s="7"/>
      <c r="F273" s="7"/>
      <c r="G273" s="7"/>
    </row>
    <row r="274" spans="2:7" x14ac:dyDescent="0.3">
      <c r="B274" s="7"/>
      <c r="C274" s="7"/>
      <c r="D274" s="7"/>
      <c r="E274" s="7"/>
      <c r="F274" s="7"/>
      <c r="G274" s="7"/>
    </row>
    <row r="275" spans="2:7" x14ac:dyDescent="0.3">
      <c r="B275" s="7"/>
      <c r="C275" s="7"/>
      <c r="D275" s="7"/>
      <c r="E275" s="7"/>
      <c r="F275" s="7"/>
      <c r="G275" s="7"/>
    </row>
    <row r="277" spans="2:7" ht="15" thickBot="1" x14ac:dyDescent="0.35">
      <c r="B277" s="64"/>
      <c r="C277" s="64"/>
    </row>
    <row r="278" spans="2:7" ht="15" thickBot="1" x14ac:dyDescent="0.35">
      <c r="B278" s="122" t="s">
        <v>47</v>
      </c>
      <c r="C278" s="123"/>
      <c r="F278" s="43" t="s">
        <v>46</v>
      </c>
    </row>
    <row r="279" spans="2:7" ht="15" thickBot="1" x14ac:dyDescent="0.35">
      <c r="B279" s="1"/>
      <c r="C279" s="64"/>
    </row>
    <row r="280" spans="2:7" x14ac:dyDescent="0.3">
      <c r="B280" s="4" t="s">
        <v>4</v>
      </c>
      <c r="C280" s="5" t="s">
        <v>5</v>
      </c>
      <c r="D280" s="91">
        <v>43100</v>
      </c>
      <c r="E280" s="91">
        <v>42825</v>
      </c>
      <c r="F280" s="6" t="s">
        <v>9</v>
      </c>
    </row>
    <row r="281" spans="2:7" s="64" customFormat="1" x14ac:dyDescent="0.3">
      <c r="B281" s="107" t="s">
        <v>138</v>
      </c>
      <c r="C281" s="107" t="s">
        <v>273</v>
      </c>
      <c r="D281" s="108">
        <v>0</v>
      </c>
      <c r="E281" s="108">
        <v>2000</v>
      </c>
      <c r="F281" s="35">
        <f t="shared" ref="F281:F284" si="3">+D281-E281</f>
        <v>-2000</v>
      </c>
    </row>
    <row r="282" spans="2:7" s="64" customFormat="1" x14ac:dyDescent="0.3">
      <c r="B282" s="107" t="s">
        <v>138</v>
      </c>
      <c r="C282" s="107" t="s">
        <v>274</v>
      </c>
      <c r="D282" s="108">
        <v>0</v>
      </c>
      <c r="E282" s="108">
        <v>2000</v>
      </c>
      <c r="F282" s="35">
        <f t="shared" si="3"/>
        <v>-2000</v>
      </c>
    </row>
    <row r="283" spans="2:7" s="64" customFormat="1" x14ac:dyDescent="0.3">
      <c r="B283" s="107" t="s">
        <v>138</v>
      </c>
      <c r="C283" s="107" t="s">
        <v>275</v>
      </c>
      <c r="D283" s="108">
        <v>0</v>
      </c>
      <c r="E283" s="108">
        <v>2000</v>
      </c>
      <c r="F283" s="35">
        <f t="shared" si="3"/>
        <v>-2000</v>
      </c>
    </row>
    <row r="284" spans="2:7" s="64" customFormat="1" x14ac:dyDescent="0.3">
      <c r="B284" s="107" t="s">
        <v>138</v>
      </c>
      <c r="C284" s="107" t="s">
        <v>276</v>
      </c>
      <c r="D284" s="108">
        <v>0</v>
      </c>
      <c r="E284" s="108">
        <v>10000</v>
      </c>
      <c r="F284" s="35">
        <f t="shared" si="3"/>
        <v>-10000</v>
      </c>
    </row>
    <row r="285" spans="2:7" x14ac:dyDescent="0.3">
      <c r="B285" s="107" t="s">
        <v>139</v>
      </c>
      <c r="C285" s="107" t="s">
        <v>136</v>
      </c>
      <c r="D285" s="108">
        <v>190285.59</v>
      </c>
      <c r="E285" s="108">
        <v>190536.49</v>
      </c>
      <c r="F285" s="35">
        <f>+D285-E285</f>
        <v>-250.89999999999418</v>
      </c>
    </row>
    <row r="286" spans="2:7" s="64" customFormat="1" x14ac:dyDescent="0.3">
      <c r="B286" s="107" t="s">
        <v>139</v>
      </c>
      <c r="C286" s="107" t="s">
        <v>133</v>
      </c>
      <c r="D286" s="108">
        <v>35358.11</v>
      </c>
      <c r="E286" s="108">
        <v>33966.11</v>
      </c>
      <c r="F286" s="35">
        <f t="shared" ref="F286:F314" si="4">+D286-E286</f>
        <v>1392</v>
      </c>
    </row>
    <row r="287" spans="2:7" s="64" customFormat="1" x14ac:dyDescent="0.3">
      <c r="B287" s="107" t="s">
        <v>139</v>
      </c>
      <c r="C287" s="107" t="s">
        <v>137</v>
      </c>
      <c r="D287" s="108">
        <v>63497.99</v>
      </c>
      <c r="E287" s="108">
        <v>63497.99</v>
      </c>
      <c r="F287" s="35">
        <f t="shared" si="4"/>
        <v>0</v>
      </c>
    </row>
    <row r="288" spans="2:7" s="64" customFormat="1" x14ac:dyDescent="0.3">
      <c r="B288" s="107" t="s">
        <v>139</v>
      </c>
      <c r="C288" s="107" t="s">
        <v>132</v>
      </c>
      <c r="D288" s="108">
        <v>103815.34</v>
      </c>
      <c r="E288" s="108">
        <v>103857.88</v>
      </c>
      <c r="F288" s="35">
        <f t="shared" si="4"/>
        <v>-42.540000000008149</v>
      </c>
    </row>
    <row r="289" spans="2:6" s="64" customFormat="1" x14ac:dyDescent="0.3">
      <c r="B289" s="107" t="s">
        <v>139</v>
      </c>
      <c r="C289" s="107" t="s">
        <v>128</v>
      </c>
      <c r="D289" s="108">
        <v>186411.16</v>
      </c>
      <c r="E289" s="108">
        <v>186487.54</v>
      </c>
      <c r="F289" s="35">
        <f t="shared" si="4"/>
        <v>-76.380000000004657</v>
      </c>
    </row>
    <row r="290" spans="2:6" s="64" customFormat="1" x14ac:dyDescent="0.3">
      <c r="B290" s="107" t="s">
        <v>139</v>
      </c>
      <c r="C290" s="107" t="s">
        <v>129</v>
      </c>
      <c r="D290" s="108">
        <v>52622.26</v>
      </c>
      <c r="E290" s="108">
        <v>52635.199999999997</v>
      </c>
      <c r="F290" s="35">
        <f t="shared" si="4"/>
        <v>-12.939999999995052</v>
      </c>
    </row>
    <row r="291" spans="2:6" s="64" customFormat="1" x14ac:dyDescent="0.3">
      <c r="B291" s="107" t="s">
        <v>139</v>
      </c>
      <c r="C291" s="107" t="s">
        <v>185</v>
      </c>
      <c r="D291" s="108">
        <v>1229912.01</v>
      </c>
      <c r="E291" s="108">
        <v>1226212.1200000001</v>
      </c>
      <c r="F291" s="35">
        <f t="shared" si="4"/>
        <v>3699.8899999998976</v>
      </c>
    </row>
    <row r="292" spans="2:6" s="64" customFormat="1" x14ac:dyDescent="0.3">
      <c r="B292" s="107" t="s">
        <v>139</v>
      </c>
      <c r="C292" s="107" t="s">
        <v>186</v>
      </c>
      <c r="D292" s="108">
        <v>724583.38</v>
      </c>
      <c r="E292" s="108">
        <v>654885.79</v>
      </c>
      <c r="F292" s="35">
        <f t="shared" si="4"/>
        <v>69697.589999999967</v>
      </c>
    </row>
    <row r="293" spans="2:6" s="64" customFormat="1" x14ac:dyDescent="0.3">
      <c r="B293" s="107" t="s">
        <v>139</v>
      </c>
      <c r="C293" s="107" t="s">
        <v>135</v>
      </c>
      <c r="D293" s="108">
        <v>2712062.27</v>
      </c>
      <c r="E293" s="108">
        <v>53682596.079999998</v>
      </c>
      <c r="F293" s="35">
        <f t="shared" si="4"/>
        <v>-50970533.809999995</v>
      </c>
    </row>
    <row r="294" spans="2:6" s="64" customFormat="1" x14ac:dyDescent="0.3">
      <c r="B294" s="107" t="s">
        <v>139</v>
      </c>
      <c r="C294" s="107" t="s">
        <v>130</v>
      </c>
      <c r="D294" s="108">
        <v>13966.6</v>
      </c>
      <c r="E294" s="108">
        <v>13973.58</v>
      </c>
      <c r="F294" s="35">
        <f t="shared" si="4"/>
        <v>-6.9799999999995634</v>
      </c>
    </row>
    <row r="295" spans="2:6" s="64" customFormat="1" x14ac:dyDescent="0.3">
      <c r="B295" s="107" t="s">
        <v>139</v>
      </c>
      <c r="C295" s="107" t="s">
        <v>134</v>
      </c>
      <c r="D295" s="108">
        <v>2024.76</v>
      </c>
      <c r="E295" s="108">
        <v>2035.09</v>
      </c>
      <c r="F295" s="35">
        <f t="shared" si="4"/>
        <v>-10.329999999999927</v>
      </c>
    </row>
    <row r="296" spans="2:6" s="64" customFormat="1" x14ac:dyDescent="0.3">
      <c r="B296" s="107" t="s">
        <v>139</v>
      </c>
      <c r="C296" s="107" t="s">
        <v>131</v>
      </c>
      <c r="D296" s="108">
        <v>1934086.32</v>
      </c>
      <c r="E296" s="108">
        <v>811434.56</v>
      </c>
      <c r="F296" s="35">
        <f t="shared" si="4"/>
        <v>1122651.76</v>
      </c>
    </row>
    <row r="297" spans="2:6" s="64" customFormat="1" x14ac:dyDescent="0.3">
      <c r="B297" s="107" t="s">
        <v>139</v>
      </c>
      <c r="C297" s="107" t="s">
        <v>187</v>
      </c>
      <c r="D297" s="108">
        <v>2717723.91</v>
      </c>
      <c r="E297" s="108">
        <v>1599122.61</v>
      </c>
      <c r="F297" s="35">
        <f t="shared" si="4"/>
        <v>1118601.3</v>
      </c>
    </row>
    <row r="298" spans="2:6" s="64" customFormat="1" x14ac:dyDescent="0.3">
      <c r="B298" s="107" t="s">
        <v>139</v>
      </c>
      <c r="C298" s="107" t="s">
        <v>188</v>
      </c>
      <c r="D298" s="108">
        <v>6434.02</v>
      </c>
      <c r="E298" s="108">
        <v>6447.95</v>
      </c>
      <c r="F298" s="35">
        <f t="shared" si="4"/>
        <v>-13.929999999999382</v>
      </c>
    </row>
    <row r="299" spans="2:6" s="64" customFormat="1" x14ac:dyDescent="0.3">
      <c r="B299" s="107" t="s">
        <v>139</v>
      </c>
      <c r="C299" s="107" t="s">
        <v>189</v>
      </c>
      <c r="D299" s="108">
        <v>95172.64</v>
      </c>
      <c r="E299" s="108">
        <v>95378.72</v>
      </c>
      <c r="F299" s="35">
        <f t="shared" si="4"/>
        <v>-206.08000000000175</v>
      </c>
    </row>
    <row r="300" spans="2:6" s="64" customFormat="1" x14ac:dyDescent="0.3">
      <c r="B300" s="107" t="s">
        <v>139</v>
      </c>
      <c r="C300" s="107" t="s">
        <v>190</v>
      </c>
      <c r="D300" s="108">
        <v>175401.32</v>
      </c>
      <c r="E300" s="108">
        <v>0</v>
      </c>
      <c r="F300" s="35">
        <f t="shared" si="4"/>
        <v>175401.32</v>
      </c>
    </row>
    <row r="301" spans="2:6" s="64" customFormat="1" x14ac:dyDescent="0.3">
      <c r="B301" s="107" t="s">
        <v>139</v>
      </c>
      <c r="C301" s="107" t="s">
        <v>191</v>
      </c>
      <c r="D301" s="108">
        <v>25511.81</v>
      </c>
      <c r="E301" s="108">
        <v>0</v>
      </c>
      <c r="F301" s="35">
        <f t="shared" si="4"/>
        <v>25511.81</v>
      </c>
    </row>
    <row r="302" spans="2:6" s="64" customFormat="1" x14ac:dyDescent="0.3">
      <c r="B302" s="107" t="s">
        <v>139</v>
      </c>
      <c r="C302" s="107" t="s">
        <v>192</v>
      </c>
      <c r="D302" s="108">
        <v>2075623.47</v>
      </c>
      <c r="E302" s="108">
        <v>2083949.26</v>
      </c>
      <c r="F302" s="35">
        <f t="shared" si="4"/>
        <v>-8325.7900000000373</v>
      </c>
    </row>
    <row r="303" spans="2:6" s="64" customFormat="1" x14ac:dyDescent="0.3">
      <c r="B303" s="107" t="s">
        <v>139</v>
      </c>
      <c r="C303" s="107" t="s">
        <v>193</v>
      </c>
      <c r="D303" s="108">
        <v>253522.05</v>
      </c>
      <c r="E303" s="108">
        <v>254538.99</v>
      </c>
      <c r="F303" s="35">
        <f t="shared" si="4"/>
        <v>-1016.9400000000023</v>
      </c>
    </row>
    <row r="304" spans="2:6" s="64" customFormat="1" x14ac:dyDescent="0.3">
      <c r="B304" s="107" t="s">
        <v>139</v>
      </c>
      <c r="C304" s="107" t="s">
        <v>194</v>
      </c>
      <c r="D304" s="108">
        <v>311991.13</v>
      </c>
      <c r="E304" s="108">
        <v>312328.81</v>
      </c>
      <c r="F304" s="35">
        <f t="shared" si="4"/>
        <v>-337.67999999999302</v>
      </c>
    </row>
    <row r="305" spans="2:8" s="64" customFormat="1" x14ac:dyDescent="0.3">
      <c r="B305" s="107" t="s">
        <v>139</v>
      </c>
      <c r="C305" s="107" t="s">
        <v>198</v>
      </c>
      <c r="D305" s="108">
        <v>1340.01</v>
      </c>
      <c r="E305" s="108">
        <v>1341.46</v>
      </c>
      <c r="F305" s="35">
        <f t="shared" si="4"/>
        <v>-1.4500000000000455</v>
      </c>
    </row>
    <row r="306" spans="2:8" s="64" customFormat="1" x14ac:dyDescent="0.3">
      <c r="B306" s="107" t="s">
        <v>139</v>
      </c>
      <c r="C306" s="107" t="s">
        <v>199</v>
      </c>
      <c r="D306" s="108">
        <v>1127920.93</v>
      </c>
      <c r="E306" s="108">
        <v>322436.8</v>
      </c>
      <c r="F306" s="35">
        <f t="shared" si="4"/>
        <v>805484.12999999989</v>
      </c>
    </row>
    <row r="307" spans="2:8" s="64" customFormat="1" x14ac:dyDescent="0.3">
      <c r="B307" s="107" t="s">
        <v>139</v>
      </c>
      <c r="C307" s="107" t="s">
        <v>200</v>
      </c>
      <c r="D307" s="108">
        <v>98.17</v>
      </c>
      <c r="E307" s="108">
        <v>98.26</v>
      </c>
      <c r="F307" s="35">
        <f t="shared" si="4"/>
        <v>-9.0000000000003411E-2</v>
      </c>
    </row>
    <row r="308" spans="2:8" s="64" customFormat="1" x14ac:dyDescent="0.3">
      <c r="B308" s="107" t="s">
        <v>139</v>
      </c>
      <c r="C308" s="107" t="s">
        <v>277</v>
      </c>
      <c r="D308" s="108">
        <v>0</v>
      </c>
      <c r="E308" s="108">
        <v>18244637.370000001</v>
      </c>
      <c r="F308" s="35">
        <f t="shared" si="4"/>
        <v>-18244637.370000001</v>
      </c>
    </row>
    <row r="309" spans="2:8" s="64" customFormat="1" x14ac:dyDescent="0.3">
      <c r="B309" s="107" t="s">
        <v>139</v>
      </c>
      <c r="C309" s="107" t="s">
        <v>278</v>
      </c>
      <c r="D309" s="108">
        <v>0</v>
      </c>
      <c r="E309" s="108">
        <v>9175497.7300000004</v>
      </c>
      <c r="F309" s="35">
        <f t="shared" si="4"/>
        <v>-9175497.7300000004</v>
      </c>
    </row>
    <row r="310" spans="2:8" s="64" customFormat="1" x14ac:dyDescent="0.3">
      <c r="B310" s="107" t="s">
        <v>139</v>
      </c>
      <c r="C310" s="107" t="s">
        <v>279</v>
      </c>
      <c r="D310" s="108">
        <v>0</v>
      </c>
      <c r="E310" s="108">
        <v>8563627.6799999997</v>
      </c>
      <c r="F310" s="35">
        <f t="shared" si="4"/>
        <v>-8563627.6799999997</v>
      </c>
    </row>
    <row r="311" spans="2:8" s="64" customFormat="1" x14ac:dyDescent="0.3">
      <c r="B311" s="107" t="s">
        <v>139</v>
      </c>
      <c r="C311" s="107" t="s">
        <v>280</v>
      </c>
      <c r="D311" s="108">
        <v>0</v>
      </c>
      <c r="E311" s="108">
        <v>1979739.44</v>
      </c>
      <c r="F311" s="35">
        <f t="shared" si="4"/>
        <v>-1979739.44</v>
      </c>
    </row>
    <row r="312" spans="2:8" s="64" customFormat="1" x14ac:dyDescent="0.3">
      <c r="B312" s="107" t="s">
        <v>139</v>
      </c>
      <c r="C312" s="107" t="s">
        <v>281</v>
      </c>
      <c r="D312" s="108">
        <v>0</v>
      </c>
      <c r="E312" s="108">
        <v>583653.52</v>
      </c>
      <c r="F312" s="35">
        <f t="shared" si="4"/>
        <v>-583653.52</v>
      </c>
    </row>
    <row r="313" spans="2:8" s="64" customFormat="1" x14ac:dyDescent="0.3">
      <c r="B313" s="107" t="s">
        <v>283</v>
      </c>
      <c r="C313" s="107" t="s">
        <v>282</v>
      </c>
      <c r="D313" s="108">
        <v>238040.58</v>
      </c>
      <c r="E313" s="108">
        <v>238040.58</v>
      </c>
      <c r="F313" s="35">
        <f t="shared" si="4"/>
        <v>0</v>
      </c>
    </row>
    <row r="314" spans="2:8" s="64" customFormat="1" x14ac:dyDescent="0.3">
      <c r="B314" s="107" t="s">
        <v>284</v>
      </c>
      <c r="C314" s="107" t="s">
        <v>195</v>
      </c>
      <c r="D314" s="108">
        <v>5916241.04</v>
      </c>
      <c r="E314" s="108">
        <v>5916241.04</v>
      </c>
      <c r="F314" s="35">
        <f t="shared" si="4"/>
        <v>0</v>
      </c>
    </row>
    <row r="315" spans="2:8" s="64" customFormat="1" x14ac:dyDescent="0.3">
      <c r="B315" s="15"/>
      <c r="C315" s="15" t="s">
        <v>3</v>
      </c>
      <c r="D315" s="17">
        <f>SUM(D285:D314)</f>
        <v>20193646.870000001</v>
      </c>
      <c r="E315" s="17">
        <f>SUM(E281:E314)</f>
        <v>106415198.64999999</v>
      </c>
      <c r="F315" s="17">
        <f>SUM(F285:F314)</f>
        <v>-86205551.779999986</v>
      </c>
      <c r="H315" s="28"/>
    </row>
    <row r="316" spans="2:8" x14ac:dyDescent="0.3">
      <c r="B316" s="61"/>
      <c r="C316" s="61"/>
      <c r="D316" s="62"/>
      <c r="E316" s="62"/>
      <c r="F316" s="63"/>
      <c r="G316" s="28"/>
    </row>
    <row r="317" spans="2:8" ht="15" thickBot="1" x14ac:dyDescent="0.35">
      <c r="B317" s="64"/>
      <c r="C317" s="64"/>
    </row>
    <row r="318" spans="2:8" ht="15" thickBot="1" x14ac:dyDescent="0.35">
      <c r="B318" s="122" t="s">
        <v>48</v>
      </c>
      <c r="C318" s="123"/>
      <c r="F318" s="43" t="s">
        <v>49</v>
      </c>
    </row>
    <row r="319" spans="2:8" x14ac:dyDescent="0.3">
      <c r="B319" s="14"/>
      <c r="C319" s="64"/>
    </row>
    <row r="320" spans="2:8" ht="15" thickBot="1" x14ac:dyDescent="0.35">
      <c r="B320" s="1"/>
      <c r="C320" s="64"/>
    </row>
    <row r="321" spans="2:10" ht="15" thickBot="1" x14ac:dyDescent="0.35">
      <c r="B321" s="116" t="s">
        <v>0</v>
      </c>
      <c r="C321" s="118" t="s">
        <v>1</v>
      </c>
      <c r="D321" s="89">
        <f>+D280</f>
        <v>43100</v>
      </c>
      <c r="E321" s="89">
        <v>43100</v>
      </c>
      <c r="F321" s="117" t="s">
        <v>9</v>
      </c>
    </row>
    <row r="322" spans="2:10" x14ac:dyDescent="0.3">
      <c r="B322" s="64"/>
      <c r="C322" s="64"/>
      <c r="G322" s="33"/>
      <c r="H322" s="33"/>
      <c r="I322" s="33"/>
      <c r="J322" s="33"/>
    </row>
    <row r="323" spans="2:10" s="64" customFormat="1" x14ac:dyDescent="0.3">
      <c r="B323" s="107" t="s">
        <v>109</v>
      </c>
      <c r="C323" s="107" t="s">
        <v>110</v>
      </c>
      <c r="D323" s="108">
        <v>19979429</v>
      </c>
      <c r="E323" s="108">
        <v>19979429</v>
      </c>
      <c r="F323" s="59">
        <f>+D323-E323</f>
        <v>0</v>
      </c>
      <c r="G323" s="33"/>
      <c r="H323" s="33"/>
      <c r="I323" s="33"/>
      <c r="J323" s="33"/>
    </row>
    <row r="324" spans="2:10" s="64" customFormat="1" x14ac:dyDescent="0.3">
      <c r="B324" s="107" t="s">
        <v>60</v>
      </c>
      <c r="C324" s="107" t="s">
        <v>116</v>
      </c>
      <c r="D324" s="108">
        <v>70067937.379999995</v>
      </c>
      <c r="E324" s="108">
        <v>70067937.379999995</v>
      </c>
      <c r="F324" s="59">
        <f t="shared" ref="F324:F334" si="5">+D324-E324</f>
        <v>0</v>
      </c>
      <c r="G324" s="33"/>
      <c r="H324" s="33"/>
      <c r="I324" s="33"/>
      <c r="J324" s="33"/>
    </row>
    <row r="325" spans="2:10" s="64" customFormat="1" x14ac:dyDescent="0.3">
      <c r="B325" s="107" t="s">
        <v>111</v>
      </c>
      <c r="C325" s="107" t="s">
        <v>112</v>
      </c>
      <c r="D325" s="108">
        <v>64704798.350000001</v>
      </c>
      <c r="E325" s="108">
        <v>63504447.109999999</v>
      </c>
      <c r="F325" s="59">
        <f t="shared" si="5"/>
        <v>1200351.2400000021</v>
      </c>
      <c r="G325" s="33"/>
      <c r="H325" s="33"/>
      <c r="I325" s="33"/>
      <c r="J325" s="33"/>
    </row>
    <row r="326" spans="2:10" s="64" customFormat="1" x14ac:dyDescent="0.3">
      <c r="B326" s="107" t="s">
        <v>113</v>
      </c>
      <c r="C326" s="107" t="s">
        <v>114</v>
      </c>
      <c r="D326" s="108">
        <v>1977698.99</v>
      </c>
      <c r="E326" s="108">
        <v>0</v>
      </c>
      <c r="F326" s="59">
        <f t="shared" si="5"/>
        <v>1977698.99</v>
      </c>
      <c r="G326" s="33"/>
      <c r="H326" s="33"/>
      <c r="I326" s="33"/>
      <c r="J326" s="33"/>
    </row>
    <row r="327" spans="2:10" s="64" customFormat="1" x14ac:dyDescent="0.3">
      <c r="B327" s="107" t="s">
        <v>61</v>
      </c>
      <c r="C327" s="107" t="s">
        <v>50</v>
      </c>
      <c r="D327" s="108">
        <v>2440000</v>
      </c>
      <c r="E327" s="108">
        <v>2440000</v>
      </c>
      <c r="F327" s="59">
        <f t="shared" si="5"/>
        <v>0</v>
      </c>
      <c r="G327" s="33"/>
      <c r="H327" s="33"/>
      <c r="I327" s="33"/>
      <c r="J327" s="33"/>
    </row>
    <row r="328" spans="2:10" s="64" customFormat="1" x14ac:dyDescent="0.3">
      <c r="B328" s="107" t="s">
        <v>148</v>
      </c>
      <c r="C328" s="107" t="s">
        <v>149</v>
      </c>
      <c r="D328" s="108">
        <v>17380728.530000001</v>
      </c>
      <c r="E328" s="108">
        <v>16962364.09</v>
      </c>
      <c r="F328" s="59">
        <f t="shared" si="5"/>
        <v>418364.44000000134</v>
      </c>
      <c r="G328" s="33"/>
      <c r="H328" s="33"/>
      <c r="I328" s="33"/>
      <c r="J328" s="33"/>
    </row>
    <row r="329" spans="2:10" s="64" customFormat="1" x14ac:dyDescent="0.3">
      <c r="B329" s="107" t="s">
        <v>150</v>
      </c>
      <c r="C329" s="107" t="s">
        <v>151</v>
      </c>
      <c r="D329" s="108">
        <v>6026098.25</v>
      </c>
      <c r="E329" s="108">
        <v>5931003.7699999996</v>
      </c>
      <c r="F329" s="59">
        <f t="shared" si="5"/>
        <v>95094.480000000447</v>
      </c>
      <c r="G329" s="33"/>
      <c r="H329" s="33"/>
      <c r="I329" s="33"/>
      <c r="J329" s="33"/>
    </row>
    <row r="330" spans="2:10" s="64" customFormat="1" x14ac:dyDescent="0.3">
      <c r="B330" s="107" t="s">
        <v>152</v>
      </c>
      <c r="C330" s="107" t="s">
        <v>153</v>
      </c>
      <c r="D330" s="108">
        <v>470286.13</v>
      </c>
      <c r="E330" s="108">
        <v>470286.13</v>
      </c>
      <c r="F330" s="59">
        <f t="shared" si="5"/>
        <v>0</v>
      </c>
      <c r="G330" s="33"/>
      <c r="H330" s="33"/>
      <c r="I330" s="33"/>
      <c r="J330" s="33"/>
    </row>
    <row r="331" spans="2:10" s="64" customFormat="1" x14ac:dyDescent="0.3">
      <c r="B331" s="107" t="s">
        <v>154</v>
      </c>
      <c r="C331" s="107" t="s">
        <v>155</v>
      </c>
      <c r="D331" s="108">
        <v>60314528.740000002</v>
      </c>
      <c r="E331" s="108">
        <v>60314528.740000002</v>
      </c>
      <c r="F331" s="59">
        <f t="shared" si="5"/>
        <v>0</v>
      </c>
      <c r="G331" s="33"/>
      <c r="H331" s="33"/>
      <c r="I331" s="33"/>
      <c r="J331" s="33"/>
    </row>
    <row r="332" spans="2:10" s="64" customFormat="1" x14ac:dyDescent="0.3">
      <c r="B332" s="107" t="s">
        <v>51</v>
      </c>
      <c r="C332" s="107" t="s">
        <v>52</v>
      </c>
      <c r="D332" s="108">
        <v>2193257.35</v>
      </c>
      <c r="E332" s="108">
        <v>2193257.35</v>
      </c>
      <c r="F332" s="59">
        <f t="shared" si="5"/>
        <v>0</v>
      </c>
      <c r="G332" s="33"/>
      <c r="H332" s="33"/>
      <c r="I332" s="33"/>
      <c r="J332" s="33"/>
    </row>
    <row r="333" spans="2:10" s="64" customFormat="1" x14ac:dyDescent="0.3">
      <c r="B333" s="107" t="s">
        <v>156</v>
      </c>
      <c r="C333" s="107" t="s">
        <v>157</v>
      </c>
      <c r="D333" s="108">
        <v>17629040.280000001</v>
      </c>
      <c r="E333" s="108">
        <v>17588008.760000002</v>
      </c>
      <c r="F333" s="59">
        <f t="shared" si="5"/>
        <v>41031.519999999553</v>
      </c>
      <c r="G333" s="33"/>
      <c r="H333" s="33"/>
      <c r="I333" s="33"/>
      <c r="J333" s="33"/>
    </row>
    <row r="334" spans="2:10" s="64" customFormat="1" x14ac:dyDescent="0.3">
      <c r="B334" s="107" t="s">
        <v>158</v>
      </c>
      <c r="C334" s="107" t="s">
        <v>159</v>
      </c>
      <c r="D334" s="108">
        <v>458557.36</v>
      </c>
      <c r="E334" s="108">
        <v>458557.36</v>
      </c>
      <c r="F334" s="59">
        <f t="shared" si="5"/>
        <v>0</v>
      </c>
      <c r="G334" s="33"/>
      <c r="H334" s="33"/>
      <c r="I334" s="33"/>
      <c r="J334" s="33"/>
    </row>
    <row r="335" spans="2:10" s="64" customFormat="1" x14ac:dyDescent="0.3">
      <c r="B335" s="53"/>
      <c r="C335" s="53"/>
      <c r="D335" s="55"/>
      <c r="E335" s="55"/>
      <c r="F335" s="59"/>
      <c r="G335" s="33"/>
      <c r="H335" s="33"/>
      <c r="I335" s="33"/>
      <c r="J335" s="33"/>
    </row>
    <row r="336" spans="2:10" s="92" customFormat="1" x14ac:dyDescent="0.3">
      <c r="B336" s="93"/>
      <c r="C336" s="93" t="s">
        <v>3</v>
      </c>
      <c r="D336" s="19">
        <f>SUM(D323:D334)</f>
        <v>263642360.36000001</v>
      </c>
      <c r="E336" s="19">
        <f>SUM(E323:E334)</f>
        <v>259909819.69000003</v>
      </c>
      <c r="F336" s="19">
        <f>SUM(F323:F334)</f>
        <v>3732540.6700000037</v>
      </c>
      <c r="G336" s="94"/>
      <c r="H336" s="94"/>
      <c r="I336" s="94"/>
      <c r="J336" s="94"/>
    </row>
    <row r="337" spans="2:10" s="64" customFormat="1" x14ac:dyDescent="0.3">
      <c r="B337" s="79"/>
      <c r="C337" s="79"/>
      <c r="D337" s="80"/>
      <c r="E337" s="80"/>
      <c r="F337" s="78"/>
      <c r="G337" s="33"/>
      <c r="H337" s="33"/>
      <c r="I337" s="33"/>
      <c r="J337" s="33"/>
    </row>
    <row r="338" spans="2:10" s="64" customFormat="1" ht="15" thickBot="1" x14ac:dyDescent="0.35">
      <c r="B338" s="79"/>
      <c r="C338" s="79"/>
      <c r="D338" s="80"/>
      <c r="E338" s="80"/>
      <c r="F338" s="78"/>
      <c r="G338" s="33"/>
      <c r="H338" s="33"/>
      <c r="I338" s="33"/>
      <c r="J338" s="33"/>
    </row>
    <row r="339" spans="2:10" s="64" customFormat="1" ht="15" thickBot="1" x14ac:dyDescent="0.35">
      <c r="B339" s="122"/>
      <c r="C339" s="123"/>
      <c r="E339" s="43" t="s">
        <v>127</v>
      </c>
      <c r="F339" s="42"/>
    </row>
    <row r="340" spans="2:10" s="64" customFormat="1" x14ac:dyDescent="0.3">
      <c r="B340" s="14"/>
      <c r="F340" s="42"/>
    </row>
    <row r="341" spans="2:10" s="64" customFormat="1" ht="15" thickBot="1" x14ac:dyDescent="0.35">
      <c r="B341" s="1"/>
      <c r="F341" s="42"/>
    </row>
    <row r="342" spans="2:10" x14ac:dyDescent="0.3">
      <c r="B342" s="4" t="s">
        <v>0</v>
      </c>
      <c r="C342" s="5" t="s">
        <v>1</v>
      </c>
      <c r="D342" s="5" t="s">
        <v>9</v>
      </c>
      <c r="E342" s="6" t="s">
        <v>13</v>
      </c>
      <c r="F342" s="42"/>
    </row>
    <row r="343" spans="2:10" x14ac:dyDescent="0.3">
      <c r="B343" s="65"/>
      <c r="C343" s="7"/>
      <c r="D343" s="66">
        <v>2018</v>
      </c>
      <c r="E343" s="66">
        <v>2017</v>
      </c>
      <c r="F343" s="42"/>
    </row>
    <row r="344" spans="2:10" x14ac:dyDescent="0.3">
      <c r="B344" s="124" t="s">
        <v>118</v>
      </c>
      <c r="C344" s="124"/>
      <c r="D344" s="67">
        <f>+D272</f>
        <v>128053510.25</v>
      </c>
      <c r="E344" s="67">
        <f>+E272</f>
        <v>-3086432.37</v>
      </c>
      <c r="F344" s="42"/>
    </row>
    <row r="345" spans="2:10" x14ac:dyDescent="0.3">
      <c r="B345" s="125" t="s">
        <v>119</v>
      </c>
      <c r="C345" s="125"/>
      <c r="D345" s="66">
        <v>0</v>
      </c>
      <c r="E345" s="66">
        <v>0</v>
      </c>
      <c r="F345" s="42"/>
    </row>
    <row r="346" spans="2:10" x14ac:dyDescent="0.3">
      <c r="B346" s="121" t="s">
        <v>120</v>
      </c>
      <c r="C346" s="121"/>
      <c r="D346" s="66">
        <v>0</v>
      </c>
      <c r="E346" s="66">
        <v>0</v>
      </c>
      <c r="F346" s="42"/>
    </row>
    <row r="347" spans="2:10" x14ac:dyDescent="0.3">
      <c r="B347" s="121" t="s">
        <v>121</v>
      </c>
      <c r="C347" s="121"/>
      <c r="D347" s="66">
        <v>0</v>
      </c>
      <c r="E347" s="66">
        <v>0</v>
      </c>
      <c r="F347" s="42"/>
    </row>
    <row r="348" spans="2:10" x14ac:dyDescent="0.3">
      <c r="B348" s="121" t="s">
        <v>122</v>
      </c>
      <c r="C348" s="121"/>
      <c r="D348" s="66">
        <v>0</v>
      </c>
      <c r="E348" s="66">
        <v>0</v>
      </c>
      <c r="F348" s="42"/>
    </row>
    <row r="349" spans="2:10" x14ac:dyDescent="0.3">
      <c r="B349" s="121" t="s">
        <v>123</v>
      </c>
      <c r="C349" s="121"/>
      <c r="D349" s="66">
        <v>0</v>
      </c>
      <c r="E349" s="66">
        <v>0</v>
      </c>
      <c r="F349" s="42"/>
    </row>
    <row r="350" spans="2:10" x14ac:dyDescent="0.3">
      <c r="B350" s="121" t="s">
        <v>124</v>
      </c>
      <c r="C350" s="121"/>
      <c r="D350" s="66">
        <v>0</v>
      </c>
      <c r="E350" s="66">
        <v>0</v>
      </c>
      <c r="F350" s="42"/>
    </row>
    <row r="351" spans="2:10" x14ac:dyDescent="0.3">
      <c r="B351" s="121" t="s">
        <v>125</v>
      </c>
      <c r="C351" s="121"/>
      <c r="D351" s="66">
        <v>0</v>
      </c>
      <c r="E351" s="66">
        <v>0</v>
      </c>
      <c r="F351" s="42"/>
    </row>
    <row r="352" spans="2:10" x14ac:dyDescent="0.3">
      <c r="B352" s="121" t="s">
        <v>126</v>
      </c>
      <c r="C352" s="121"/>
      <c r="D352" s="66">
        <v>0</v>
      </c>
      <c r="E352" s="66">
        <v>0</v>
      </c>
      <c r="F352" s="42"/>
    </row>
    <row r="353" spans="1:6" x14ac:dyDescent="0.3">
      <c r="D353" s="41"/>
      <c r="E353" s="41"/>
      <c r="F353" s="42"/>
    </row>
    <row r="354" spans="1:6" x14ac:dyDescent="0.3">
      <c r="D354" s="41"/>
      <c r="E354" s="41"/>
      <c r="F354" s="42"/>
    </row>
    <row r="355" spans="1:6" x14ac:dyDescent="0.3">
      <c r="D355" s="41"/>
      <c r="E355" s="41"/>
      <c r="F355" s="42"/>
    </row>
    <row r="356" spans="1:6" x14ac:dyDescent="0.3">
      <c r="D356" s="41"/>
      <c r="E356" s="41"/>
      <c r="F356" s="42"/>
    </row>
    <row r="357" spans="1:6" ht="15" hidden="1" x14ac:dyDescent="0.25">
      <c r="A357" t="s">
        <v>100</v>
      </c>
      <c r="F357" s="42"/>
    </row>
    <row r="358" spans="1:6" ht="15" hidden="1" x14ac:dyDescent="0.25">
      <c r="A358" t="s">
        <v>102</v>
      </c>
      <c r="F358" s="42"/>
    </row>
    <row r="359" spans="1:6" ht="15" hidden="1" x14ac:dyDescent="0.25">
      <c r="F359" s="42"/>
    </row>
    <row r="360" spans="1:6" ht="15" hidden="1" x14ac:dyDescent="0.25">
      <c r="A360" s="47"/>
      <c r="B360" s="47"/>
      <c r="C360" s="47"/>
      <c r="D360" s="47"/>
      <c r="E360" s="47"/>
      <c r="F360" s="42"/>
    </row>
    <row r="361" spans="1:6" ht="15.75" hidden="1" thickBot="1" x14ac:dyDescent="0.3">
      <c r="A361" s="47"/>
      <c r="B361" s="48"/>
      <c r="C361" s="48"/>
      <c r="D361" s="48"/>
      <c r="E361" s="48"/>
      <c r="F361" s="42"/>
    </row>
    <row r="362" spans="1:6" ht="15" hidden="1" x14ac:dyDescent="0.25">
      <c r="A362" s="47"/>
      <c r="B362" s="106" t="s">
        <v>257</v>
      </c>
      <c r="C362" s="49"/>
      <c r="D362" s="106" t="s">
        <v>258</v>
      </c>
      <c r="E362" s="47"/>
    </row>
    <row r="363" spans="1:6" ht="15" hidden="1" x14ac:dyDescent="0.25">
      <c r="A363" s="47"/>
      <c r="B363" s="47"/>
      <c r="C363" s="47"/>
      <c r="D363" s="47"/>
      <c r="E363" s="47"/>
    </row>
    <row r="364" spans="1:6" ht="15" hidden="1" x14ac:dyDescent="0.25">
      <c r="A364" s="47"/>
      <c r="B364" s="47"/>
      <c r="C364" s="47"/>
      <c r="D364" s="47"/>
      <c r="E364" s="47"/>
    </row>
    <row r="365" spans="1:6" ht="15" hidden="1" x14ac:dyDescent="0.25">
      <c r="A365" s="47"/>
      <c r="B365" s="47"/>
      <c r="C365" s="47"/>
      <c r="D365" s="47"/>
      <c r="E365" s="47"/>
    </row>
    <row r="366" spans="1:6" ht="15.75" hidden="1" thickBot="1" x14ac:dyDescent="0.3">
      <c r="A366" s="47"/>
      <c r="B366" s="48"/>
      <c r="C366" s="48"/>
      <c r="D366" s="48"/>
      <c r="E366" s="48"/>
    </row>
    <row r="367" spans="1:6" ht="15" hidden="1" x14ac:dyDescent="0.25">
      <c r="A367" s="47"/>
      <c r="B367" s="106" t="s">
        <v>260</v>
      </c>
      <c r="C367" s="47"/>
      <c r="D367" s="106" t="s">
        <v>259</v>
      </c>
      <c r="E367" s="106"/>
      <c r="F367" s="106"/>
    </row>
    <row r="368" spans="1:6" ht="15" hidden="1" x14ac:dyDescent="0.25">
      <c r="A368" s="47"/>
      <c r="B368" s="47"/>
      <c r="C368" s="47"/>
      <c r="D368" s="47"/>
      <c r="E368" s="47"/>
    </row>
    <row r="369" spans="1:5" ht="15" hidden="1" x14ac:dyDescent="0.25">
      <c r="A369" s="47"/>
      <c r="B369" s="47"/>
      <c r="C369" s="47"/>
      <c r="D369" s="47"/>
      <c r="E369" s="47"/>
    </row>
    <row r="370" spans="1:5" ht="15" hidden="1" x14ac:dyDescent="0.25"/>
    <row r="375" spans="1:5" x14ac:dyDescent="0.3">
      <c r="B375" s="106"/>
      <c r="C375" s="106"/>
      <c r="D375" s="106"/>
    </row>
    <row r="398" spans="6:6" ht="15" thickBot="1" x14ac:dyDescent="0.35">
      <c r="F398" s="45"/>
    </row>
    <row r="399" spans="6:6" x14ac:dyDescent="0.3">
      <c r="F399" s="46"/>
    </row>
    <row r="403" spans="6:6" ht="15" thickBot="1" x14ac:dyDescent="0.35">
      <c r="F403" s="45"/>
    </row>
    <row r="404" spans="6:6" x14ac:dyDescent="0.3">
      <c r="F404" s="46"/>
    </row>
  </sheetData>
  <mergeCells count="41">
    <mergeCell ref="B6:C6"/>
    <mergeCell ref="A1:G1"/>
    <mergeCell ref="A2:G2"/>
    <mergeCell ref="A3:G3"/>
    <mergeCell ref="A4:G4"/>
    <mergeCell ref="B226:C226"/>
    <mergeCell ref="B159:C159"/>
    <mergeCell ref="B168:C168"/>
    <mergeCell ref="B180:C180"/>
    <mergeCell ref="B189:C189"/>
    <mergeCell ref="B278:C278"/>
    <mergeCell ref="B318:C318"/>
    <mergeCell ref="B47:C47"/>
    <mergeCell ref="B58:C58"/>
    <mergeCell ref="B71:C71"/>
    <mergeCell ref="B79:C79"/>
    <mergeCell ref="B87:C87"/>
    <mergeCell ref="B96:C96"/>
    <mergeCell ref="B105:C105"/>
    <mergeCell ref="B124:C124"/>
    <mergeCell ref="B131:C131"/>
    <mergeCell ref="B141:C141"/>
    <mergeCell ref="B150:C150"/>
    <mergeCell ref="B259:C259"/>
    <mergeCell ref="B199:C199"/>
    <mergeCell ref="B216:C216"/>
    <mergeCell ref="G261:H261"/>
    <mergeCell ref="G263:H263"/>
    <mergeCell ref="F270:G270"/>
    <mergeCell ref="F272:G272"/>
    <mergeCell ref="B268:C268"/>
    <mergeCell ref="B349:C349"/>
    <mergeCell ref="B350:C350"/>
    <mergeCell ref="B351:C351"/>
    <mergeCell ref="B352:C352"/>
    <mergeCell ref="B339:C339"/>
    <mergeCell ref="B344:C344"/>
    <mergeCell ref="B345:C345"/>
    <mergeCell ref="B346:C346"/>
    <mergeCell ref="B347:C347"/>
    <mergeCell ref="B348:C348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Notas1</vt:lpstr>
      <vt:lpstr>Notas1!Títulos_a_imprimir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Juan Jesus Trinidad Neira</cp:lastModifiedBy>
  <cp:lastPrinted>2018-04-30T21:05:11Z</cp:lastPrinted>
  <dcterms:created xsi:type="dcterms:W3CDTF">2015-04-16T17:17:23Z</dcterms:created>
  <dcterms:modified xsi:type="dcterms:W3CDTF">2018-05-23T18:26:49Z</dcterms:modified>
</cp:coreProperties>
</file>