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"/>
    </mc:Choice>
  </mc:AlternateContent>
  <bookViews>
    <workbookView xWindow="0" yWindow="0" windowWidth="20490" windowHeight="7155"/>
  </bookViews>
  <sheets>
    <sheet name="a) Grado de Objetivos General" sheetId="2" r:id="rId1"/>
  </sheets>
  <definedNames>
    <definedName name="a">#REF!</definedName>
    <definedName name="_xlnm.Print_Area" localSheetId="0">'a) Grado de Objetivos General'!$A$1:$S$753</definedName>
    <definedName name="_xlnm.Print_Titles" localSheetId="0">'a) Grado de Objetivos General'!$1:$5</definedName>
  </definedNames>
  <calcPr calcId="162913"/>
</workbook>
</file>

<file path=xl/calcChain.xml><?xml version="1.0" encoding="utf-8"?>
<calcChain xmlns="http://schemas.openxmlformats.org/spreadsheetml/2006/main">
  <c r="S741" i="2" l="1"/>
  <c r="S739" i="2"/>
  <c r="S733" i="2"/>
  <c r="S731" i="2"/>
  <c r="S725" i="2"/>
  <c r="S723" i="2"/>
  <c r="S717" i="2"/>
  <c r="S715" i="2"/>
  <c r="S709" i="2"/>
  <c r="S707" i="2"/>
  <c r="S701" i="2"/>
  <c r="S699" i="2"/>
  <c r="S693" i="2"/>
  <c r="S684" i="2"/>
  <c r="S682" i="2"/>
  <c r="S676" i="2"/>
  <c r="S674" i="2"/>
  <c r="S668" i="2"/>
  <c r="S666" i="2"/>
  <c r="S659" i="2"/>
  <c r="S657" i="2"/>
  <c r="S651" i="2"/>
  <c r="S649" i="2"/>
  <c r="S643" i="2"/>
  <c r="S641" i="2"/>
  <c r="S635" i="2"/>
  <c r="S633" i="2"/>
  <c r="S627" i="2"/>
  <c r="S625" i="2"/>
  <c r="S619" i="2"/>
  <c r="S617" i="2"/>
  <c r="S611" i="2"/>
  <c r="S609" i="2"/>
  <c r="S602" i="2"/>
  <c r="S600" i="2"/>
  <c r="S594" i="2"/>
  <c r="S592" i="2"/>
  <c r="S585" i="2"/>
  <c r="S583" i="2"/>
  <c r="S577" i="2"/>
  <c r="S575" i="2"/>
  <c r="S569" i="2"/>
  <c r="S567" i="2"/>
  <c r="S561" i="2"/>
  <c r="S559" i="2"/>
  <c r="S552" i="2"/>
  <c r="S550" i="2"/>
  <c r="S544" i="2"/>
  <c r="S542" i="2"/>
  <c r="S536" i="2"/>
  <c r="S534" i="2"/>
  <c r="S527" i="2"/>
  <c r="S525" i="2"/>
  <c r="S519" i="2"/>
  <c r="S517" i="2"/>
  <c r="S510" i="2"/>
  <c r="S508" i="2"/>
  <c r="S501" i="2"/>
  <c r="S499" i="2"/>
  <c r="S492" i="2"/>
  <c r="S490" i="2"/>
  <c r="S483" i="2"/>
  <c r="S481" i="2"/>
  <c r="S475" i="2"/>
  <c r="S473" i="2"/>
  <c r="S467" i="2"/>
  <c r="S465" i="2"/>
  <c r="S459" i="2"/>
  <c r="S457" i="2"/>
  <c r="S451" i="2"/>
  <c r="S449" i="2"/>
  <c r="S443" i="2"/>
  <c r="S441" i="2"/>
  <c r="S435" i="2"/>
  <c r="S433" i="2"/>
  <c r="S427" i="2"/>
  <c r="S425" i="2"/>
  <c r="S419" i="2"/>
  <c r="S417" i="2"/>
  <c r="S410" i="2"/>
  <c r="S408" i="2"/>
  <c r="S402" i="2"/>
  <c r="S400" i="2"/>
  <c r="S394" i="2"/>
  <c r="S392" i="2"/>
  <c r="S388" i="2"/>
  <c r="S386" i="2"/>
  <c r="S384" i="2"/>
  <c r="S377" i="2"/>
  <c r="S375" i="2"/>
  <c r="S369" i="2"/>
  <c r="S367" i="2"/>
  <c r="S360" i="2"/>
  <c r="S358" i="2"/>
  <c r="S352" i="2"/>
  <c r="S350" i="2"/>
  <c r="S343" i="2"/>
  <c r="S341" i="2"/>
  <c r="S335" i="2"/>
  <c r="S333" i="2"/>
  <c r="S327" i="2"/>
  <c r="S325" i="2"/>
  <c r="S319" i="2"/>
  <c r="S317" i="2"/>
  <c r="S310" i="2"/>
  <c r="S308" i="2"/>
  <c r="S302" i="2"/>
  <c r="S300" i="2"/>
  <c r="R298" i="2"/>
  <c r="S298" i="2" s="1"/>
  <c r="Q298" i="2"/>
  <c r="P298" i="2"/>
  <c r="O298" i="2"/>
  <c r="N298" i="2"/>
  <c r="M298" i="2"/>
  <c r="L298" i="2"/>
  <c r="K298" i="2"/>
  <c r="J298" i="2"/>
  <c r="I298" i="2"/>
  <c r="H298" i="2"/>
  <c r="G298" i="2"/>
  <c r="R296" i="2"/>
  <c r="S296" i="2" s="1"/>
  <c r="Q296" i="2"/>
  <c r="P296" i="2"/>
  <c r="O296" i="2"/>
  <c r="N296" i="2"/>
  <c r="M296" i="2"/>
  <c r="L296" i="2"/>
  <c r="K296" i="2"/>
  <c r="J296" i="2"/>
  <c r="I296" i="2"/>
  <c r="H296" i="2"/>
  <c r="G296" i="2"/>
  <c r="S294" i="2"/>
  <c r="S292" i="2"/>
  <c r="R290" i="2"/>
  <c r="S290" i="2" s="1"/>
  <c r="Q290" i="2"/>
  <c r="P290" i="2"/>
  <c r="O290" i="2"/>
  <c r="N290" i="2"/>
  <c r="M290" i="2"/>
  <c r="L290" i="2"/>
  <c r="K290" i="2"/>
  <c r="J290" i="2"/>
  <c r="I290" i="2"/>
  <c r="H290" i="2"/>
  <c r="G290" i="2"/>
  <c r="R288" i="2"/>
  <c r="S288" i="2" s="1"/>
  <c r="Q288" i="2"/>
  <c r="P288" i="2"/>
  <c r="O288" i="2"/>
  <c r="N288" i="2"/>
  <c r="M288" i="2"/>
  <c r="L288" i="2"/>
  <c r="K288" i="2"/>
  <c r="J288" i="2"/>
  <c r="I288" i="2"/>
  <c r="H288" i="2"/>
  <c r="G288" i="2"/>
  <c r="S286" i="2"/>
  <c r="S284" i="2"/>
  <c r="R282" i="2"/>
  <c r="S282" i="2" s="1"/>
  <c r="Q282" i="2"/>
  <c r="P282" i="2"/>
  <c r="O282" i="2"/>
  <c r="N282" i="2"/>
  <c r="M282" i="2"/>
  <c r="L282" i="2"/>
  <c r="K282" i="2"/>
  <c r="J282" i="2"/>
  <c r="I282" i="2"/>
  <c r="H282" i="2"/>
  <c r="G282" i="2"/>
  <c r="R280" i="2"/>
  <c r="S280" i="2" s="1"/>
  <c r="Q280" i="2"/>
  <c r="P280" i="2"/>
  <c r="O280" i="2"/>
  <c r="N280" i="2"/>
  <c r="M280" i="2"/>
  <c r="L280" i="2"/>
  <c r="K280" i="2"/>
  <c r="J280" i="2"/>
  <c r="I280" i="2"/>
  <c r="H280" i="2"/>
  <c r="G280" i="2"/>
  <c r="S278" i="2"/>
  <c r="S276" i="2"/>
  <c r="R274" i="2"/>
  <c r="S274" i="2" s="1"/>
  <c r="Q274" i="2"/>
  <c r="P274" i="2"/>
  <c r="O274" i="2"/>
  <c r="N274" i="2"/>
  <c r="M274" i="2"/>
  <c r="L274" i="2"/>
  <c r="K274" i="2"/>
  <c r="J274" i="2"/>
  <c r="I274" i="2"/>
  <c r="H274" i="2"/>
  <c r="G274" i="2"/>
  <c r="R272" i="2"/>
  <c r="S272" i="2" s="1"/>
  <c r="Q272" i="2"/>
  <c r="P272" i="2"/>
  <c r="O272" i="2"/>
  <c r="N272" i="2"/>
  <c r="M272" i="2"/>
  <c r="L272" i="2"/>
  <c r="K272" i="2"/>
  <c r="J272" i="2"/>
  <c r="I272" i="2"/>
  <c r="H272" i="2"/>
  <c r="G272" i="2"/>
  <c r="S270" i="2"/>
  <c r="S268" i="2"/>
  <c r="R266" i="2"/>
  <c r="S266" i="2" s="1"/>
  <c r="Q266" i="2"/>
  <c r="P266" i="2"/>
  <c r="O266" i="2"/>
  <c r="N266" i="2"/>
  <c r="M266" i="2"/>
  <c r="L266" i="2"/>
  <c r="K266" i="2"/>
  <c r="J266" i="2"/>
  <c r="I266" i="2"/>
  <c r="H266" i="2"/>
  <c r="G266" i="2"/>
  <c r="R264" i="2"/>
  <c r="S264" i="2" s="1"/>
  <c r="Q264" i="2"/>
  <c r="P264" i="2"/>
  <c r="O264" i="2"/>
  <c r="N264" i="2"/>
  <c r="M264" i="2"/>
  <c r="L264" i="2"/>
  <c r="K264" i="2"/>
  <c r="J264" i="2"/>
  <c r="I264" i="2"/>
  <c r="H264" i="2"/>
  <c r="G264" i="2"/>
  <c r="S261" i="2"/>
  <c r="S259" i="2"/>
  <c r="S253" i="2"/>
  <c r="S251" i="2"/>
  <c r="S245" i="2"/>
  <c r="S243" i="2"/>
  <c r="S236" i="2"/>
  <c r="S228" i="2"/>
  <c r="S219" i="2"/>
  <c r="S217" i="2"/>
  <c r="S210" i="2"/>
  <c r="S208" i="2"/>
  <c r="S202" i="2"/>
  <c r="S200" i="2"/>
  <c r="S194" i="2"/>
  <c r="S192" i="2"/>
  <c r="S186" i="2"/>
  <c r="S184" i="2"/>
  <c r="S178" i="2"/>
  <c r="S176" i="2"/>
  <c r="S170" i="2"/>
  <c r="S168" i="2"/>
  <c r="S161" i="2"/>
  <c r="S159" i="2"/>
  <c r="S153" i="2"/>
  <c r="S151" i="2"/>
  <c r="S145" i="2"/>
  <c r="S143" i="2"/>
  <c r="S137" i="2"/>
  <c r="S135" i="2"/>
  <c r="S129" i="2"/>
  <c r="S127" i="2"/>
  <c r="S121" i="2"/>
  <c r="S119" i="2"/>
  <c r="S112" i="2"/>
  <c r="S110" i="2"/>
  <c r="S104" i="2"/>
  <c r="S102" i="2"/>
  <c r="S95" i="2"/>
  <c r="S93" i="2"/>
  <c r="S87" i="2"/>
  <c r="S85" i="2"/>
  <c r="S79" i="2"/>
  <c r="S77" i="2"/>
  <c r="S71" i="2"/>
  <c r="S69" i="2"/>
  <c r="S62" i="2"/>
  <c r="S60" i="2"/>
  <c r="S54" i="2"/>
  <c r="S52" i="2"/>
  <c r="S46" i="2"/>
  <c r="S44" i="2"/>
  <c r="S38" i="2"/>
  <c r="S36" i="2"/>
  <c r="S30" i="2"/>
  <c r="S28" i="2"/>
  <c r="S22" i="2"/>
  <c r="S20" i="2"/>
  <c r="S14" i="2"/>
  <c r="S12" i="2"/>
  <c r="S744" i="2" l="1"/>
</calcChain>
</file>

<file path=xl/sharedStrings.xml><?xml version="1.0" encoding="utf-8"?>
<sst xmlns="http://schemas.openxmlformats.org/spreadsheetml/2006/main" count="810" uniqueCount="335">
  <si>
    <t>Abril</t>
  </si>
  <si>
    <t>Mayo</t>
  </si>
  <si>
    <t>Julio</t>
  </si>
  <si>
    <t>Agosto</t>
  </si>
  <si>
    <t>Octubre</t>
  </si>
  <si>
    <t>Noviembre</t>
  </si>
  <si>
    <t>Enero</t>
  </si>
  <si>
    <t>SAN BUENAVENTURA, COAHUILA</t>
  </si>
  <si>
    <t>PRESUPUESTO EGRESOS 2018</t>
  </si>
  <si>
    <t>Todas las Direcciones Municipales</t>
  </si>
  <si>
    <t>Grado de cumplimiento de los objetivos, metas y satisfaccion de las necesidades proyectados en los programas 2018.</t>
  </si>
  <si>
    <t>Componente</t>
  </si>
  <si>
    <t>Indicador</t>
  </si>
  <si>
    <t>Meta</t>
  </si>
  <si>
    <t>Unidad de Medida</t>
  </si>
  <si>
    <t>Universo</t>
  </si>
  <si>
    <t>Febrero</t>
  </si>
  <si>
    <t>Marzo</t>
  </si>
  <si>
    <t>Junio</t>
  </si>
  <si>
    <t>Septiembre</t>
  </si>
  <si>
    <t>Diciembre</t>
  </si>
  <si>
    <t>Total 2018</t>
  </si>
  <si>
    <t>0101 - PRESIDENCIA</t>
  </si>
  <si>
    <t>CC01 Contar con un Buen Gobierno y Régimen Interior</t>
  </si>
  <si>
    <t>Total de acciones realizadas / Acciones Calendarizadas</t>
  </si>
  <si>
    <t>100</t>
  </si>
  <si>
    <t>Porciento</t>
  </si>
  <si>
    <t>Acciones Normativas Cumplidas</t>
  </si>
  <si>
    <t>PROGRAMADO (UNIDADES)</t>
  </si>
  <si>
    <t>REAL (UNIDADES)</t>
  </si>
  <si>
    <t>INVERSIÓN PROGRAMADA EN PESOS</t>
  </si>
  <si>
    <t>INVERSIÓN REAL EN PESOS</t>
  </si>
  <si>
    <t>CC02 Administración Publica Municipal</t>
  </si>
  <si>
    <t>Operar la administracion publica bajo un organigrama institucional funcional</t>
  </si>
  <si>
    <t>1</t>
  </si>
  <si>
    <t>organigrama</t>
  </si>
  <si>
    <t>Organigrama funcional</t>
  </si>
  <si>
    <t>CC03 Desarrollo Urbano y Obra Publica</t>
  </si>
  <si>
    <t>Marco normativo planteado  y aprobado</t>
  </si>
  <si>
    <t>5</t>
  </si>
  <si>
    <t>Reglamentos</t>
  </si>
  <si>
    <t>Contar con 5 de los 40 reglamentos citados en el art 182 del codigo Municipal</t>
  </si>
  <si>
    <t>CC04 Servicios Públicos</t>
  </si>
  <si>
    <t>Presentar mensualmente los informes de actividades de las comisiones y publicarlas en pagina de transparencia.</t>
  </si>
  <si>
    <t>Integracion de Comisiones de vigilancia</t>
  </si>
  <si>
    <t>CC05 Hacienda Publica</t>
  </si>
  <si>
    <t>Normativa Hacendaria Cumplida</t>
  </si>
  <si>
    <t>CC06 Desarrollo Económico y Social:</t>
  </si>
  <si>
    <t>Actividades resolutivas en el consejo ciudadano atendidas / actividades resolutivas totales * 100</t>
  </si>
  <si>
    <t>porciento</t>
  </si>
  <si>
    <t>Cumplimiento a acuerdos de cabildo en materia economica</t>
  </si>
  <si>
    <t>CC07 Educación y Cultura</t>
  </si>
  <si>
    <t>CC87 Contar con un Buen Gobierno y Régimen Interior</t>
  </si>
  <si>
    <t>CC88 Hacienda Publica</t>
  </si>
  <si>
    <t>CC89 Desarrollo Económico y Social:</t>
  </si>
  <si>
    <t>CC90 Educación y Cultura</t>
  </si>
  <si>
    <t>Gasto de inversion en educacion en el 2014 / Numero de habitantes</t>
  </si>
  <si>
    <t>Cumplimiento a acuerdos de cabildo en materia educativa</t>
  </si>
  <si>
    <t>0202 - SINDICALIA</t>
  </si>
  <si>
    <t>CC08 Procuración de Defensa y Derechos Humanos</t>
  </si>
  <si>
    <t xml:space="preserve">Acciones Cumplidas / Acciones Calendarizadas  * 100 </t>
  </si>
  <si>
    <t>Actividades propias del Sindico</t>
  </si>
  <si>
    <t>CC09 Fiscalización Hacendaria</t>
  </si>
  <si>
    <t>Objetivos cumplidos</t>
  </si>
  <si>
    <t>Obligaciones hacendarias</t>
  </si>
  <si>
    <t>0301 - DIRECCION DE CONTRALORIA</t>
  </si>
  <si>
    <t>CC10 Normatividad Competente</t>
  </si>
  <si>
    <t>Estudio de hechos delictivos internos / hechos denucniados y/o detectados internamente</t>
  </si>
  <si>
    <t>Resolucion de Procesos Administrativos Interpuestos</t>
  </si>
  <si>
    <t>CC11 Auditoria Exhaustiva</t>
  </si>
  <si>
    <t>revision mensual de documentacion soporte de gastos</t>
  </si>
  <si>
    <t>6</t>
  </si>
  <si>
    <t>auditorias</t>
  </si>
  <si>
    <t>Auditorias Anuales</t>
  </si>
  <si>
    <t>CC12 Auditoria Externa</t>
  </si>
  <si>
    <t>Informe Trimestral de  Seguimiento a auditorias Externas</t>
  </si>
  <si>
    <t>4</t>
  </si>
  <si>
    <t>informes trimestrales</t>
  </si>
  <si>
    <t>Expediente por auditorias externas</t>
  </si>
  <si>
    <t>CC13 Dictaminacion</t>
  </si>
  <si>
    <t>Dictamen de cuenta publica</t>
  </si>
  <si>
    <t>2</t>
  </si>
  <si>
    <t>dictamenes</t>
  </si>
  <si>
    <t>Transparencia financiera.</t>
  </si>
  <si>
    <t>CC14 Supervisión Amplia</t>
  </si>
  <si>
    <t>CC85 Acceso a la Información</t>
  </si>
  <si>
    <t>Listado de requerimientos emitidos por el ICAI</t>
  </si>
  <si>
    <t>Cumplimos con lo que establece la Ley de Acceso a la Informacion</t>
  </si>
  <si>
    <t>0501 - SEGURIDAD PUBLICA</t>
  </si>
  <si>
    <t>CC15 Profesionalización de Policía</t>
  </si>
  <si>
    <t>total de policias capacitados / total de policias municipales</t>
  </si>
  <si>
    <t>Capacitacion policiaca</t>
  </si>
  <si>
    <t>CC16 Políticas en Materia de Seguridad</t>
  </si>
  <si>
    <t xml:space="preserve">Incidencia delictiva en el 2014 - Indicencia delictiva 2013 </t>
  </si>
  <si>
    <t>puntos menos</t>
  </si>
  <si>
    <t xml:space="preserve">Disminucion del Indice delictivo </t>
  </si>
  <si>
    <t>CC17 Ciudadanía y Proximidad Social</t>
  </si>
  <si>
    <t xml:space="preserve">Realizar minimo 3 reuniones con comites cidadanos </t>
  </si>
  <si>
    <t>reuniones</t>
  </si>
  <si>
    <t>Comites de Seguridad Publica</t>
  </si>
  <si>
    <t>CC18 Prevención de Delito</t>
  </si>
  <si>
    <t>Rondines calendarizados llevados a cabo</t>
  </si>
  <si>
    <t>Rondines Ciudadanos</t>
  </si>
  <si>
    <t>CC19 Coordinación con Instituciones</t>
  </si>
  <si>
    <t>Integramos el consejo de seguridad publica municipal.</t>
  </si>
  <si>
    <t>Unidad</t>
  </si>
  <si>
    <t>Integracion del consejo</t>
  </si>
  <si>
    <t>CC20 Federales y Estatales</t>
  </si>
  <si>
    <t>Informe Mensual del Servicio</t>
  </si>
  <si>
    <t>Informes mensuales</t>
  </si>
  <si>
    <t>0502 - POLICIA (FORTALECIMIENTO) Y VIALIDAD</t>
  </si>
  <si>
    <t>CC21 Acciones de Tránsito y Vialidad</t>
  </si>
  <si>
    <t>Informe del destino de montos recaudados por concepto de multas</t>
  </si>
  <si>
    <t>informes</t>
  </si>
  <si>
    <t>Medidas infraccionarias por hechos de incumplimientos normativos de la ciudadania</t>
  </si>
  <si>
    <t>0503 - PROTECCION CIVIL</t>
  </si>
  <si>
    <t>CC22 Prevención de Accidentes</t>
  </si>
  <si>
    <t>Expediente de hechos.</t>
  </si>
  <si>
    <t>Acciones de prevencion de accidentes</t>
  </si>
  <si>
    <t>CC23 Protección Civil y Bomberos en Acción</t>
  </si>
  <si>
    <t>Informe de sesiones del consejo.</t>
  </si>
  <si>
    <t>Consejo Municipal De Protección Civil</t>
  </si>
  <si>
    <t>0801 - DIRECCION DE ECOLOGIA</t>
  </si>
  <si>
    <t>CC24  Riego y Reforestación de Áreas Publicas (Medio Ambiente)</t>
  </si>
  <si>
    <t>Bitacoras de servicio mensuales.</t>
  </si>
  <si>
    <t>12</t>
  </si>
  <si>
    <t>Bitacoras</t>
  </si>
  <si>
    <t>Mantenimiento de areas Verdes</t>
  </si>
  <si>
    <t>CC25 Podas y Encalados de Arboles (Medio Ambiente)</t>
  </si>
  <si>
    <t xml:space="preserve">Podas y Encalados de Arboles </t>
  </si>
  <si>
    <t>CC26 Limpieza y Mantenimiento de Usos y Acequias Municipales (Medio Ambiente)</t>
  </si>
  <si>
    <t>Entrega de 12 Informes de trabajos realizados</t>
  </si>
  <si>
    <t>Informes</t>
  </si>
  <si>
    <t>Limpieza Publica Municipal</t>
  </si>
  <si>
    <t>0901 - DIRECCION DE OBRAS PUBLICAS</t>
  </si>
  <si>
    <t>CC27  Obras Para La Infraestructura General</t>
  </si>
  <si>
    <t>Total de dinero recaudado de Infraestructura / Total de poblacion Sanbonense</t>
  </si>
  <si>
    <t>196.08</t>
  </si>
  <si>
    <t>pesos por persona</t>
  </si>
  <si>
    <t>Recursos Federales de Infraestructura</t>
  </si>
  <si>
    <t>CC28  Obras De Hidrocarburos</t>
  </si>
  <si>
    <t>Total de dinero recaudado de hidrocarburos / Total de poblacion Sanbonense</t>
  </si>
  <si>
    <t>783.67</t>
  </si>
  <si>
    <t>Recursos Federales de Hidrocarburos</t>
  </si>
  <si>
    <t>CC29  Obras De Rescate De Espacios Públicos</t>
  </si>
  <si>
    <t>Total de dinero recaudado de rescate de espacios publicos / Total de poblacion Sanbonense</t>
  </si>
  <si>
    <t>Recursos Federales de Rescate de Espacios Publicos</t>
  </si>
  <si>
    <t>CC30  Obras De Recursos Propios</t>
  </si>
  <si>
    <t>Total de dinero recaudado de recursos propios / Total de poblacion Sanbonense</t>
  </si>
  <si>
    <t>150.05</t>
  </si>
  <si>
    <t>Recursos Municipales para Obras</t>
  </si>
  <si>
    <t>CC31  Obras De Prossapy</t>
  </si>
  <si>
    <t>Total de dinero recaudado de prossapy / Total de poblacion Sanbonense</t>
  </si>
  <si>
    <t>Recursos Federales de Prossapy</t>
  </si>
  <si>
    <t>CC86  Desarrollo Urbano</t>
  </si>
  <si>
    <t>1 plan de desarrollo urbano aprobado y aplicado</t>
  </si>
  <si>
    <t>proyecto</t>
  </si>
  <si>
    <t xml:space="preserve">Aplicación de plan de Urbanismo </t>
  </si>
  <si>
    <t>1001 - DIRECCION DE DESARROLLO RURAL</t>
  </si>
  <si>
    <t>CC32  Mejora y Desarrollo de Actividades Rurales</t>
  </si>
  <si>
    <t>Celebracion y firma de convenios que promuevan economia en el area rural</t>
  </si>
  <si>
    <t>Convenios</t>
  </si>
  <si>
    <t>Celebrar convenios vigente para promover inversion municipal</t>
  </si>
  <si>
    <t>CC33  Producción del Campo</t>
  </si>
  <si>
    <t>Productores Beneficiados</t>
  </si>
  <si>
    <t>personas</t>
  </si>
  <si>
    <t>Desarrollo del ámbito silvoagropecuario en Municipio</t>
  </si>
  <si>
    <t>CC34  Vinculación al Área Rural</t>
  </si>
  <si>
    <t>productores</t>
  </si>
  <si>
    <t>Programas de Participacion Estatal al campo</t>
  </si>
  <si>
    <t>CC35  Sanidad Animal y Mejoramiento Genético</t>
  </si>
  <si>
    <t>Elaborar 3 camapañas en el año</t>
  </si>
  <si>
    <t>Campañas</t>
  </si>
  <si>
    <t>Camapaña de vacunacion</t>
  </si>
  <si>
    <t>1101 - SERVICIOS PUBLICOS</t>
  </si>
  <si>
    <t>CC36  Mantenimiento a Lámparas</t>
  </si>
  <si>
    <t>Mantenimiento a aumbrado publico</t>
  </si>
  <si>
    <t>CC37  Apoyos Eléctricos a la Sociedad</t>
  </si>
  <si>
    <t>10</t>
  </si>
  <si>
    <t>Apoyos</t>
  </si>
  <si>
    <t>Alumbrado en lugares publicos que represente problemas de seguridad</t>
  </si>
  <si>
    <t>1103  - LIMPIEZA</t>
  </si>
  <si>
    <t>CC38  Limpieza en Áreas Publicas</t>
  </si>
  <si>
    <t>Barrido Manual en el municipio</t>
  </si>
  <si>
    <t>CC39  Recolección de Basura</t>
  </si>
  <si>
    <t>Someter a aprobacion y publicacion un reglamento en materia de limpia, recoleccion de basura, traslado y disposicion de residuos.</t>
  </si>
  <si>
    <t>Aportaciones</t>
  </si>
  <si>
    <t>Aportaciones al Patronato</t>
  </si>
  <si>
    <t>1201 - SECRETARIA DEL AYUNTAMIENTO</t>
  </si>
  <si>
    <t>CC40  Secretaria del Ayuntamiento</t>
  </si>
  <si>
    <t>CC41  Atención Ciudadana</t>
  </si>
  <si>
    <t>Constituir 100 consejos de participacion ciudadana.</t>
  </si>
  <si>
    <t>30</t>
  </si>
  <si>
    <t>Consejos</t>
  </si>
  <si>
    <t>Contar con comites ciudadanos</t>
  </si>
  <si>
    <t>CC42  Recursos Humanos</t>
  </si>
  <si>
    <t>Total de departamentos municipales con sistemas administrativos automatizados / total de departamentos municipales * 100</t>
  </si>
  <si>
    <t>Organigrama</t>
  </si>
  <si>
    <t>contar con manuales de procedimientos en los sistemas administrativos del municipio</t>
  </si>
  <si>
    <t>CC43  Secretaria Técnica</t>
  </si>
  <si>
    <t>Implementar una plantilla de evaluacion de desarrollo municipal 2018 que integre el 100% del presupuesto de egresos municipales y el 100% de todas las direcciones.</t>
  </si>
  <si>
    <t>Plantilla de evaluacion</t>
  </si>
  <si>
    <t>Plantilla de Matriz de Indicadores de Desarrollo con el 100% de presupuesto municipal 2018.</t>
  </si>
  <si>
    <t>1204 - FOMENTO ECONOMICO</t>
  </si>
  <si>
    <t>CC44  Recaudación De Actividades Mercantiles</t>
  </si>
  <si>
    <t>Padrones debidamente integrados</t>
  </si>
  <si>
    <t>Integrar Padrones Mercantiles</t>
  </si>
  <si>
    <t>CC45  Seguimientos De Pisos</t>
  </si>
  <si>
    <t>Padron debidamente integrado</t>
  </si>
  <si>
    <t>Padron</t>
  </si>
  <si>
    <t>Integrar Padrones Seguimiento de Pisos</t>
  </si>
  <si>
    <t>CC46  Seguimiento De Espectáculos Y Exclusivos</t>
  </si>
  <si>
    <t>Integrar Padron Seguimiento De Espectáculos Y Exclusivos</t>
  </si>
  <si>
    <t>CC47 Seguimiento De Mercados</t>
  </si>
  <si>
    <t>Integrar Padron Seguimiento De Mercados</t>
  </si>
  <si>
    <t>CC48 Concesiones de Alcoholes</t>
  </si>
  <si>
    <t>Integrar Padron Concesiones de Alcoholes</t>
  </si>
  <si>
    <t>CC49 Concesiones de Transporte</t>
  </si>
  <si>
    <t>Integrar Padron Concesiones de Transporte</t>
  </si>
  <si>
    <t>CC51  Servicios de Panteones</t>
  </si>
  <si>
    <t>Integrar Padron Servicios de Panteones</t>
  </si>
  <si>
    <t>CC52  Licencias para la colocación y uso de anuncios y carteles publicitarios.</t>
  </si>
  <si>
    <t>Integrar Padron Licencias para la colocación y uso de anuncios y carteles publicitarios.</t>
  </si>
  <si>
    <t>CC53 Ocupación de Vías Publicas</t>
  </si>
  <si>
    <t>Integrar Padron Ocupación de Vías Publicas</t>
  </si>
  <si>
    <t>1205 - INSTITUTO DE LA MUJER</t>
  </si>
  <si>
    <t>CC54 Perspectiva de Genero</t>
  </si>
  <si>
    <t>Emplear a 100 personas mediante el programa de empleo temporal</t>
  </si>
  <si>
    <t>50</t>
  </si>
  <si>
    <t>Padron de beneficiarios del programa PET registrados en el Estado.</t>
  </si>
  <si>
    <t>1206 - TURISMO</t>
  </si>
  <si>
    <t>CC55 Acciones que fomentar el crecimiento económico.</t>
  </si>
  <si>
    <t>Integrar un padron confiable de crecimiento economico</t>
  </si>
  <si>
    <t>Padron economico municipal</t>
  </si>
  <si>
    <t>1207 - ICOJUVE</t>
  </si>
  <si>
    <t>CC56 Desarrollo Integral de las Comunidades</t>
  </si>
  <si>
    <t>Eventos con asistencias de por lo menos 50 personas</t>
  </si>
  <si>
    <t>Eventos realizados</t>
  </si>
  <si>
    <t>Eventos juveniles</t>
  </si>
  <si>
    <t>1301 - DIRECCION DE DESARROLLO SOCIAL</t>
  </si>
  <si>
    <t>CC57 Desarrollo Social</t>
  </si>
  <si>
    <t>Aprobacion del alcalde de un manual operativo de participacion ciudadana debidamente operando.</t>
  </si>
  <si>
    <t>manual</t>
  </si>
  <si>
    <t>Manual de operación de Participacion ciudadana</t>
  </si>
  <si>
    <t>CC58 Vivienda Digna</t>
  </si>
  <si>
    <t>150</t>
  </si>
  <si>
    <t xml:space="preserve">Apoyos </t>
  </si>
  <si>
    <t>Entre  regularizaciones y Mejoras de vivienda</t>
  </si>
  <si>
    <t>1302 - EDUCACION Y CULTURA</t>
  </si>
  <si>
    <t>CC59 Educación de Calidad</t>
  </si>
  <si>
    <t>Fomento de actividades educativas</t>
  </si>
  <si>
    <t>CC60 Creación, Promoción y Rescate Cultural</t>
  </si>
  <si>
    <t>Fomento de actividades culturales</t>
  </si>
  <si>
    <t>CC61 Rehabilitación y Acondicionamiento de Espacios Públicos</t>
  </si>
  <si>
    <t>Rehabilitacion por lomenos a cuatro espacios publicos en el año</t>
  </si>
  <si>
    <t>espacios publicos</t>
  </si>
  <si>
    <t>Rehabilitamos espacios publicos</t>
  </si>
  <si>
    <t>1401 - DIRECCION DE TESORERIA</t>
  </si>
  <si>
    <t>CC62 Contabilidad</t>
  </si>
  <si>
    <t>Implementamos acciones de control administrativos</t>
  </si>
  <si>
    <t>CC63 Control Presupuestal</t>
  </si>
  <si>
    <t>CC91  Hacienda Publica</t>
  </si>
  <si>
    <t>CC84 Adquisiciones</t>
  </si>
  <si>
    <t>Procesos de Adquisiciones en cumplimiento a la normativa aplicable</t>
  </si>
  <si>
    <t>1402 - CATASTRO</t>
  </si>
  <si>
    <t>CC64 Impuesto Predial</t>
  </si>
  <si>
    <t>Padron de Predial Municipal</t>
  </si>
  <si>
    <t>CC65 Impuesto Sobre Adquisición de Bienes Inmuebles</t>
  </si>
  <si>
    <t xml:space="preserve">De los expedientes de cobro de ISAI </t>
  </si>
  <si>
    <t>Registro de ISAI integrados</t>
  </si>
  <si>
    <t>1601  Deportes</t>
  </si>
  <si>
    <t>CC66 Eventos de Activación</t>
  </si>
  <si>
    <t>Un evento por mes.</t>
  </si>
  <si>
    <t>Activacion Fisica</t>
  </si>
  <si>
    <t>CC67 Estética de Instalaciones Deportivas</t>
  </si>
  <si>
    <t>Remodelaciones de areas publicas deportivas</t>
  </si>
  <si>
    <t xml:space="preserve">Remodelaciones de Instalaciones Deportivas </t>
  </si>
  <si>
    <t>CC68 Reclutamiento de Talento</t>
  </si>
  <si>
    <t>Diagnósticos económicos y sociales que reflejen la situación real y las necesidades y prioridades del municipio</t>
  </si>
  <si>
    <t>Diagnosticos mensuales de situacion municipal</t>
  </si>
  <si>
    <t>CC69 Ligas Municipales Deportivas y Torneos</t>
  </si>
  <si>
    <t>Integracion deportista en el municipio.</t>
  </si>
  <si>
    <t>CC70 Equipamiento de Oficina</t>
  </si>
  <si>
    <t>Realizar 3 remodelaciones al año</t>
  </si>
  <si>
    <t>3</t>
  </si>
  <si>
    <t>Remodelaciones</t>
  </si>
  <si>
    <t>Remodelaciones de Inmuebles municipales</t>
  </si>
  <si>
    <t>CC71 Apoyo a Instituciones</t>
  </si>
  <si>
    <t>CC72 Becas de Alto Rendimiento</t>
  </si>
  <si>
    <t>Total de acciones realizadas / total de acciones calendarizadas * 100</t>
  </si>
  <si>
    <t>Apoyo a Deportistas</t>
  </si>
  <si>
    <t>1602 - SALUD</t>
  </si>
  <si>
    <t>CC73 Campañas de Salud</t>
  </si>
  <si>
    <t>Camapañas de Salud</t>
  </si>
  <si>
    <t>Campañas de Salud</t>
  </si>
  <si>
    <t>CC74  Servicios de Previsión Social</t>
  </si>
  <si>
    <t>Emitimos un informe mensual de las acciones implementadas en la materia</t>
  </si>
  <si>
    <t>Servicios de Prevision Social</t>
  </si>
  <si>
    <t>CC50  Servicios de Rastro</t>
  </si>
  <si>
    <t>Celebramos un covenios de concesiones y elaboracion de padron.</t>
  </si>
  <si>
    <t>Rastro Municipal</t>
  </si>
  <si>
    <t>1901 - D.I.F. MUNICIPAL</t>
  </si>
  <si>
    <t>CC75 Atención a los más Vulnerables</t>
  </si>
  <si>
    <t>Lista de asistencia de solicitud de ayuda</t>
  </si>
  <si>
    <t>CC78 UBR Atención para la Inclusión</t>
  </si>
  <si>
    <t>Vinculacion con Instacias Estatales y Federales</t>
  </si>
  <si>
    <t>CC79 Instancia Municipal de PRONIF</t>
  </si>
  <si>
    <t>Acciones de Pronif</t>
  </si>
  <si>
    <t>CC80 Instancia municipal de las Mujeres</t>
  </si>
  <si>
    <t>Atencion a mujeres victimas de violencia</t>
  </si>
  <si>
    <t>CC81 Personas Adultas Mayores</t>
  </si>
  <si>
    <t>Acciones de integracion de Adultos Mayores</t>
  </si>
  <si>
    <t>CC76 Atención a Menores de Edad</t>
  </si>
  <si>
    <t>Acciones de integracion de niñas, niños y jovenes</t>
  </si>
  <si>
    <t>CC83 Eventos Festivos</t>
  </si>
  <si>
    <t>Acciones de integracion Social</t>
  </si>
  <si>
    <t>Total Inversion</t>
  </si>
  <si>
    <t>Informe de Actividades</t>
  </si>
  <si>
    <t>Informe de Rondines</t>
  </si>
  <si>
    <t>0201 - CUERPO EDILICIO</t>
  </si>
  <si>
    <t>Celebrar sesiones de colaboracion en materia de Seguridad Publica</t>
  </si>
  <si>
    <t>bitacoras</t>
  </si>
  <si>
    <t>Entrega de 12 bitacoras de trabajos realizados</t>
  </si>
  <si>
    <t>Otorgar un maximo de 10 apoyos al año</t>
  </si>
  <si>
    <t>Mejorar condiciones de vivienda en el municipio</t>
  </si>
  <si>
    <t>Diagnosticos mensuales</t>
  </si>
  <si>
    <t>Apoyo a instituciones y sociedad civil  en materia de deporte</t>
  </si>
  <si>
    <t>14</t>
  </si>
  <si>
    <t>Realizar catorce campañas de salud</t>
  </si>
  <si>
    <t>Informe de Apoyos mensuales</t>
  </si>
  <si>
    <t xml:space="preserve"> “Bajo protesta de decir verdad declaramos que los Estados Financieros y sus notas, son razonablemente correctos y son responsabilidad del emisor”</t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</si>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</sst>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_-&quot;$&quot;\ * #,##0.00_-;\-&quot;$&quot;\ * #,##0.0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u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" fillId="0" borderId="0"/>
    <xf numFmtId="0" fontId="8" fillId="0" borderId="0">
      <alignment vertical="top"/>
    </xf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6" fillId="3" borderId="1" xfId="2" applyFill="1" applyBorder="1" applyAlignment="1">
      <alignment horizontal="center" vertical="center" wrapText="1"/>
    </xf>
    <xf numFmtId="9" fontId="7" fillId="0" borderId="1" xfId="2" applyNumberFormat="1" applyFont="1" applyFill="1" applyBorder="1" applyAlignment="1">
      <alignment horizontal="center"/>
    </xf>
    <xf numFmtId="0" fontId="6" fillId="3" borderId="1" xfId="2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43" fontId="7" fillId="0" borderId="1" xfId="3" applyNumberFormat="1" applyFont="1" applyFill="1" applyBorder="1" applyAlignment="1">
      <alignment horizontal="center"/>
    </xf>
    <xf numFmtId="43" fontId="7" fillId="3" borderId="1" xfId="3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164" fontId="7" fillId="0" borderId="1" xfId="3" applyNumberFormat="1" applyFont="1" applyFill="1" applyBorder="1" applyAlignment="1">
      <alignment horizontal="center"/>
    </xf>
    <xf numFmtId="9" fontId="6" fillId="0" borderId="1" xfId="2" applyNumberFormat="1" applyFill="1" applyBorder="1" applyAlignment="1">
      <alignment horizontal="center"/>
    </xf>
    <xf numFmtId="9" fontId="6" fillId="3" borderId="1" xfId="2" applyNumberFormat="1" applyFill="1" applyBorder="1" applyAlignment="1">
      <alignment horizontal="center" vertical="center" wrapText="1"/>
    </xf>
    <xf numFmtId="0" fontId="6" fillId="0" borderId="1" xfId="2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6" fillId="0" borderId="1" xfId="2" applyFill="1" applyBorder="1" applyAlignment="1">
      <alignment horizontal="center"/>
    </xf>
    <xf numFmtId="0" fontId="0" fillId="4" borderId="0" xfId="0" applyFill="1"/>
    <xf numFmtId="0" fontId="0" fillId="4" borderId="0" xfId="0" applyNumberFormat="1" applyFill="1"/>
    <xf numFmtId="43" fontId="7" fillId="3" borderId="0" xfId="3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/>
    </xf>
    <xf numFmtId="0" fontId="6" fillId="0" borderId="1" xfId="2" applyFill="1" applyBorder="1" applyAlignment="1">
      <alignment horizontal="center"/>
    </xf>
    <xf numFmtId="0" fontId="6" fillId="0" borderId="1" xfId="2" applyFont="1" applyBorder="1" applyAlignment="1">
      <alignment horizontal="center"/>
    </xf>
    <xf numFmtId="49" fontId="6" fillId="4" borderId="1" xfId="2" applyNumberFormat="1" applyFill="1" applyBorder="1" applyAlignment="1">
      <alignment horizontal="justify" vertical="center" wrapText="1"/>
    </xf>
    <xf numFmtId="0" fontId="6" fillId="4" borderId="1" xfId="2" applyNumberFormat="1" applyFill="1" applyBorder="1" applyAlignment="1">
      <alignment horizontal="justify" vertical="center" wrapText="1"/>
    </xf>
    <xf numFmtId="49" fontId="6" fillId="4" borderId="1" xfId="2" applyNumberFormat="1" applyFill="1" applyBorder="1" applyAlignment="1">
      <alignment horizontal="center" vertical="center" wrapText="1"/>
    </xf>
    <xf numFmtId="0" fontId="6" fillId="4" borderId="1" xfId="2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9" fontId="6" fillId="4" borderId="1" xfId="2" applyNumberFormat="1" applyFill="1" applyBorder="1" applyAlignment="1">
      <alignment horizontal="left" vertical="center" wrapText="1"/>
    </xf>
  </cellXfs>
  <cellStyles count="51">
    <cellStyle name="Comma 2" xfId="4"/>
    <cellStyle name="Currency 2" xfId="5"/>
    <cellStyle name="Millares 2" xfId="6"/>
    <cellStyle name="Millares 2 2" xfId="7"/>
    <cellStyle name="Millares 3" xfId="8"/>
    <cellStyle name="Millares 4" xfId="9"/>
    <cellStyle name="Millares 5" xfId="10"/>
    <cellStyle name="Millares 6" xfId="11"/>
    <cellStyle name="Millares 6 2" xfId="12"/>
    <cellStyle name="Moneda" xfId="1" builtinId="4"/>
    <cellStyle name="Moneda 2" xfId="3"/>
    <cellStyle name="Moneda 2 2" xfId="13"/>
    <cellStyle name="Moneda 3" xfId="14"/>
    <cellStyle name="Moneda 4" xfId="15"/>
    <cellStyle name="Moneda 4 2" xfId="16"/>
    <cellStyle name="Moneda 5" xfId="17"/>
    <cellStyle name="Moneda 6" xfId="18"/>
    <cellStyle name="Moneda 7" xfId="19"/>
    <cellStyle name="Normal" xfId="0" builtinId="0"/>
    <cellStyle name="Normal 10" xfId="20"/>
    <cellStyle name="Normal 10 2" xfId="21"/>
    <cellStyle name="Normal 10 2 2" xfId="22"/>
    <cellStyle name="Normal 11" xfId="23"/>
    <cellStyle name="Normal 11 2" xfId="24"/>
    <cellStyle name="Normal 12" xfId="25"/>
    <cellStyle name="Normal 13" xfId="26"/>
    <cellStyle name="Normal 14" xfId="27"/>
    <cellStyle name="Normal 14 2" xfId="28"/>
    <cellStyle name="Normal 15" xfId="29"/>
    <cellStyle name="Normal 16" xfId="30"/>
    <cellStyle name="Normal 17" xfId="31"/>
    <cellStyle name="Normal 2" xfId="32"/>
    <cellStyle name="Normal 2 2" xfId="2"/>
    <cellStyle name="Normal 2 2 2" xfId="33"/>
    <cellStyle name="Normal 2 3" xfId="34"/>
    <cellStyle name="Normal 3" xfId="35"/>
    <cellStyle name="Normal 3 2" xfId="36"/>
    <cellStyle name="Normal 3 3" xfId="37"/>
    <cellStyle name="Normal 4" xfId="38"/>
    <cellStyle name="Normal 4 2" xfId="39"/>
    <cellStyle name="Normal 4 3" xfId="40"/>
    <cellStyle name="Normal 5" xfId="41"/>
    <cellStyle name="Normal 6" xfId="42"/>
    <cellStyle name="Normal 7" xfId="43"/>
    <cellStyle name="Normal 8" xfId="44"/>
    <cellStyle name="Normal 9" xfId="45"/>
    <cellStyle name="Percent 2" xfId="46"/>
    <cellStyle name="Porcentaje 2" xfId="47"/>
    <cellStyle name="Porcentaje 2 2" xfId="48"/>
    <cellStyle name="Porcentaje 3" xfId="49"/>
    <cellStyle name="Porcentual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174619</xdr:colOff>
      <xdr:row>0</xdr:row>
      <xdr:rowOff>227457</xdr:rowOff>
    </xdr:from>
    <xdr:to>
      <xdr:col>18</xdr:col>
      <xdr:colOff>415691</xdr:colOff>
      <xdr:row>2</xdr:row>
      <xdr:rowOff>113157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8619" y="227457"/>
          <a:ext cx="100307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209550</xdr:rowOff>
    </xdr:from>
    <xdr:to>
      <xdr:col>1</xdr:col>
      <xdr:colOff>382778</xdr:colOff>
      <xdr:row>2</xdr:row>
      <xdr:rowOff>141731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9550"/>
          <a:ext cx="630428" cy="75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3"/>
  <sheetViews>
    <sheetView tabSelected="1" workbookViewId="0">
      <selection activeCell="H559" sqref="H559"/>
    </sheetView>
  </sheetViews>
  <sheetFormatPr baseColWidth="10" defaultRowHeight="15" x14ac:dyDescent="0.25"/>
  <cols>
    <col min="1" max="1" width="11.42578125" style="17"/>
    <col min="2" max="6" width="11.42578125" style="18" customWidth="1"/>
    <col min="7" max="18" width="11.42578125" customWidth="1"/>
    <col min="19" max="19" width="12" customWidth="1"/>
  </cols>
  <sheetData>
    <row r="1" spans="1:19" ht="32.25" x14ac:dyDescent="0.5">
      <c r="A1" s="36" t="s">
        <v>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32.25" x14ac:dyDescent="0.5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32.25" x14ac:dyDescent="0.5">
      <c r="A3" s="36" t="s">
        <v>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3.25" x14ac:dyDescent="0.35">
      <c r="A4" s="37" t="s">
        <v>10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ht="24" x14ac:dyDescent="0.25">
      <c r="A5" s="2" t="s">
        <v>11</v>
      </c>
      <c r="B5" s="2" t="s">
        <v>12</v>
      </c>
      <c r="C5" s="2"/>
      <c r="D5" s="2" t="s">
        <v>13</v>
      </c>
      <c r="E5" s="2" t="s">
        <v>14</v>
      </c>
      <c r="F5" s="2" t="s">
        <v>15</v>
      </c>
      <c r="G5" s="2" t="s">
        <v>6</v>
      </c>
      <c r="H5" s="2" t="s">
        <v>16</v>
      </c>
      <c r="I5" s="1" t="s">
        <v>17</v>
      </c>
      <c r="J5" s="3" t="s">
        <v>0</v>
      </c>
      <c r="K5" s="2" t="s">
        <v>1</v>
      </c>
      <c r="L5" s="2" t="s">
        <v>18</v>
      </c>
      <c r="M5" s="1" t="s">
        <v>2</v>
      </c>
      <c r="N5" s="1" t="s">
        <v>3</v>
      </c>
      <c r="O5" s="1" t="s">
        <v>19</v>
      </c>
      <c r="P5" s="1" t="s">
        <v>4</v>
      </c>
      <c r="Q5" s="1" t="s">
        <v>5</v>
      </c>
      <c r="R5" s="1" t="s">
        <v>20</v>
      </c>
      <c r="S5" s="1" t="s">
        <v>21</v>
      </c>
    </row>
    <row r="6" spans="1:19" x14ac:dyDescent="0.25">
      <c r="A6" s="26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</row>
    <row r="7" spans="1:19" ht="15" customHeight="1" x14ac:dyDescent="0.25">
      <c r="A7" s="32" t="s">
        <v>23</v>
      </c>
      <c r="B7" s="32" t="s">
        <v>24</v>
      </c>
      <c r="C7" s="33"/>
      <c r="D7" s="34" t="s">
        <v>25</v>
      </c>
      <c r="E7" s="35" t="s">
        <v>26</v>
      </c>
      <c r="F7" s="34" t="s">
        <v>27</v>
      </c>
      <c r="G7" s="29" t="s">
        <v>28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4"/>
    </row>
    <row r="8" spans="1:19" x14ac:dyDescent="0.25">
      <c r="A8" s="32"/>
      <c r="B8" s="33"/>
      <c r="C8" s="33"/>
      <c r="D8" s="35"/>
      <c r="E8" s="35"/>
      <c r="F8" s="35"/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</row>
    <row r="9" spans="1:19" x14ac:dyDescent="0.25">
      <c r="A9" s="32"/>
      <c r="B9" s="33"/>
      <c r="C9" s="33"/>
      <c r="D9" s="35"/>
      <c r="E9" s="35"/>
      <c r="F9" s="35"/>
      <c r="G9" s="29" t="s">
        <v>29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6"/>
    </row>
    <row r="10" spans="1:19" x14ac:dyDescent="0.25">
      <c r="A10" s="32"/>
      <c r="B10" s="33"/>
      <c r="C10" s="33"/>
      <c r="D10" s="35"/>
      <c r="E10" s="35"/>
      <c r="F10" s="35"/>
      <c r="G10" s="5">
        <v>0.8</v>
      </c>
      <c r="H10" s="5">
        <v>0.8</v>
      </c>
      <c r="I10" s="5">
        <v>0.8</v>
      </c>
      <c r="J10" s="7"/>
      <c r="K10" s="7"/>
      <c r="L10" s="7"/>
      <c r="M10" s="7"/>
      <c r="N10" s="7"/>
      <c r="O10" s="7"/>
      <c r="P10" s="7"/>
      <c r="Q10" s="7"/>
      <c r="R10" s="7"/>
      <c r="S10" s="5">
        <v>0.8</v>
      </c>
    </row>
    <row r="11" spans="1:19" x14ac:dyDescent="0.25">
      <c r="A11" s="32"/>
      <c r="B11" s="33"/>
      <c r="C11" s="33"/>
      <c r="D11" s="35"/>
      <c r="E11" s="35"/>
      <c r="F11" s="35"/>
      <c r="G11" s="29" t="s">
        <v>30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6"/>
    </row>
    <row r="12" spans="1:19" x14ac:dyDescent="0.25">
      <c r="A12" s="32"/>
      <c r="B12" s="33"/>
      <c r="C12" s="33"/>
      <c r="D12" s="35"/>
      <c r="E12" s="35"/>
      <c r="F12" s="35"/>
      <c r="G12" s="8">
        <v>176114.77745570027</v>
      </c>
      <c r="H12" s="8">
        <v>172508.85811288279</v>
      </c>
      <c r="I12" s="8">
        <v>167459.53132619444</v>
      </c>
      <c r="J12" s="8">
        <v>163464.01042798226</v>
      </c>
      <c r="K12" s="8">
        <v>163464.01042798226</v>
      </c>
      <c r="L12" s="8">
        <v>163464.01042798226</v>
      </c>
      <c r="M12" s="8">
        <v>163464.01042798226</v>
      </c>
      <c r="N12" s="8">
        <v>163464.01042798226</v>
      </c>
      <c r="O12" s="8">
        <v>163464.01042798226</v>
      </c>
      <c r="P12" s="8">
        <v>163464.01042798226</v>
      </c>
      <c r="Q12" s="8">
        <v>163464.01042798226</v>
      </c>
      <c r="R12" s="8">
        <v>163463.98037865435</v>
      </c>
      <c r="S12" s="9">
        <f>SUM(G12:R12)</f>
        <v>1987259.2306972903</v>
      </c>
    </row>
    <row r="13" spans="1:19" x14ac:dyDescent="0.25">
      <c r="A13" s="32"/>
      <c r="B13" s="33"/>
      <c r="C13" s="33"/>
      <c r="D13" s="35"/>
      <c r="E13" s="35"/>
      <c r="F13" s="35"/>
      <c r="G13" s="31" t="s">
        <v>31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6"/>
    </row>
    <row r="14" spans="1:19" x14ac:dyDescent="0.25">
      <c r="A14" s="32"/>
      <c r="B14" s="33"/>
      <c r="C14" s="33"/>
      <c r="D14" s="35"/>
      <c r="E14" s="35"/>
      <c r="F14" s="35"/>
      <c r="G14" s="9">
        <v>52493.020000000004</v>
      </c>
      <c r="H14" s="9">
        <v>51201.880000000005</v>
      </c>
      <c r="I14" s="9">
        <v>53388.1</v>
      </c>
      <c r="J14" s="9"/>
      <c r="K14" s="9"/>
      <c r="L14" s="9"/>
      <c r="M14" s="9"/>
      <c r="N14" s="9"/>
      <c r="O14" s="9"/>
      <c r="P14" s="9"/>
      <c r="Q14" s="9"/>
      <c r="R14" s="9"/>
      <c r="S14" s="9">
        <f>SUM(G14:R14)</f>
        <v>157083</v>
      </c>
    </row>
    <row r="15" spans="1:19" ht="15" customHeight="1" x14ac:dyDescent="0.25">
      <c r="A15" s="32" t="s">
        <v>32</v>
      </c>
      <c r="B15" s="32" t="s">
        <v>33</v>
      </c>
      <c r="C15" s="33"/>
      <c r="D15" s="34" t="s">
        <v>34</v>
      </c>
      <c r="E15" s="35" t="s">
        <v>35</v>
      </c>
      <c r="F15" s="34" t="s">
        <v>36</v>
      </c>
      <c r="G15" s="29" t="s">
        <v>28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4"/>
    </row>
    <row r="16" spans="1:19" x14ac:dyDescent="0.25">
      <c r="A16" s="32"/>
      <c r="B16" s="33"/>
      <c r="C16" s="33"/>
      <c r="D16" s="35"/>
      <c r="E16" s="35"/>
      <c r="F16" s="35"/>
      <c r="G16" s="7">
        <v>1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7">
        <v>1</v>
      </c>
    </row>
    <row r="17" spans="1:19" x14ac:dyDescent="0.25">
      <c r="A17" s="32"/>
      <c r="B17" s="33"/>
      <c r="C17" s="33"/>
      <c r="D17" s="35"/>
      <c r="E17" s="35"/>
      <c r="F17" s="35"/>
      <c r="G17" s="29" t="s">
        <v>29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6"/>
    </row>
    <row r="18" spans="1:19" x14ac:dyDescent="0.25">
      <c r="A18" s="32"/>
      <c r="B18" s="33"/>
      <c r="C18" s="33"/>
      <c r="D18" s="35"/>
      <c r="E18" s="35"/>
      <c r="F18" s="35"/>
      <c r="G18" s="7"/>
      <c r="H18" s="7"/>
      <c r="I18" s="7">
        <v>1</v>
      </c>
      <c r="J18" s="7"/>
      <c r="K18" s="7"/>
      <c r="L18" s="7"/>
      <c r="M18" s="7"/>
      <c r="N18" s="7"/>
      <c r="O18" s="7"/>
      <c r="P18" s="7"/>
      <c r="Q18" s="7"/>
      <c r="R18" s="7"/>
      <c r="S18" s="7">
        <v>1</v>
      </c>
    </row>
    <row r="19" spans="1:19" x14ac:dyDescent="0.25">
      <c r="A19" s="32"/>
      <c r="B19" s="33"/>
      <c r="C19" s="33"/>
      <c r="D19" s="35"/>
      <c r="E19" s="35"/>
      <c r="F19" s="35"/>
      <c r="G19" s="29" t="s">
        <v>30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6"/>
    </row>
    <row r="20" spans="1:19" x14ac:dyDescent="0.25">
      <c r="A20" s="32"/>
      <c r="B20" s="33"/>
      <c r="C20" s="33"/>
      <c r="D20" s="35"/>
      <c r="E20" s="35"/>
      <c r="F20" s="35"/>
      <c r="G20" s="8">
        <v>30739.068600678667</v>
      </c>
      <c r="H20" s="8">
        <v>30109.691533923087</v>
      </c>
      <c r="I20" s="8">
        <v>29228.382170077686</v>
      </c>
      <c r="J20" s="8">
        <v>28531.004058144492</v>
      </c>
      <c r="K20" s="8">
        <v>28531.004058144492</v>
      </c>
      <c r="L20" s="8">
        <v>28531.004058144492</v>
      </c>
      <c r="M20" s="8">
        <v>28531.004058144492</v>
      </c>
      <c r="N20" s="8">
        <v>28531.004058144492</v>
      </c>
      <c r="O20" s="8">
        <v>28531.004058144492</v>
      </c>
      <c r="P20" s="8">
        <v>28531.004058144492</v>
      </c>
      <c r="Q20" s="8">
        <v>28531.004058144492</v>
      </c>
      <c r="R20" s="8">
        <v>28530.998813335602</v>
      </c>
      <c r="S20" s="9">
        <f>SUM(G20:R20)</f>
        <v>346856.17358317104</v>
      </c>
    </row>
    <row r="21" spans="1:19" x14ac:dyDescent="0.25">
      <c r="A21" s="32"/>
      <c r="B21" s="33"/>
      <c r="C21" s="33"/>
      <c r="D21" s="35"/>
      <c r="E21" s="35"/>
      <c r="F21" s="35"/>
      <c r="G21" s="31" t="s">
        <v>31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6"/>
    </row>
    <row r="22" spans="1:19" x14ac:dyDescent="0.25">
      <c r="A22" s="32"/>
      <c r="B22" s="33"/>
      <c r="C22" s="33"/>
      <c r="D22" s="35"/>
      <c r="E22" s="35"/>
      <c r="F22" s="35"/>
      <c r="G22" s="9">
        <v>29000</v>
      </c>
      <c r="H22" s="9">
        <v>1691.28</v>
      </c>
      <c r="I22" s="9">
        <v>0</v>
      </c>
      <c r="J22" s="9"/>
      <c r="K22" s="9"/>
      <c r="L22" s="9"/>
      <c r="M22" s="9"/>
      <c r="N22" s="9"/>
      <c r="O22" s="9"/>
      <c r="P22" s="9"/>
      <c r="Q22" s="9"/>
      <c r="R22" s="9"/>
      <c r="S22" s="9">
        <f>SUM(G22:R22)</f>
        <v>30691.279999999999</v>
      </c>
    </row>
    <row r="23" spans="1:19" ht="15" customHeight="1" x14ac:dyDescent="0.25">
      <c r="A23" s="32" t="s">
        <v>37</v>
      </c>
      <c r="B23" s="32" t="s">
        <v>38</v>
      </c>
      <c r="C23" s="33"/>
      <c r="D23" s="34" t="s">
        <v>39</v>
      </c>
      <c r="E23" s="35" t="s">
        <v>40</v>
      </c>
      <c r="F23" s="34" t="s">
        <v>41</v>
      </c>
      <c r="G23" s="29" t="s">
        <v>28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4"/>
    </row>
    <row r="24" spans="1:19" x14ac:dyDescent="0.25">
      <c r="A24" s="32"/>
      <c r="B24" s="33"/>
      <c r="C24" s="33"/>
      <c r="D24" s="35"/>
      <c r="E24" s="35"/>
      <c r="F24" s="35"/>
      <c r="G24" s="7"/>
      <c r="H24" s="7"/>
      <c r="I24" s="7"/>
      <c r="J24" s="7">
        <v>2</v>
      </c>
      <c r="K24" s="7"/>
      <c r="L24" s="7"/>
      <c r="M24" s="7"/>
      <c r="N24" s="7">
        <v>2</v>
      </c>
      <c r="O24" s="7"/>
      <c r="P24" s="7">
        <v>1</v>
      </c>
      <c r="Q24" s="7"/>
      <c r="R24" s="7"/>
      <c r="S24" s="7">
        <v>5</v>
      </c>
    </row>
    <row r="25" spans="1:19" x14ac:dyDescent="0.25">
      <c r="A25" s="32"/>
      <c r="B25" s="33"/>
      <c r="C25" s="33"/>
      <c r="D25" s="35"/>
      <c r="E25" s="35"/>
      <c r="F25" s="35"/>
      <c r="G25" s="29" t="s">
        <v>29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6"/>
    </row>
    <row r="26" spans="1:19" x14ac:dyDescent="0.25">
      <c r="A26" s="32"/>
      <c r="B26" s="33"/>
      <c r="C26" s="33"/>
      <c r="D26" s="35"/>
      <c r="E26" s="35"/>
      <c r="F26" s="35"/>
      <c r="G26" s="7">
        <v>0</v>
      </c>
      <c r="H26" s="7">
        <v>0</v>
      </c>
      <c r="I26" s="7">
        <v>0</v>
      </c>
      <c r="J26" s="7"/>
      <c r="K26" s="7"/>
      <c r="L26" s="7"/>
      <c r="M26" s="7"/>
      <c r="N26" s="7"/>
      <c r="O26" s="7"/>
      <c r="P26" s="7"/>
      <c r="Q26" s="7"/>
      <c r="R26" s="7"/>
      <c r="S26" s="10">
        <v>0</v>
      </c>
    </row>
    <row r="27" spans="1:19" x14ac:dyDescent="0.25">
      <c r="A27" s="32"/>
      <c r="B27" s="33"/>
      <c r="C27" s="33"/>
      <c r="D27" s="35"/>
      <c r="E27" s="35"/>
      <c r="F27" s="35"/>
      <c r="G27" s="29" t="s">
        <v>30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6"/>
    </row>
    <row r="28" spans="1:19" x14ac:dyDescent="0.25">
      <c r="A28" s="32"/>
      <c r="B28" s="33"/>
      <c r="C28" s="33"/>
      <c r="D28" s="35"/>
      <c r="E28" s="35"/>
      <c r="F28" s="35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9">
        <f>SUM(G28:R28)</f>
        <v>0</v>
      </c>
    </row>
    <row r="29" spans="1:19" x14ac:dyDescent="0.25">
      <c r="A29" s="32"/>
      <c r="B29" s="33"/>
      <c r="C29" s="33"/>
      <c r="D29" s="35"/>
      <c r="E29" s="35"/>
      <c r="F29" s="35"/>
      <c r="G29" s="31" t="s">
        <v>31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6"/>
    </row>
    <row r="30" spans="1:19" x14ac:dyDescent="0.25">
      <c r="A30" s="32"/>
      <c r="B30" s="33"/>
      <c r="C30" s="33"/>
      <c r="D30" s="35"/>
      <c r="E30" s="35"/>
      <c r="F30" s="35"/>
      <c r="G30" s="9">
        <v>0</v>
      </c>
      <c r="H30" s="9">
        <v>0</v>
      </c>
      <c r="I30" s="9">
        <v>0</v>
      </c>
      <c r="J30" s="9"/>
      <c r="K30" s="9"/>
      <c r="L30" s="9"/>
      <c r="M30" s="9"/>
      <c r="N30" s="9"/>
      <c r="O30" s="9"/>
      <c r="P30" s="9"/>
      <c r="Q30" s="9"/>
      <c r="R30" s="9"/>
      <c r="S30" s="9">
        <f>SUM(G30:R30)</f>
        <v>0</v>
      </c>
    </row>
    <row r="31" spans="1:19" ht="15" customHeight="1" x14ac:dyDescent="0.25">
      <c r="A31" s="32" t="s">
        <v>42</v>
      </c>
      <c r="B31" s="32" t="s">
        <v>43</v>
      </c>
      <c r="C31" s="33"/>
      <c r="D31" s="34" t="s">
        <v>34</v>
      </c>
      <c r="E31" s="35" t="s">
        <v>317</v>
      </c>
      <c r="F31" s="34" t="s">
        <v>44</v>
      </c>
      <c r="G31" s="29" t="s">
        <v>28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4"/>
    </row>
    <row r="32" spans="1:19" x14ac:dyDescent="0.25">
      <c r="A32" s="32"/>
      <c r="B32" s="33"/>
      <c r="C32" s="33"/>
      <c r="D32" s="35"/>
      <c r="E32" s="35"/>
      <c r="F32" s="35"/>
      <c r="G32" s="7">
        <v>1</v>
      </c>
      <c r="H32" s="7">
        <v>1</v>
      </c>
      <c r="I32" s="7">
        <v>1</v>
      </c>
      <c r="J32" s="7">
        <v>1</v>
      </c>
      <c r="K32" s="7">
        <v>1</v>
      </c>
      <c r="L32" s="7">
        <v>1</v>
      </c>
      <c r="M32" s="7">
        <v>1</v>
      </c>
      <c r="N32" s="7">
        <v>1</v>
      </c>
      <c r="O32" s="7">
        <v>1</v>
      </c>
      <c r="P32" s="7">
        <v>1</v>
      </c>
      <c r="Q32" s="7">
        <v>1</v>
      </c>
      <c r="R32" s="7">
        <v>1</v>
      </c>
      <c r="S32" s="10">
        <v>12</v>
      </c>
    </row>
    <row r="33" spans="1:19" x14ac:dyDescent="0.25">
      <c r="A33" s="32"/>
      <c r="B33" s="33"/>
      <c r="C33" s="33"/>
      <c r="D33" s="35"/>
      <c r="E33" s="35"/>
      <c r="F33" s="35"/>
      <c r="G33" s="29" t="s">
        <v>29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6"/>
    </row>
    <row r="34" spans="1:19" x14ac:dyDescent="0.25">
      <c r="A34" s="32"/>
      <c r="B34" s="33"/>
      <c r="C34" s="33"/>
      <c r="D34" s="35"/>
      <c r="E34" s="35"/>
      <c r="F34" s="35"/>
      <c r="G34" s="7">
        <v>0</v>
      </c>
      <c r="H34" s="7">
        <v>0</v>
      </c>
      <c r="I34" s="7">
        <v>0</v>
      </c>
      <c r="J34" s="7"/>
      <c r="K34" s="7"/>
      <c r="L34" s="7"/>
      <c r="M34" s="7"/>
      <c r="N34" s="7"/>
      <c r="O34" s="7"/>
      <c r="P34" s="7"/>
      <c r="Q34" s="7"/>
      <c r="R34" s="7"/>
      <c r="S34" s="10">
        <v>0</v>
      </c>
    </row>
    <row r="35" spans="1:19" x14ac:dyDescent="0.25">
      <c r="A35" s="32"/>
      <c r="B35" s="33"/>
      <c r="C35" s="33"/>
      <c r="D35" s="35"/>
      <c r="E35" s="35"/>
      <c r="F35" s="35"/>
      <c r="G35" s="29" t="s">
        <v>30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6"/>
    </row>
    <row r="36" spans="1:19" x14ac:dyDescent="0.25">
      <c r="A36" s="32"/>
      <c r="B36" s="33"/>
      <c r="C36" s="33"/>
      <c r="D36" s="35"/>
      <c r="E36" s="35"/>
      <c r="F36" s="35"/>
      <c r="G36" s="8">
        <v>23837.659300534709</v>
      </c>
      <c r="H36" s="8">
        <v>23349.587385156046</v>
      </c>
      <c r="I36" s="8">
        <v>22666.145976223641</v>
      </c>
      <c r="J36" s="8">
        <v>22125.340330747887</v>
      </c>
      <c r="K36" s="8">
        <v>22125.340330747887</v>
      </c>
      <c r="L36" s="8">
        <v>22125.340330747887</v>
      </c>
      <c r="M36" s="8">
        <v>22125.340330747887</v>
      </c>
      <c r="N36" s="8">
        <v>22125.340330747887</v>
      </c>
      <c r="O36" s="8">
        <v>22125.340330747887</v>
      </c>
      <c r="P36" s="8">
        <v>22125.340330747887</v>
      </c>
      <c r="Q36" s="8">
        <v>22125.340330747887</v>
      </c>
      <c r="R36" s="8">
        <v>22125.33626348192</v>
      </c>
      <c r="S36" s="9">
        <f>SUM(G36:R36)</f>
        <v>268981.45157137944</v>
      </c>
    </row>
    <row r="37" spans="1:19" x14ac:dyDescent="0.25">
      <c r="A37" s="32"/>
      <c r="B37" s="33"/>
      <c r="C37" s="33"/>
      <c r="D37" s="35"/>
      <c r="E37" s="35"/>
      <c r="F37" s="35"/>
      <c r="G37" s="31" t="s">
        <v>31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6"/>
    </row>
    <row r="38" spans="1:19" x14ac:dyDescent="0.25">
      <c r="A38" s="32"/>
      <c r="B38" s="33"/>
      <c r="C38" s="33"/>
      <c r="D38" s="35"/>
      <c r="E38" s="35"/>
      <c r="F38" s="35"/>
      <c r="G38" s="9">
        <v>7600.2</v>
      </c>
      <c r="H38" s="9">
        <v>8600.2000000000007</v>
      </c>
      <c r="I38" s="9">
        <v>7600.2</v>
      </c>
      <c r="J38" s="9"/>
      <c r="K38" s="9"/>
      <c r="L38" s="9"/>
      <c r="M38" s="9"/>
      <c r="N38" s="9"/>
      <c r="O38" s="9"/>
      <c r="P38" s="9"/>
      <c r="Q38" s="9"/>
      <c r="R38" s="9"/>
      <c r="S38" s="9">
        <f>SUM(G38:R38)</f>
        <v>23800.600000000002</v>
      </c>
    </row>
    <row r="39" spans="1:19" ht="15" customHeight="1" x14ac:dyDescent="0.25">
      <c r="A39" s="32" t="s">
        <v>45</v>
      </c>
      <c r="B39" s="32" t="s">
        <v>24</v>
      </c>
      <c r="C39" s="33"/>
      <c r="D39" s="34" t="s">
        <v>25</v>
      </c>
      <c r="E39" s="35" t="s">
        <v>26</v>
      </c>
      <c r="F39" s="34" t="s">
        <v>46</v>
      </c>
      <c r="G39" s="29" t="s">
        <v>28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4"/>
    </row>
    <row r="40" spans="1:19" x14ac:dyDescent="0.25">
      <c r="A40" s="32"/>
      <c r="B40" s="33"/>
      <c r="C40" s="33"/>
      <c r="D40" s="35"/>
      <c r="E40" s="35"/>
      <c r="F40" s="35"/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 s="5">
        <v>1</v>
      </c>
    </row>
    <row r="41" spans="1:19" x14ac:dyDescent="0.25">
      <c r="A41" s="32"/>
      <c r="B41" s="33"/>
      <c r="C41" s="33"/>
      <c r="D41" s="35"/>
      <c r="E41" s="35"/>
      <c r="F41" s="35"/>
      <c r="G41" s="29" t="s">
        <v>29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5"/>
    </row>
    <row r="42" spans="1:19" x14ac:dyDescent="0.25">
      <c r="A42" s="32"/>
      <c r="B42" s="33"/>
      <c r="C42" s="33"/>
      <c r="D42" s="35"/>
      <c r="E42" s="35"/>
      <c r="F42" s="35"/>
      <c r="G42" s="5">
        <v>0.8</v>
      </c>
      <c r="H42" s="5">
        <v>0.8</v>
      </c>
      <c r="I42" s="5">
        <v>0.8</v>
      </c>
      <c r="J42" s="7"/>
      <c r="K42" s="7"/>
      <c r="L42" s="7"/>
      <c r="M42" s="7"/>
      <c r="N42" s="7"/>
      <c r="O42" s="7"/>
      <c r="P42" s="7"/>
      <c r="Q42" s="7"/>
      <c r="R42" s="7"/>
      <c r="S42" s="5">
        <v>0.8</v>
      </c>
    </row>
    <row r="43" spans="1:19" x14ac:dyDescent="0.25">
      <c r="A43" s="32"/>
      <c r="B43" s="33"/>
      <c r="C43" s="33"/>
      <c r="D43" s="35"/>
      <c r="E43" s="35"/>
      <c r="F43" s="35"/>
      <c r="G43" s="29" t="s">
        <v>30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6"/>
    </row>
    <row r="44" spans="1:19" x14ac:dyDescent="0.25">
      <c r="A44" s="32"/>
      <c r="B44" s="33"/>
      <c r="C44" s="33"/>
      <c r="D44" s="35"/>
      <c r="E44" s="35"/>
      <c r="F44" s="35"/>
      <c r="G44" s="8">
        <v>62351.284643086321</v>
      </c>
      <c r="H44" s="8">
        <v>61074.652968038048</v>
      </c>
      <c r="I44" s="8">
        <v>59287.000527504162</v>
      </c>
      <c r="J44" s="8">
        <v>57872.435183125301</v>
      </c>
      <c r="K44" s="8">
        <v>57872.435183125301</v>
      </c>
      <c r="L44" s="8">
        <v>57872.435183125301</v>
      </c>
      <c r="M44" s="8">
        <v>57872.435183125301</v>
      </c>
      <c r="N44" s="8">
        <v>57872.435183125301</v>
      </c>
      <c r="O44" s="8">
        <v>57872.435183125301</v>
      </c>
      <c r="P44" s="8">
        <v>57872.435183125301</v>
      </c>
      <c r="Q44" s="8">
        <v>57872.435183125301</v>
      </c>
      <c r="R44" s="8">
        <v>57872.424544527996</v>
      </c>
      <c r="S44" s="9">
        <f>SUM(G44:R44)</f>
        <v>703564.84414815903</v>
      </c>
    </row>
    <row r="45" spans="1:19" x14ac:dyDescent="0.25">
      <c r="A45" s="32"/>
      <c r="B45" s="33"/>
      <c r="C45" s="33"/>
      <c r="D45" s="35"/>
      <c r="E45" s="35"/>
      <c r="F45" s="35"/>
      <c r="G45" s="31" t="s">
        <v>31</v>
      </c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6"/>
    </row>
    <row r="46" spans="1:19" x14ac:dyDescent="0.25">
      <c r="A46" s="32"/>
      <c r="B46" s="33"/>
      <c r="C46" s="33"/>
      <c r="D46" s="35"/>
      <c r="E46" s="35"/>
      <c r="F46" s="35"/>
      <c r="G46" s="9">
        <v>12646</v>
      </c>
      <c r="H46" s="9">
        <v>13846.599999999999</v>
      </c>
      <c r="I46" s="9">
        <v>35761.75</v>
      </c>
      <c r="J46" s="9"/>
      <c r="K46" s="9"/>
      <c r="L46" s="9"/>
      <c r="M46" s="9"/>
      <c r="N46" s="9"/>
      <c r="O46" s="9"/>
      <c r="P46" s="9"/>
      <c r="Q46" s="9"/>
      <c r="R46" s="9"/>
      <c r="S46" s="9">
        <f>SUM(G46:R46)</f>
        <v>62254.35</v>
      </c>
    </row>
    <row r="47" spans="1:19" ht="15" customHeight="1" x14ac:dyDescent="0.25">
      <c r="A47" s="32" t="s">
        <v>47</v>
      </c>
      <c r="B47" s="32" t="s">
        <v>48</v>
      </c>
      <c r="C47" s="33"/>
      <c r="D47" s="34" t="s">
        <v>25</v>
      </c>
      <c r="E47" s="35" t="s">
        <v>49</v>
      </c>
      <c r="F47" s="34" t="s">
        <v>50</v>
      </c>
      <c r="G47" s="29" t="s">
        <v>28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4"/>
    </row>
    <row r="48" spans="1:19" x14ac:dyDescent="0.25">
      <c r="A48" s="32"/>
      <c r="B48" s="33"/>
      <c r="C48" s="33"/>
      <c r="D48" s="35"/>
      <c r="E48" s="35"/>
      <c r="F48" s="35"/>
      <c r="G48" s="5">
        <v>1</v>
      </c>
      <c r="H48" s="5">
        <v>1</v>
      </c>
      <c r="I48" s="5">
        <v>1</v>
      </c>
      <c r="J48" s="5">
        <v>1</v>
      </c>
      <c r="K48" s="5">
        <v>1</v>
      </c>
      <c r="L48" s="5">
        <v>1</v>
      </c>
      <c r="M48" s="5">
        <v>1</v>
      </c>
      <c r="N48" s="5">
        <v>1</v>
      </c>
      <c r="O48" s="5">
        <v>1</v>
      </c>
      <c r="P48" s="5">
        <v>1</v>
      </c>
      <c r="Q48" s="5">
        <v>1</v>
      </c>
      <c r="R48" s="5">
        <v>1</v>
      </c>
      <c r="S48" s="5">
        <v>1</v>
      </c>
    </row>
    <row r="49" spans="1:19" x14ac:dyDescent="0.25">
      <c r="A49" s="32"/>
      <c r="B49" s="33"/>
      <c r="C49" s="33"/>
      <c r="D49" s="35"/>
      <c r="E49" s="35"/>
      <c r="F49" s="35"/>
      <c r="G49" s="29" t="s">
        <v>29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6"/>
    </row>
    <row r="50" spans="1:19" x14ac:dyDescent="0.25">
      <c r="A50" s="32"/>
      <c r="B50" s="33"/>
      <c r="C50" s="33"/>
      <c r="D50" s="35"/>
      <c r="E50" s="35"/>
      <c r="F50" s="35"/>
      <c r="G50" s="5">
        <v>0.8</v>
      </c>
      <c r="H50" s="5">
        <v>0.8</v>
      </c>
      <c r="I50" s="5">
        <v>0.8</v>
      </c>
      <c r="J50" s="7"/>
      <c r="K50" s="7"/>
      <c r="L50" s="7"/>
      <c r="M50" s="7"/>
      <c r="N50" s="7"/>
      <c r="O50" s="7"/>
      <c r="P50" s="7"/>
      <c r="Q50" s="7"/>
      <c r="R50" s="7"/>
      <c r="S50" s="5">
        <v>0.8</v>
      </c>
    </row>
    <row r="51" spans="1:19" x14ac:dyDescent="0.25">
      <c r="A51" s="32"/>
      <c r="B51" s="33"/>
      <c r="C51" s="33"/>
      <c r="D51" s="35"/>
      <c r="E51" s="35"/>
      <c r="F51" s="35"/>
      <c r="G51" s="29" t="s">
        <v>30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6"/>
    </row>
    <row r="52" spans="1:19" x14ac:dyDescent="0.25">
      <c r="A52" s="32"/>
      <c r="B52" s="33"/>
      <c r="C52" s="33"/>
      <c r="D52" s="35"/>
      <c r="E52" s="35"/>
      <c r="F52" s="35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9">
        <f>SUM(G52:R52)</f>
        <v>0</v>
      </c>
    </row>
    <row r="53" spans="1:19" x14ac:dyDescent="0.25">
      <c r="A53" s="32"/>
      <c r="B53" s="33"/>
      <c r="C53" s="33"/>
      <c r="D53" s="35"/>
      <c r="E53" s="35"/>
      <c r="F53" s="35"/>
      <c r="G53" s="31" t="s">
        <v>31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6"/>
    </row>
    <row r="54" spans="1:19" x14ac:dyDescent="0.25">
      <c r="A54" s="32"/>
      <c r="B54" s="33"/>
      <c r="C54" s="33"/>
      <c r="D54" s="35"/>
      <c r="E54" s="35"/>
      <c r="F54" s="35"/>
      <c r="G54" s="9">
        <v>0</v>
      </c>
      <c r="H54" s="9">
        <v>0</v>
      </c>
      <c r="I54" s="9">
        <v>0</v>
      </c>
      <c r="J54" s="9"/>
      <c r="K54" s="9"/>
      <c r="L54" s="9"/>
      <c r="M54" s="9"/>
      <c r="N54" s="9"/>
      <c r="O54" s="9"/>
      <c r="P54" s="9"/>
      <c r="Q54" s="9"/>
      <c r="R54" s="9"/>
      <c r="S54" s="9">
        <f>SUM(G54:R54)</f>
        <v>0</v>
      </c>
    </row>
    <row r="55" spans="1:19" ht="15" customHeight="1" x14ac:dyDescent="0.25">
      <c r="A55" s="32" t="s">
        <v>51</v>
      </c>
      <c r="B55" s="32" t="s">
        <v>24</v>
      </c>
      <c r="C55" s="33"/>
      <c r="D55" s="34" t="s">
        <v>25</v>
      </c>
      <c r="E55" s="35" t="s">
        <v>26</v>
      </c>
      <c r="F55" s="34" t="s">
        <v>46</v>
      </c>
      <c r="G55" s="29" t="s">
        <v>28</v>
      </c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4"/>
    </row>
    <row r="56" spans="1:19" x14ac:dyDescent="0.25">
      <c r="A56" s="32"/>
      <c r="B56" s="33"/>
      <c r="C56" s="33"/>
      <c r="D56" s="35"/>
      <c r="E56" s="35"/>
      <c r="F56" s="35"/>
      <c r="G56" s="5">
        <v>1</v>
      </c>
      <c r="H56" s="5">
        <v>1</v>
      </c>
      <c r="I56" s="5">
        <v>1</v>
      </c>
      <c r="J56" s="5">
        <v>1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5">
        <v>1</v>
      </c>
      <c r="R56" s="5">
        <v>1</v>
      </c>
      <c r="S56" s="5">
        <v>1</v>
      </c>
    </row>
    <row r="57" spans="1:19" x14ac:dyDescent="0.25">
      <c r="A57" s="32"/>
      <c r="B57" s="33"/>
      <c r="C57" s="33"/>
      <c r="D57" s="35"/>
      <c r="E57" s="35"/>
      <c r="F57" s="35"/>
      <c r="G57" s="29" t="s">
        <v>29</v>
      </c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6"/>
    </row>
    <row r="58" spans="1:19" x14ac:dyDescent="0.25">
      <c r="A58" s="32"/>
      <c r="B58" s="33"/>
      <c r="C58" s="33"/>
      <c r="D58" s="35"/>
      <c r="E58" s="35"/>
      <c r="F58" s="35"/>
      <c r="G58" s="5">
        <v>0.8</v>
      </c>
      <c r="H58" s="5">
        <v>0.8</v>
      </c>
      <c r="I58" s="5">
        <v>0.8</v>
      </c>
      <c r="J58" s="7"/>
      <c r="K58" s="7"/>
      <c r="L58" s="7"/>
      <c r="M58" s="7"/>
      <c r="N58" s="7"/>
      <c r="O58" s="7"/>
      <c r="P58" s="7"/>
      <c r="Q58" s="7"/>
      <c r="R58" s="7"/>
      <c r="S58" s="5">
        <v>0.8</v>
      </c>
    </row>
    <row r="59" spans="1:19" x14ac:dyDescent="0.25">
      <c r="A59" s="32"/>
      <c r="B59" s="33"/>
      <c r="C59" s="33"/>
      <c r="D59" s="35"/>
      <c r="E59" s="35"/>
      <c r="F59" s="35"/>
      <c r="G59" s="29" t="s">
        <v>30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6"/>
    </row>
    <row r="60" spans="1:19" x14ac:dyDescent="0.25">
      <c r="A60" s="32"/>
      <c r="B60" s="33"/>
      <c r="C60" s="33"/>
      <c r="D60" s="35"/>
      <c r="E60" s="35"/>
      <c r="F60" s="35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9">
        <f>SUM(G60:R60)</f>
        <v>0</v>
      </c>
    </row>
    <row r="61" spans="1:19" x14ac:dyDescent="0.25">
      <c r="A61" s="32"/>
      <c r="B61" s="33"/>
      <c r="C61" s="33"/>
      <c r="D61" s="35"/>
      <c r="E61" s="35"/>
      <c r="F61" s="35"/>
      <c r="G61" s="31" t="s">
        <v>31</v>
      </c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6"/>
    </row>
    <row r="62" spans="1:19" x14ac:dyDescent="0.25">
      <c r="A62" s="32"/>
      <c r="B62" s="33"/>
      <c r="C62" s="33"/>
      <c r="D62" s="35"/>
      <c r="E62" s="35"/>
      <c r="F62" s="35"/>
      <c r="G62" s="9">
        <v>0</v>
      </c>
      <c r="H62" s="9">
        <v>0</v>
      </c>
      <c r="I62" s="9">
        <v>0</v>
      </c>
      <c r="J62" s="9"/>
      <c r="K62" s="9"/>
      <c r="L62" s="9"/>
      <c r="M62" s="9"/>
      <c r="N62" s="9"/>
      <c r="O62" s="9"/>
      <c r="P62" s="9"/>
      <c r="Q62" s="9"/>
      <c r="R62" s="9"/>
      <c r="S62" s="9">
        <f>SUM(G62:R62)</f>
        <v>0</v>
      </c>
    </row>
    <row r="63" spans="1:19" x14ac:dyDescent="0.25">
      <c r="A63" s="26" t="s">
        <v>319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8"/>
    </row>
    <row r="64" spans="1:19" ht="15" customHeight="1" x14ac:dyDescent="0.25">
      <c r="A64" s="32" t="s">
        <v>52</v>
      </c>
      <c r="B64" s="32" t="s">
        <v>24</v>
      </c>
      <c r="C64" s="33"/>
      <c r="D64" s="34" t="s">
        <v>25</v>
      </c>
      <c r="E64" s="35" t="s">
        <v>26</v>
      </c>
      <c r="F64" s="34" t="s">
        <v>27</v>
      </c>
      <c r="G64" s="29" t="s">
        <v>28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4"/>
    </row>
    <row r="65" spans="1:19" x14ac:dyDescent="0.25">
      <c r="A65" s="32"/>
      <c r="B65" s="33"/>
      <c r="C65" s="33"/>
      <c r="D65" s="35"/>
      <c r="E65" s="35"/>
      <c r="F65" s="35"/>
      <c r="G65" s="5">
        <v>1</v>
      </c>
      <c r="H65" s="5">
        <v>1</v>
      </c>
      <c r="I65" s="5">
        <v>1</v>
      </c>
      <c r="J65" s="5">
        <v>1</v>
      </c>
      <c r="K65" s="5">
        <v>1</v>
      </c>
      <c r="L65" s="5">
        <v>1</v>
      </c>
      <c r="M65" s="5">
        <v>1</v>
      </c>
      <c r="N65" s="5">
        <v>1</v>
      </c>
      <c r="O65" s="5">
        <v>1</v>
      </c>
      <c r="P65" s="5">
        <v>1</v>
      </c>
      <c r="Q65" s="5">
        <v>1</v>
      </c>
      <c r="R65" s="5">
        <v>1</v>
      </c>
      <c r="S65" s="5">
        <v>1</v>
      </c>
    </row>
    <row r="66" spans="1:19" x14ac:dyDescent="0.25">
      <c r="A66" s="32"/>
      <c r="B66" s="33"/>
      <c r="C66" s="33"/>
      <c r="D66" s="35"/>
      <c r="E66" s="35"/>
      <c r="F66" s="35"/>
      <c r="G66" s="29" t="s">
        <v>29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6"/>
    </row>
    <row r="67" spans="1:19" x14ac:dyDescent="0.25">
      <c r="A67" s="32"/>
      <c r="B67" s="33"/>
      <c r="C67" s="33"/>
      <c r="D67" s="35"/>
      <c r="E67" s="35"/>
      <c r="F67" s="35"/>
      <c r="G67" s="5">
        <v>0.8</v>
      </c>
      <c r="H67" s="5">
        <v>0.8</v>
      </c>
      <c r="I67" s="5">
        <v>0.8</v>
      </c>
      <c r="J67" s="7"/>
      <c r="K67" s="7"/>
      <c r="L67" s="7"/>
      <c r="M67" s="7"/>
      <c r="N67" s="7"/>
      <c r="O67" s="7"/>
      <c r="P67" s="7"/>
      <c r="Q67" s="7"/>
      <c r="R67" s="7"/>
      <c r="S67" s="5">
        <v>0.8</v>
      </c>
    </row>
    <row r="68" spans="1:19" x14ac:dyDescent="0.25">
      <c r="A68" s="32"/>
      <c r="B68" s="33"/>
      <c r="C68" s="33"/>
      <c r="D68" s="35"/>
      <c r="E68" s="35"/>
      <c r="F68" s="35"/>
      <c r="G68" s="29" t="s">
        <v>30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6"/>
    </row>
    <row r="69" spans="1:19" x14ac:dyDescent="0.25">
      <c r="A69" s="32"/>
      <c r="B69" s="33"/>
      <c r="C69" s="33"/>
      <c r="D69" s="35"/>
      <c r="E69" s="35"/>
      <c r="F69" s="35"/>
      <c r="G69" s="8">
        <v>687107.11722972686</v>
      </c>
      <c r="H69" s="8">
        <v>669233.63893459598</v>
      </c>
      <c r="I69" s="8">
        <v>649149.03063641826</v>
      </c>
      <c r="J69" s="8">
        <v>649149.03063641826</v>
      </c>
      <c r="K69" s="8">
        <v>649149.03063641826</v>
      </c>
      <c r="L69" s="8">
        <v>649149.03063641826</v>
      </c>
      <c r="M69" s="8">
        <v>649149.03063641826</v>
      </c>
      <c r="N69" s="8">
        <v>649149.03063641826</v>
      </c>
      <c r="O69" s="8">
        <v>649149.03063641826</v>
      </c>
      <c r="P69" s="8">
        <v>649149.03063641826</v>
      </c>
      <c r="Q69" s="8">
        <v>649149.03063641826</v>
      </c>
      <c r="R69" s="8">
        <v>649149.12702204112</v>
      </c>
      <c r="S69" s="9">
        <f>SUM(G69:R69)</f>
        <v>7847831.1589141292</v>
      </c>
    </row>
    <row r="70" spans="1:19" x14ac:dyDescent="0.25">
      <c r="A70" s="32"/>
      <c r="B70" s="33"/>
      <c r="C70" s="33"/>
      <c r="D70" s="35"/>
      <c r="E70" s="35"/>
      <c r="F70" s="35"/>
      <c r="G70" s="31" t="s">
        <v>31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6"/>
    </row>
    <row r="71" spans="1:19" x14ac:dyDescent="0.25">
      <c r="A71" s="32"/>
      <c r="B71" s="33"/>
      <c r="C71" s="33"/>
      <c r="D71" s="35"/>
      <c r="E71" s="35"/>
      <c r="F71" s="35"/>
      <c r="G71" s="9">
        <v>397281.29999999981</v>
      </c>
      <c r="H71" s="9">
        <v>399400.55999999982</v>
      </c>
      <c r="I71" s="9">
        <v>398892.79999999981</v>
      </c>
      <c r="J71" s="9"/>
      <c r="K71" s="9"/>
      <c r="L71" s="9"/>
      <c r="M71" s="9"/>
      <c r="N71" s="9"/>
      <c r="O71" s="9"/>
      <c r="P71" s="9"/>
      <c r="Q71" s="9"/>
      <c r="R71" s="9"/>
      <c r="S71" s="9">
        <f>SUM(G71:R71)</f>
        <v>1195574.6599999995</v>
      </c>
    </row>
    <row r="72" spans="1:19" ht="15" customHeight="1" x14ac:dyDescent="0.25">
      <c r="A72" s="32" t="s">
        <v>53</v>
      </c>
      <c r="B72" s="32" t="s">
        <v>24</v>
      </c>
      <c r="C72" s="33"/>
      <c r="D72" s="34" t="s">
        <v>25</v>
      </c>
      <c r="E72" s="35" t="s">
        <v>26</v>
      </c>
      <c r="F72" s="34" t="s">
        <v>46</v>
      </c>
      <c r="G72" s="29" t="s">
        <v>28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4"/>
    </row>
    <row r="73" spans="1:19" x14ac:dyDescent="0.25">
      <c r="A73" s="32"/>
      <c r="B73" s="33"/>
      <c r="C73" s="33"/>
      <c r="D73" s="35"/>
      <c r="E73" s="35"/>
      <c r="F73" s="35"/>
      <c r="G73" s="5">
        <v>1</v>
      </c>
      <c r="H73" s="5">
        <v>1</v>
      </c>
      <c r="I73" s="5">
        <v>1</v>
      </c>
      <c r="J73" s="5">
        <v>1</v>
      </c>
      <c r="K73" s="5">
        <v>1</v>
      </c>
      <c r="L73" s="5">
        <v>1</v>
      </c>
      <c r="M73" s="5">
        <v>1</v>
      </c>
      <c r="N73" s="5">
        <v>1</v>
      </c>
      <c r="O73" s="5">
        <v>1</v>
      </c>
      <c r="P73" s="5">
        <v>1</v>
      </c>
      <c r="Q73" s="5">
        <v>1</v>
      </c>
      <c r="R73" s="5">
        <v>1</v>
      </c>
      <c r="S73" s="5">
        <v>1</v>
      </c>
    </row>
    <row r="74" spans="1:19" x14ac:dyDescent="0.25">
      <c r="A74" s="32"/>
      <c r="B74" s="33"/>
      <c r="C74" s="33"/>
      <c r="D74" s="35"/>
      <c r="E74" s="35"/>
      <c r="F74" s="35"/>
      <c r="G74" s="29" t="s">
        <v>29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6"/>
    </row>
    <row r="75" spans="1:19" x14ac:dyDescent="0.25">
      <c r="A75" s="32"/>
      <c r="B75" s="33"/>
      <c r="C75" s="33"/>
      <c r="D75" s="35"/>
      <c r="E75" s="35"/>
      <c r="F75" s="35"/>
      <c r="G75" s="5">
        <v>0.8</v>
      </c>
      <c r="H75" s="5">
        <v>0.8</v>
      </c>
      <c r="I75" s="5">
        <v>0.8</v>
      </c>
      <c r="J75" s="7"/>
      <c r="K75" s="7"/>
      <c r="L75" s="7"/>
      <c r="M75" s="7"/>
      <c r="N75" s="7"/>
      <c r="O75" s="7"/>
      <c r="P75" s="7"/>
      <c r="Q75" s="7"/>
      <c r="R75" s="7"/>
      <c r="S75" s="5">
        <v>0.8</v>
      </c>
    </row>
    <row r="76" spans="1:19" x14ac:dyDescent="0.25">
      <c r="A76" s="32"/>
      <c r="B76" s="33"/>
      <c r="C76" s="33"/>
      <c r="D76" s="35"/>
      <c r="E76" s="35"/>
      <c r="F76" s="35"/>
      <c r="G76" s="29" t="s">
        <v>30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6"/>
    </row>
    <row r="77" spans="1:19" x14ac:dyDescent="0.25">
      <c r="A77" s="32"/>
      <c r="B77" s="33"/>
      <c r="C77" s="33"/>
      <c r="D77" s="35"/>
      <c r="E77" s="35"/>
      <c r="F77" s="35"/>
      <c r="G77" s="8"/>
      <c r="H77" s="8"/>
      <c r="I77" s="8">
        <v>200000</v>
      </c>
      <c r="J77" s="8"/>
      <c r="K77" s="8"/>
      <c r="L77" s="8"/>
      <c r="M77" s="8"/>
      <c r="N77" s="8"/>
      <c r="O77" s="8"/>
      <c r="P77" s="8"/>
      <c r="Q77" s="8"/>
      <c r="R77" s="8"/>
      <c r="S77" s="9">
        <f>SUM(G77:R77)</f>
        <v>200000</v>
      </c>
    </row>
    <row r="78" spans="1:19" x14ac:dyDescent="0.25">
      <c r="A78" s="32"/>
      <c r="B78" s="33"/>
      <c r="C78" s="33"/>
      <c r="D78" s="35"/>
      <c r="E78" s="35"/>
      <c r="F78" s="35"/>
      <c r="G78" s="31" t="s">
        <v>31</v>
      </c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6"/>
    </row>
    <row r="79" spans="1:19" x14ac:dyDescent="0.25">
      <c r="A79" s="32"/>
      <c r="B79" s="33"/>
      <c r="C79" s="33"/>
      <c r="D79" s="35"/>
      <c r="E79" s="35"/>
      <c r="F79" s="35"/>
      <c r="G79" s="9">
        <v>475.6</v>
      </c>
      <c r="H79" s="9">
        <v>965.3</v>
      </c>
      <c r="I79" s="9">
        <v>1064.5</v>
      </c>
      <c r="J79" s="9"/>
      <c r="K79" s="9"/>
      <c r="L79" s="9"/>
      <c r="M79" s="9"/>
      <c r="N79" s="9"/>
      <c r="O79" s="9"/>
      <c r="P79" s="9"/>
      <c r="Q79" s="9"/>
      <c r="R79" s="9"/>
      <c r="S79" s="9">
        <f>SUM(G79:R79)</f>
        <v>2505.4</v>
      </c>
    </row>
    <row r="80" spans="1:19" ht="15" customHeight="1" x14ac:dyDescent="0.25">
      <c r="A80" s="32" t="s">
        <v>54</v>
      </c>
      <c r="B80" s="32" t="s">
        <v>48</v>
      </c>
      <c r="C80" s="33"/>
      <c r="D80" s="34" t="s">
        <v>25</v>
      </c>
      <c r="E80" s="35" t="s">
        <v>49</v>
      </c>
      <c r="F80" s="34" t="s">
        <v>50</v>
      </c>
      <c r="G80" s="29" t="s">
        <v>28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4"/>
    </row>
    <row r="81" spans="1:19" x14ac:dyDescent="0.25">
      <c r="A81" s="32"/>
      <c r="B81" s="33"/>
      <c r="C81" s="33"/>
      <c r="D81" s="35"/>
      <c r="E81" s="35"/>
      <c r="F81" s="35"/>
      <c r="G81" s="5">
        <v>1</v>
      </c>
      <c r="H81" s="5">
        <v>1</v>
      </c>
      <c r="I81" s="5">
        <v>1</v>
      </c>
      <c r="J81" s="5">
        <v>1</v>
      </c>
      <c r="K81" s="5">
        <v>1</v>
      </c>
      <c r="L81" s="5">
        <v>1</v>
      </c>
      <c r="M81" s="5">
        <v>1</v>
      </c>
      <c r="N81" s="5">
        <v>1</v>
      </c>
      <c r="O81" s="5">
        <v>1</v>
      </c>
      <c r="P81" s="5">
        <v>1</v>
      </c>
      <c r="Q81" s="5">
        <v>1</v>
      </c>
      <c r="R81" s="5">
        <v>1</v>
      </c>
      <c r="S81" s="5">
        <v>1</v>
      </c>
    </row>
    <row r="82" spans="1:19" x14ac:dyDescent="0.25">
      <c r="A82" s="32"/>
      <c r="B82" s="33"/>
      <c r="C82" s="33"/>
      <c r="D82" s="35"/>
      <c r="E82" s="35"/>
      <c r="F82" s="35"/>
      <c r="G82" s="29" t="s">
        <v>29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6"/>
    </row>
    <row r="83" spans="1:19" x14ac:dyDescent="0.25">
      <c r="A83" s="32"/>
      <c r="B83" s="33"/>
      <c r="C83" s="33"/>
      <c r="D83" s="35"/>
      <c r="E83" s="35"/>
      <c r="F83" s="35"/>
      <c r="G83" s="5">
        <v>0</v>
      </c>
      <c r="H83" s="5">
        <v>0</v>
      </c>
      <c r="I83" s="5">
        <v>0</v>
      </c>
      <c r="J83" s="7"/>
      <c r="K83" s="7"/>
      <c r="L83" s="7"/>
      <c r="M83" s="7"/>
      <c r="N83" s="7"/>
      <c r="O83" s="7"/>
      <c r="P83" s="7"/>
      <c r="Q83" s="7"/>
      <c r="R83" s="7"/>
      <c r="S83" s="5">
        <v>0</v>
      </c>
    </row>
    <row r="84" spans="1:19" x14ac:dyDescent="0.25">
      <c r="A84" s="32"/>
      <c r="B84" s="33"/>
      <c r="C84" s="33"/>
      <c r="D84" s="35"/>
      <c r="E84" s="35"/>
      <c r="F84" s="35"/>
      <c r="G84" s="29" t="s">
        <v>30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6"/>
    </row>
    <row r="85" spans="1:19" x14ac:dyDescent="0.25">
      <c r="A85" s="32"/>
      <c r="B85" s="33"/>
      <c r="C85" s="33"/>
      <c r="D85" s="35"/>
      <c r="E85" s="35"/>
      <c r="F85" s="35"/>
      <c r="G85" s="8">
        <v>93230.811179245546</v>
      </c>
      <c r="H85" s="8">
        <v>90805.630536716184</v>
      </c>
      <c r="I85" s="8">
        <v>88080.430525099262</v>
      </c>
      <c r="J85" s="8">
        <v>88080.430525099262</v>
      </c>
      <c r="K85" s="8">
        <v>88080.430525099262</v>
      </c>
      <c r="L85" s="8">
        <v>88080.430525099262</v>
      </c>
      <c r="M85" s="8">
        <v>88080.430525099262</v>
      </c>
      <c r="N85" s="8">
        <v>88080.430525099262</v>
      </c>
      <c r="O85" s="8">
        <v>88080.430525099262</v>
      </c>
      <c r="P85" s="8">
        <v>88080.430525099262</v>
      </c>
      <c r="Q85" s="8">
        <v>88080.430525099262</v>
      </c>
      <c r="R85" s="8">
        <v>88080.443603278167</v>
      </c>
      <c r="S85" s="9">
        <f>SUM(G85:R85)</f>
        <v>1064840.7600451333</v>
      </c>
    </row>
    <row r="86" spans="1:19" x14ac:dyDescent="0.25">
      <c r="A86" s="32"/>
      <c r="B86" s="33"/>
      <c r="C86" s="33"/>
      <c r="D86" s="35"/>
      <c r="E86" s="35"/>
      <c r="F86" s="35"/>
      <c r="G86" s="31" t="s">
        <v>31</v>
      </c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6"/>
    </row>
    <row r="87" spans="1:19" x14ac:dyDescent="0.25">
      <c r="A87" s="32"/>
      <c r="B87" s="33"/>
      <c r="C87" s="33"/>
      <c r="D87" s="35"/>
      <c r="E87" s="35"/>
      <c r="F87" s="35"/>
      <c r="G87" s="9">
        <v>475.6</v>
      </c>
      <c r="H87" s="9">
        <v>0</v>
      </c>
      <c r="I87" s="9">
        <v>1071</v>
      </c>
      <c r="J87" s="9"/>
      <c r="K87" s="9"/>
      <c r="L87" s="9"/>
      <c r="M87" s="9"/>
      <c r="N87" s="9"/>
      <c r="O87" s="9"/>
      <c r="P87" s="9"/>
      <c r="Q87" s="9"/>
      <c r="R87" s="9"/>
      <c r="S87" s="9">
        <f>SUM(G87:R87)</f>
        <v>1546.6</v>
      </c>
    </row>
    <row r="88" spans="1:19" ht="15" customHeight="1" x14ac:dyDescent="0.25">
      <c r="A88" s="32" t="s">
        <v>55</v>
      </c>
      <c r="B88" s="33" t="s">
        <v>56</v>
      </c>
      <c r="C88" s="33"/>
      <c r="D88" s="34" t="s">
        <v>25</v>
      </c>
      <c r="E88" s="35" t="s">
        <v>49</v>
      </c>
      <c r="F88" s="34" t="s">
        <v>57</v>
      </c>
      <c r="G88" s="29" t="s">
        <v>28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4"/>
    </row>
    <row r="89" spans="1:19" x14ac:dyDescent="0.25">
      <c r="A89" s="32"/>
      <c r="B89" s="33"/>
      <c r="C89" s="33"/>
      <c r="D89" s="35"/>
      <c r="E89" s="35"/>
      <c r="F89" s="35"/>
      <c r="G89" s="5">
        <v>1</v>
      </c>
      <c r="H89" s="5">
        <v>1</v>
      </c>
      <c r="I89" s="5">
        <v>1</v>
      </c>
      <c r="J89" s="5">
        <v>1</v>
      </c>
      <c r="K89" s="5">
        <v>1</v>
      </c>
      <c r="L89" s="5">
        <v>1</v>
      </c>
      <c r="M89" s="5">
        <v>1</v>
      </c>
      <c r="N89" s="5">
        <v>1</v>
      </c>
      <c r="O89" s="5">
        <v>1</v>
      </c>
      <c r="P89" s="5">
        <v>1</v>
      </c>
      <c r="Q89" s="5">
        <v>1</v>
      </c>
      <c r="R89" s="5">
        <v>1</v>
      </c>
      <c r="S89" s="5">
        <v>1</v>
      </c>
    </row>
    <row r="90" spans="1:19" x14ac:dyDescent="0.25">
      <c r="A90" s="32"/>
      <c r="B90" s="33"/>
      <c r="C90" s="33"/>
      <c r="D90" s="35"/>
      <c r="E90" s="35"/>
      <c r="F90" s="35"/>
      <c r="G90" s="29" t="s">
        <v>29</v>
      </c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6"/>
    </row>
    <row r="91" spans="1:19" x14ac:dyDescent="0.25">
      <c r="A91" s="32"/>
      <c r="B91" s="33"/>
      <c r="C91" s="33"/>
      <c r="D91" s="35"/>
      <c r="E91" s="35"/>
      <c r="F91" s="35"/>
      <c r="G91" s="5">
        <v>0</v>
      </c>
      <c r="H91" s="5">
        <v>0</v>
      </c>
      <c r="I91" s="5">
        <v>0</v>
      </c>
      <c r="J91" s="7"/>
      <c r="K91" s="7"/>
      <c r="L91" s="7"/>
      <c r="M91" s="7"/>
      <c r="N91" s="7"/>
      <c r="O91" s="7"/>
      <c r="P91" s="7"/>
      <c r="Q91" s="7"/>
      <c r="R91" s="7"/>
      <c r="S91" s="5">
        <v>0</v>
      </c>
    </row>
    <row r="92" spans="1:19" x14ac:dyDescent="0.25">
      <c r="A92" s="32"/>
      <c r="B92" s="33"/>
      <c r="C92" s="33"/>
      <c r="D92" s="35"/>
      <c r="E92" s="35"/>
      <c r="F92" s="35"/>
      <c r="G92" s="29" t="s">
        <v>30</v>
      </c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6"/>
    </row>
    <row r="93" spans="1:19" x14ac:dyDescent="0.25">
      <c r="A93" s="32"/>
      <c r="B93" s="33"/>
      <c r="C93" s="33"/>
      <c r="D93" s="35"/>
      <c r="E93" s="35"/>
      <c r="F93" s="35"/>
      <c r="G93" s="8">
        <v>3822.4115910276014</v>
      </c>
      <c r="H93" s="8">
        <v>3722.9805286879478</v>
      </c>
      <c r="I93" s="8">
        <v>3611.2488384825961</v>
      </c>
      <c r="J93" s="8">
        <v>3611.2488384825961</v>
      </c>
      <c r="K93" s="8">
        <v>3611.2488384825961</v>
      </c>
      <c r="L93" s="8">
        <v>3611.2488384825961</v>
      </c>
      <c r="M93" s="8">
        <v>3611.2488384825961</v>
      </c>
      <c r="N93" s="8">
        <v>3611.2488384825961</v>
      </c>
      <c r="O93" s="8">
        <v>3611.2488384825961</v>
      </c>
      <c r="P93" s="8">
        <v>3611.2488384825961</v>
      </c>
      <c r="Q93" s="8">
        <v>3611.2488384825961</v>
      </c>
      <c r="R93" s="8">
        <v>3611.2493746806836</v>
      </c>
      <c r="S93" s="9">
        <f>SUM(G93:R93)</f>
        <v>43657.881040739609</v>
      </c>
    </row>
    <row r="94" spans="1:19" x14ac:dyDescent="0.25">
      <c r="A94" s="32"/>
      <c r="B94" s="33"/>
      <c r="C94" s="33"/>
      <c r="D94" s="35"/>
      <c r="E94" s="35"/>
      <c r="F94" s="35"/>
      <c r="G94" s="31" t="s">
        <v>31</v>
      </c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6"/>
    </row>
    <row r="95" spans="1:19" x14ac:dyDescent="0.25">
      <c r="A95" s="32"/>
      <c r="B95" s="33"/>
      <c r="C95" s="33"/>
      <c r="D95" s="35"/>
      <c r="E95" s="35"/>
      <c r="F95" s="35"/>
      <c r="G95" s="9">
        <v>0</v>
      </c>
      <c r="H95" s="9">
        <v>0</v>
      </c>
      <c r="I95" s="9">
        <v>0</v>
      </c>
      <c r="J95" s="9"/>
      <c r="K95" s="9"/>
      <c r="L95" s="9"/>
      <c r="M95" s="9"/>
      <c r="N95" s="9"/>
      <c r="O95" s="9"/>
      <c r="P95" s="9"/>
      <c r="Q95" s="9"/>
      <c r="R95" s="9"/>
      <c r="S95" s="9">
        <f>SUM(G95:R95)</f>
        <v>0</v>
      </c>
    </row>
    <row r="96" spans="1:19" x14ac:dyDescent="0.25">
      <c r="A96" s="26" t="s">
        <v>58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8"/>
    </row>
    <row r="97" spans="1:19" ht="15" customHeight="1" x14ac:dyDescent="0.25">
      <c r="A97" s="32" t="s">
        <v>59</v>
      </c>
      <c r="B97" s="33" t="s">
        <v>60</v>
      </c>
      <c r="C97" s="33"/>
      <c r="D97" s="34" t="s">
        <v>25</v>
      </c>
      <c r="E97" s="35" t="s">
        <v>26</v>
      </c>
      <c r="F97" s="35" t="s">
        <v>61</v>
      </c>
      <c r="G97" s="29" t="s">
        <v>28</v>
      </c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4"/>
    </row>
    <row r="98" spans="1:19" x14ac:dyDescent="0.25">
      <c r="A98" s="32"/>
      <c r="B98" s="33"/>
      <c r="C98" s="33"/>
      <c r="D98" s="35"/>
      <c r="E98" s="35"/>
      <c r="F98" s="35"/>
      <c r="G98" s="5">
        <v>1</v>
      </c>
      <c r="H98" s="5">
        <v>1</v>
      </c>
      <c r="I98" s="5">
        <v>1</v>
      </c>
      <c r="J98" s="5">
        <v>1</v>
      </c>
      <c r="K98" s="5">
        <v>1</v>
      </c>
      <c r="L98" s="5">
        <v>1</v>
      </c>
      <c r="M98" s="5">
        <v>1</v>
      </c>
      <c r="N98" s="5">
        <v>1</v>
      </c>
      <c r="O98" s="5">
        <v>1</v>
      </c>
      <c r="P98" s="5">
        <v>1</v>
      </c>
      <c r="Q98" s="5">
        <v>1</v>
      </c>
      <c r="R98" s="5">
        <v>1</v>
      </c>
      <c r="S98" s="5">
        <v>1</v>
      </c>
    </row>
    <row r="99" spans="1:19" x14ac:dyDescent="0.25">
      <c r="A99" s="32"/>
      <c r="B99" s="33"/>
      <c r="C99" s="33"/>
      <c r="D99" s="35"/>
      <c r="E99" s="35"/>
      <c r="F99" s="35"/>
      <c r="G99" s="29" t="s">
        <v>29</v>
      </c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6"/>
    </row>
    <row r="100" spans="1:19" x14ac:dyDescent="0.25">
      <c r="A100" s="32"/>
      <c r="B100" s="33"/>
      <c r="C100" s="33"/>
      <c r="D100" s="35"/>
      <c r="E100" s="35"/>
      <c r="F100" s="35"/>
      <c r="G100" s="5">
        <v>1</v>
      </c>
      <c r="H100" s="5">
        <v>1</v>
      </c>
      <c r="I100" s="5">
        <v>1</v>
      </c>
      <c r="J100" s="7"/>
      <c r="K100" s="7"/>
      <c r="L100" s="7"/>
      <c r="M100" s="7"/>
      <c r="N100" s="7"/>
      <c r="O100" s="7"/>
      <c r="P100" s="7"/>
      <c r="Q100" s="7"/>
      <c r="R100" s="7"/>
      <c r="S100" s="5">
        <v>1</v>
      </c>
    </row>
    <row r="101" spans="1:19" x14ac:dyDescent="0.25">
      <c r="A101" s="32"/>
      <c r="B101" s="33"/>
      <c r="C101" s="33"/>
      <c r="D101" s="35"/>
      <c r="E101" s="35"/>
      <c r="F101" s="35"/>
      <c r="G101" s="29" t="s">
        <v>30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6"/>
    </row>
    <row r="102" spans="1:19" x14ac:dyDescent="0.25">
      <c r="A102" s="32"/>
      <c r="B102" s="33"/>
      <c r="C102" s="33"/>
      <c r="D102" s="35"/>
      <c r="E102" s="35"/>
      <c r="F102" s="35"/>
      <c r="G102" s="8">
        <v>18931.876254043294</v>
      </c>
      <c r="H102" s="8">
        <v>14428.890436675792</v>
      </c>
      <c r="I102" s="8">
        <v>10947.193810649416</v>
      </c>
      <c r="J102" s="8">
        <v>9166.2389039562077</v>
      </c>
      <c r="K102" s="8">
        <v>9166.2389039562077</v>
      </c>
      <c r="L102" s="8">
        <v>9166.2389039562077</v>
      </c>
      <c r="M102" s="8">
        <v>9166.2389039562077</v>
      </c>
      <c r="N102" s="8">
        <v>9166.2389039562077</v>
      </c>
      <c r="O102" s="8">
        <v>9166.2389039562077</v>
      </c>
      <c r="P102" s="8">
        <v>9166.2389039562077</v>
      </c>
      <c r="Q102" s="8">
        <v>9166.2389039562077</v>
      </c>
      <c r="R102" s="8">
        <v>9166.2298979845727</v>
      </c>
      <c r="S102" s="9">
        <f>SUM(G102:R102)</f>
        <v>126804.10163100276</v>
      </c>
    </row>
    <row r="103" spans="1:19" x14ac:dyDescent="0.25">
      <c r="A103" s="32"/>
      <c r="B103" s="33"/>
      <c r="C103" s="33"/>
      <c r="D103" s="35"/>
      <c r="E103" s="35"/>
      <c r="F103" s="35"/>
      <c r="G103" s="31" t="s">
        <v>31</v>
      </c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6"/>
    </row>
    <row r="104" spans="1:19" x14ac:dyDescent="0.25">
      <c r="A104" s="32"/>
      <c r="B104" s="33"/>
      <c r="C104" s="33"/>
      <c r="D104" s="35"/>
      <c r="E104" s="35"/>
      <c r="F104" s="35"/>
      <c r="G104" s="9">
        <v>730.8</v>
      </c>
      <c r="H104" s="9">
        <v>177</v>
      </c>
      <c r="I104" s="9">
        <v>2401.1999999999998</v>
      </c>
      <c r="J104" s="9"/>
      <c r="K104" s="9"/>
      <c r="L104" s="9"/>
      <c r="M104" s="9"/>
      <c r="N104" s="9"/>
      <c r="O104" s="9"/>
      <c r="P104" s="9"/>
      <c r="Q104" s="9"/>
      <c r="R104" s="9"/>
      <c r="S104" s="9">
        <f>SUM(G104:R104)</f>
        <v>3309</v>
      </c>
    </row>
    <row r="105" spans="1:19" ht="15" customHeight="1" x14ac:dyDescent="0.25">
      <c r="A105" s="32" t="s">
        <v>62</v>
      </c>
      <c r="B105" s="32" t="s">
        <v>63</v>
      </c>
      <c r="C105" s="33"/>
      <c r="D105" s="34" t="s">
        <v>25</v>
      </c>
      <c r="E105" s="35" t="s">
        <v>49</v>
      </c>
      <c r="F105" s="35" t="s">
        <v>64</v>
      </c>
      <c r="G105" s="29" t="s">
        <v>28</v>
      </c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4"/>
    </row>
    <row r="106" spans="1:19" x14ac:dyDescent="0.25">
      <c r="A106" s="32"/>
      <c r="B106" s="33"/>
      <c r="C106" s="33"/>
      <c r="D106" s="35"/>
      <c r="E106" s="35"/>
      <c r="F106" s="35"/>
      <c r="G106" s="5">
        <v>1</v>
      </c>
      <c r="H106" s="5">
        <v>1</v>
      </c>
      <c r="I106" s="5">
        <v>1</v>
      </c>
      <c r="J106" s="5">
        <v>1</v>
      </c>
      <c r="K106" s="5">
        <v>1</v>
      </c>
      <c r="L106" s="5">
        <v>1</v>
      </c>
      <c r="M106" s="5">
        <v>1</v>
      </c>
      <c r="N106" s="5">
        <v>1</v>
      </c>
      <c r="O106" s="5">
        <v>1</v>
      </c>
      <c r="P106" s="5">
        <v>1</v>
      </c>
      <c r="Q106" s="5">
        <v>1</v>
      </c>
      <c r="R106" s="5">
        <v>1</v>
      </c>
      <c r="S106" s="5">
        <v>1</v>
      </c>
    </row>
    <row r="107" spans="1:19" x14ac:dyDescent="0.25">
      <c r="A107" s="32"/>
      <c r="B107" s="33"/>
      <c r="C107" s="33"/>
      <c r="D107" s="35"/>
      <c r="E107" s="35"/>
      <c r="F107" s="35"/>
      <c r="G107" s="29" t="s">
        <v>29</v>
      </c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6"/>
    </row>
    <row r="108" spans="1:19" x14ac:dyDescent="0.25">
      <c r="A108" s="32"/>
      <c r="B108" s="33"/>
      <c r="C108" s="33"/>
      <c r="D108" s="35"/>
      <c r="E108" s="35"/>
      <c r="F108" s="35"/>
      <c r="G108" s="5">
        <v>0.8</v>
      </c>
      <c r="H108" s="5">
        <v>0.8</v>
      </c>
      <c r="I108" s="5">
        <v>0.8</v>
      </c>
      <c r="J108" s="7"/>
      <c r="K108" s="7"/>
      <c r="L108" s="7"/>
      <c r="M108" s="7"/>
      <c r="N108" s="7"/>
      <c r="O108" s="7"/>
      <c r="P108" s="7"/>
      <c r="Q108" s="7"/>
      <c r="R108" s="7"/>
      <c r="S108" s="5">
        <v>0.8</v>
      </c>
    </row>
    <row r="109" spans="1:19" x14ac:dyDescent="0.25">
      <c r="A109" s="32"/>
      <c r="B109" s="33"/>
      <c r="C109" s="33"/>
      <c r="D109" s="35"/>
      <c r="E109" s="35"/>
      <c r="F109" s="35"/>
      <c r="G109" s="29" t="s">
        <v>30</v>
      </c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6"/>
    </row>
    <row r="110" spans="1:19" x14ac:dyDescent="0.25">
      <c r="A110" s="32"/>
      <c r="B110" s="33"/>
      <c r="C110" s="33"/>
      <c r="D110" s="35"/>
      <c r="E110" s="35"/>
      <c r="F110" s="35"/>
      <c r="G110" s="8">
        <v>44132.533745956709</v>
      </c>
      <c r="H110" s="8">
        <v>33635.519563324211</v>
      </c>
      <c r="I110" s="8">
        <v>25519.256189350592</v>
      </c>
      <c r="J110" s="8">
        <v>21367.631096043795</v>
      </c>
      <c r="K110" s="8">
        <v>21367.631096043795</v>
      </c>
      <c r="L110" s="8">
        <v>21367.631096043795</v>
      </c>
      <c r="M110" s="8">
        <v>21367.631096043795</v>
      </c>
      <c r="N110" s="8">
        <v>21367.631096043795</v>
      </c>
      <c r="O110" s="8">
        <v>21367.631096043795</v>
      </c>
      <c r="P110" s="8">
        <v>21367.631096043795</v>
      </c>
      <c r="Q110" s="8">
        <v>21367.631096043795</v>
      </c>
      <c r="R110" s="8">
        <v>21367.610102015427</v>
      </c>
      <c r="S110" s="9">
        <f>SUM(G110:R110)</f>
        <v>295595.96836899733</v>
      </c>
    </row>
    <row r="111" spans="1:19" x14ac:dyDescent="0.25">
      <c r="A111" s="32"/>
      <c r="B111" s="33"/>
      <c r="C111" s="33"/>
      <c r="D111" s="35"/>
      <c r="E111" s="35"/>
      <c r="F111" s="35"/>
      <c r="G111" s="31" t="s">
        <v>31</v>
      </c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6"/>
    </row>
    <row r="112" spans="1:19" x14ac:dyDescent="0.25">
      <c r="A112" s="32"/>
      <c r="B112" s="33"/>
      <c r="C112" s="33"/>
      <c r="D112" s="35"/>
      <c r="E112" s="35"/>
      <c r="F112" s="35"/>
      <c r="G112" s="9">
        <v>0</v>
      </c>
      <c r="H112" s="9">
        <v>3000</v>
      </c>
      <c r="I112" s="9">
        <v>6000</v>
      </c>
      <c r="J112" s="9"/>
      <c r="K112" s="9"/>
      <c r="L112" s="9"/>
      <c r="M112" s="9"/>
      <c r="N112" s="9"/>
      <c r="O112" s="9"/>
      <c r="P112" s="9"/>
      <c r="Q112" s="9"/>
      <c r="R112" s="9"/>
      <c r="S112" s="9">
        <f>SUM(G112:R112)</f>
        <v>9000</v>
      </c>
    </row>
    <row r="113" spans="1:19" x14ac:dyDescent="0.25">
      <c r="A113" s="26" t="s">
        <v>65</v>
      </c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8"/>
    </row>
    <row r="114" spans="1:19" ht="15" customHeight="1" x14ac:dyDescent="0.25">
      <c r="A114" s="38" t="s">
        <v>66</v>
      </c>
      <c r="B114" s="32" t="s">
        <v>67</v>
      </c>
      <c r="C114" s="33"/>
      <c r="D114" s="34" t="s">
        <v>25</v>
      </c>
      <c r="E114" s="35" t="s">
        <v>49</v>
      </c>
      <c r="F114" s="34" t="s">
        <v>68</v>
      </c>
      <c r="G114" s="29" t="s">
        <v>28</v>
      </c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4"/>
    </row>
    <row r="115" spans="1:19" x14ac:dyDescent="0.25">
      <c r="A115" s="38"/>
      <c r="B115" s="33"/>
      <c r="C115" s="33"/>
      <c r="D115" s="35"/>
      <c r="E115" s="35"/>
      <c r="F115" s="35"/>
      <c r="G115" s="5">
        <v>1</v>
      </c>
      <c r="H115" s="5">
        <v>1</v>
      </c>
      <c r="I115" s="5">
        <v>1</v>
      </c>
      <c r="J115" s="5">
        <v>1</v>
      </c>
      <c r="K115" s="5">
        <v>1</v>
      </c>
      <c r="L115" s="5">
        <v>1</v>
      </c>
      <c r="M115" s="5">
        <v>1</v>
      </c>
      <c r="N115" s="5">
        <v>1</v>
      </c>
      <c r="O115" s="5">
        <v>1</v>
      </c>
      <c r="P115" s="5">
        <v>1</v>
      </c>
      <c r="Q115" s="5">
        <v>1</v>
      </c>
      <c r="R115" s="5">
        <v>1</v>
      </c>
      <c r="S115" s="5">
        <v>1</v>
      </c>
    </row>
    <row r="116" spans="1:19" x14ac:dyDescent="0.25">
      <c r="A116" s="38"/>
      <c r="B116" s="33"/>
      <c r="C116" s="33"/>
      <c r="D116" s="35"/>
      <c r="E116" s="35"/>
      <c r="F116" s="35"/>
      <c r="G116" s="29" t="s">
        <v>29</v>
      </c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6"/>
    </row>
    <row r="117" spans="1:19" x14ac:dyDescent="0.25">
      <c r="A117" s="38"/>
      <c r="B117" s="33"/>
      <c r="C117" s="33"/>
      <c r="D117" s="35"/>
      <c r="E117" s="35"/>
      <c r="F117" s="35"/>
      <c r="G117" s="5">
        <v>0.5</v>
      </c>
      <c r="H117" s="5">
        <v>0.5</v>
      </c>
      <c r="I117" s="5">
        <v>0.5</v>
      </c>
      <c r="J117" s="7"/>
      <c r="K117" s="7"/>
      <c r="L117" s="7"/>
      <c r="M117" s="7"/>
      <c r="N117" s="7"/>
      <c r="O117" s="7"/>
      <c r="P117" s="7"/>
      <c r="Q117" s="7"/>
      <c r="R117" s="7"/>
      <c r="S117" s="5">
        <v>0.5</v>
      </c>
    </row>
    <row r="118" spans="1:19" x14ac:dyDescent="0.25">
      <c r="A118" s="38"/>
      <c r="B118" s="33"/>
      <c r="C118" s="33"/>
      <c r="D118" s="35"/>
      <c r="E118" s="35"/>
      <c r="F118" s="35"/>
      <c r="G118" s="29" t="s">
        <v>30</v>
      </c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6"/>
    </row>
    <row r="119" spans="1:19" x14ac:dyDescent="0.25">
      <c r="A119" s="38"/>
      <c r="B119" s="33"/>
      <c r="C119" s="33"/>
      <c r="D119" s="35"/>
      <c r="E119" s="35"/>
      <c r="F119" s="35"/>
      <c r="G119" s="8">
        <v>30375.499095008137</v>
      </c>
      <c r="H119" s="8">
        <v>24677.775275498665</v>
      </c>
      <c r="I119" s="8">
        <v>21983.146658729758</v>
      </c>
      <c r="J119" s="8">
        <v>16089.124508280465</v>
      </c>
      <c r="K119" s="8">
        <v>16089.124508280465</v>
      </c>
      <c r="L119" s="8">
        <v>16089.124508280465</v>
      </c>
      <c r="M119" s="8">
        <v>16089.124508280465</v>
      </c>
      <c r="N119" s="8">
        <v>16089.124508280465</v>
      </c>
      <c r="O119" s="8">
        <v>16089.124508280465</v>
      </c>
      <c r="P119" s="8">
        <v>16089.124508280465</v>
      </c>
      <c r="Q119" s="8">
        <v>16089.124508280465</v>
      </c>
      <c r="R119" s="8">
        <v>16089.104530162178</v>
      </c>
      <c r="S119" s="9">
        <f>SUM(G119:R119)</f>
        <v>221838.5216256424</v>
      </c>
    </row>
    <row r="120" spans="1:19" x14ac:dyDescent="0.25">
      <c r="A120" s="38"/>
      <c r="B120" s="33"/>
      <c r="C120" s="33"/>
      <c r="D120" s="35"/>
      <c r="E120" s="35"/>
      <c r="F120" s="35"/>
      <c r="G120" s="31" t="s">
        <v>31</v>
      </c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6"/>
    </row>
    <row r="121" spans="1:19" x14ac:dyDescent="0.25">
      <c r="A121" s="38"/>
      <c r="B121" s="33"/>
      <c r="C121" s="33"/>
      <c r="D121" s="35"/>
      <c r="E121" s="35"/>
      <c r="F121" s="35"/>
      <c r="G121" s="9">
        <v>192960.09999999998</v>
      </c>
      <c r="H121" s="9">
        <v>30560.1</v>
      </c>
      <c r="I121" s="9">
        <v>30560.1</v>
      </c>
      <c r="J121" s="9"/>
      <c r="K121" s="9"/>
      <c r="L121" s="9"/>
      <c r="M121" s="9"/>
      <c r="N121" s="9"/>
      <c r="O121" s="9"/>
      <c r="P121" s="9"/>
      <c r="Q121" s="9"/>
      <c r="R121" s="9"/>
      <c r="S121" s="9">
        <f>SUM(G121:R121)</f>
        <v>254080.3</v>
      </c>
    </row>
    <row r="122" spans="1:19" ht="15" customHeight="1" x14ac:dyDescent="0.25">
      <c r="A122" s="38" t="s">
        <v>69</v>
      </c>
      <c r="B122" s="33" t="s">
        <v>70</v>
      </c>
      <c r="C122" s="33"/>
      <c r="D122" s="34" t="s">
        <v>71</v>
      </c>
      <c r="E122" s="35" t="s">
        <v>72</v>
      </c>
      <c r="F122" s="34" t="s">
        <v>73</v>
      </c>
      <c r="G122" s="29" t="s">
        <v>28</v>
      </c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4"/>
    </row>
    <row r="123" spans="1:19" x14ac:dyDescent="0.25">
      <c r="A123" s="38"/>
      <c r="B123" s="33"/>
      <c r="C123" s="33"/>
      <c r="D123" s="35"/>
      <c r="E123" s="35"/>
      <c r="F123" s="35"/>
      <c r="G123" s="5"/>
      <c r="H123" s="5"/>
      <c r="I123" s="7">
        <v>2</v>
      </c>
      <c r="J123" s="7"/>
      <c r="K123" s="5"/>
      <c r="L123" s="7">
        <v>2</v>
      </c>
      <c r="M123" s="7"/>
      <c r="N123" s="5"/>
      <c r="O123" s="7">
        <v>2</v>
      </c>
      <c r="P123" s="7"/>
      <c r="Q123" s="5"/>
      <c r="R123" s="7"/>
      <c r="S123" s="7">
        <v>6</v>
      </c>
    </row>
    <row r="124" spans="1:19" x14ac:dyDescent="0.25">
      <c r="A124" s="38"/>
      <c r="B124" s="33"/>
      <c r="C124" s="33"/>
      <c r="D124" s="35"/>
      <c r="E124" s="35"/>
      <c r="F124" s="35"/>
      <c r="G124" s="29" t="s">
        <v>29</v>
      </c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6"/>
    </row>
    <row r="125" spans="1:19" x14ac:dyDescent="0.25">
      <c r="A125" s="38"/>
      <c r="B125" s="33"/>
      <c r="C125" s="33"/>
      <c r="D125" s="35"/>
      <c r="E125" s="35"/>
      <c r="F125" s="35"/>
      <c r="G125" s="5"/>
      <c r="H125" s="5"/>
      <c r="I125" s="7">
        <v>2</v>
      </c>
      <c r="J125" s="7"/>
      <c r="K125" s="5"/>
      <c r="L125" s="7"/>
      <c r="M125" s="7"/>
      <c r="N125" s="5"/>
      <c r="O125" s="7"/>
      <c r="P125" s="7"/>
      <c r="Q125" s="5"/>
      <c r="R125" s="7"/>
      <c r="S125" s="7">
        <v>2</v>
      </c>
    </row>
    <row r="126" spans="1:19" x14ac:dyDescent="0.25">
      <c r="A126" s="38"/>
      <c r="B126" s="33"/>
      <c r="C126" s="33"/>
      <c r="D126" s="35"/>
      <c r="E126" s="35"/>
      <c r="F126" s="35"/>
      <c r="G126" s="29" t="s">
        <v>30</v>
      </c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6"/>
    </row>
    <row r="127" spans="1:19" x14ac:dyDescent="0.25">
      <c r="A127" s="38"/>
      <c r="B127" s="33"/>
      <c r="C127" s="33"/>
      <c r="D127" s="35"/>
      <c r="E127" s="35"/>
      <c r="F127" s="35"/>
      <c r="G127" s="8">
        <v>21430.743826387974</v>
      </c>
      <c r="H127" s="8">
        <v>17410.84413066633</v>
      </c>
      <c r="I127" s="8">
        <v>15509.710081391768</v>
      </c>
      <c r="J127" s="8">
        <v>11351.316554482006</v>
      </c>
      <c r="K127" s="8">
        <v>11351.316554482006</v>
      </c>
      <c r="L127" s="8">
        <v>11351.316554482006</v>
      </c>
      <c r="M127" s="8">
        <v>11351.316554482006</v>
      </c>
      <c r="N127" s="8">
        <v>11351.316554482006</v>
      </c>
      <c r="O127" s="8">
        <v>11351.316554482006</v>
      </c>
      <c r="P127" s="8">
        <v>11351.316554482006</v>
      </c>
      <c r="Q127" s="8">
        <v>11351.316554482006</v>
      </c>
      <c r="R127" s="8">
        <v>11351.302459374174</v>
      </c>
      <c r="S127" s="9">
        <f>SUM(G127:R127)</f>
        <v>156513.1329336763</v>
      </c>
    </row>
    <row r="128" spans="1:19" x14ac:dyDescent="0.25">
      <c r="A128" s="38"/>
      <c r="B128" s="33"/>
      <c r="C128" s="33"/>
      <c r="D128" s="35"/>
      <c r="E128" s="35"/>
      <c r="F128" s="35"/>
      <c r="G128" s="31" t="s">
        <v>31</v>
      </c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6"/>
    </row>
    <row r="129" spans="1:19" x14ac:dyDescent="0.25">
      <c r="A129" s="38"/>
      <c r="B129" s="33"/>
      <c r="C129" s="33"/>
      <c r="D129" s="35"/>
      <c r="E129" s="35"/>
      <c r="F129" s="35"/>
      <c r="G129" s="9">
        <v>14014.19</v>
      </c>
      <c r="H129" s="9">
        <v>19045.68</v>
      </c>
      <c r="I129" s="9">
        <v>18755.84</v>
      </c>
      <c r="J129" s="9"/>
      <c r="K129" s="9"/>
      <c r="L129" s="9"/>
      <c r="M129" s="9"/>
      <c r="N129" s="9"/>
      <c r="O129" s="9"/>
      <c r="P129" s="9"/>
      <c r="Q129" s="9"/>
      <c r="R129" s="9"/>
      <c r="S129" s="9">
        <f>SUM(G129:R129)</f>
        <v>51815.710000000006</v>
      </c>
    </row>
    <row r="130" spans="1:19" ht="15" customHeight="1" x14ac:dyDescent="0.25">
      <c r="A130" s="38" t="s">
        <v>74</v>
      </c>
      <c r="B130" s="32" t="s">
        <v>75</v>
      </c>
      <c r="C130" s="33"/>
      <c r="D130" s="34" t="s">
        <v>76</v>
      </c>
      <c r="E130" s="35" t="s">
        <v>77</v>
      </c>
      <c r="F130" s="34" t="s">
        <v>78</v>
      </c>
      <c r="G130" s="29" t="s">
        <v>28</v>
      </c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4"/>
    </row>
    <row r="131" spans="1:19" x14ac:dyDescent="0.25">
      <c r="A131" s="38"/>
      <c r="B131" s="33"/>
      <c r="C131" s="33"/>
      <c r="D131" s="35"/>
      <c r="E131" s="35"/>
      <c r="F131" s="35"/>
      <c r="G131" s="5"/>
      <c r="H131" s="5"/>
      <c r="I131" s="7">
        <v>1</v>
      </c>
      <c r="J131" s="7"/>
      <c r="K131" s="5"/>
      <c r="L131" s="7">
        <v>1</v>
      </c>
      <c r="M131" s="7"/>
      <c r="N131" s="5"/>
      <c r="O131" s="7">
        <v>1</v>
      </c>
      <c r="P131" s="7"/>
      <c r="Q131" s="5"/>
      <c r="R131" s="7">
        <v>1</v>
      </c>
      <c r="S131" s="7">
        <v>4</v>
      </c>
    </row>
    <row r="132" spans="1:19" x14ac:dyDescent="0.25">
      <c r="A132" s="38"/>
      <c r="B132" s="33"/>
      <c r="C132" s="33"/>
      <c r="D132" s="35"/>
      <c r="E132" s="35"/>
      <c r="F132" s="35"/>
      <c r="G132" s="29" t="s">
        <v>29</v>
      </c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6"/>
    </row>
    <row r="133" spans="1:19" x14ac:dyDescent="0.25">
      <c r="A133" s="38"/>
      <c r="B133" s="33"/>
      <c r="C133" s="33"/>
      <c r="D133" s="35"/>
      <c r="E133" s="35"/>
      <c r="F133" s="35"/>
      <c r="G133" s="5"/>
      <c r="H133" s="5"/>
      <c r="I133" s="7">
        <v>1</v>
      </c>
      <c r="J133" s="7"/>
      <c r="K133" s="5"/>
      <c r="L133" s="7"/>
      <c r="M133" s="7"/>
      <c r="N133" s="5"/>
      <c r="O133" s="7"/>
      <c r="P133" s="7"/>
      <c r="Q133" s="5"/>
      <c r="R133" s="7"/>
      <c r="S133" s="7">
        <v>1</v>
      </c>
    </row>
    <row r="134" spans="1:19" x14ac:dyDescent="0.25">
      <c r="A134" s="38"/>
      <c r="B134" s="33"/>
      <c r="C134" s="33"/>
      <c r="D134" s="35"/>
      <c r="E134" s="35"/>
      <c r="F134" s="35"/>
      <c r="G134" s="29" t="s">
        <v>30</v>
      </c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6"/>
    </row>
    <row r="135" spans="1:19" x14ac:dyDescent="0.25">
      <c r="A135" s="38"/>
      <c r="B135" s="33"/>
      <c r="C135" s="33"/>
      <c r="D135" s="35"/>
      <c r="E135" s="35"/>
      <c r="F135" s="35"/>
      <c r="G135" s="8">
        <v>1147.4444286564126</v>
      </c>
      <c r="H135" s="8">
        <v>932.21104492598704</v>
      </c>
      <c r="I135" s="8">
        <v>830.42056622673374</v>
      </c>
      <c r="J135" s="8">
        <v>607.77194874205964</v>
      </c>
      <c r="K135" s="8">
        <v>607.77194874205964</v>
      </c>
      <c r="L135" s="8">
        <v>607.77194874205964</v>
      </c>
      <c r="M135" s="8">
        <v>607.77194874205964</v>
      </c>
      <c r="N135" s="8">
        <v>607.77194874205964</v>
      </c>
      <c r="O135" s="8">
        <v>607.77194874205964</v>
      </c>
      <c r="P135" s="8">
        <v>607.77194874205964</v>
      </c>
      <c r="Q135" s="8">
        <v>607.77194874205964</v>
      </c>
      <c r="R135" s="8">
        <v>607.77119406209681</v>
      </c>
      <c r="S135" s="9">
        <f>SUM(G135:R135)</f>
        <v>8380.0228238077088</v>
      </c>
    </row>
    <row r="136" spans="1:19" x14ac:dyDescent="0.25">
      <c r="A136" s="38"/>
      <c r="B136" s="33"/>
      <c r="C136" s="33"/>
      <c r="D136" s="35"/>
      <c r="E136" s="35"/>
      <c r="F136" s="35"/>
      <c r="G136" s="31" t="s">
        <v>31</v>
      </c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6"/>
    </row>
    <row r="137" spans="1:19" x14ac:dyDescent="0.25">
      <c r="A137" s="38"/>
      <c r="B137" s="33"/>
      <c r="C137" s="33"/>
      <c r="D137" s="35"/>
      <c r="E137" s="35"/>
      <c r="F137" s="35"/>
      <c r="G137" s="9">
        <v>0</v>
      </c>
      <c r="H137" s="9">
        <v>250</v>
      </c>
      <c r="I137" s="9">
        <v>2833.6</v>
      </c>
      <c r="J137" s="9"/>
      <c r="K137" s="9"/>
      <c r="L137" s="9"/>
      <c r="M137" s="9"/>
      <c r="N137" s="9"/>
      <c r="O137" s="9"/>
      <c r="P137" s="9"/>
      <c r="Q137" s="9"/>
      <c r="R137" s="9"/>
      <c r="S137" s="9">
        <f>SUM(G137:R137)</f>
        <v>3083.6</v>
      </c>
    </row>
    <row r="138" spans="1:19" ht="15" customHeight="1" x14ac:dyDescent="0.25">
      <c r="A138" s="38" t="s">
        <v>79</v>
      </c>
      <c r="B138" s="33" t="s">
        <v>80</v>
      </c>
      <c r="C138" s="33"/>
      <c r="D138" s="34" t="s">
        <v>81</v>
      </c>
      <c r="E138" s="35" t="s">
        <v>82</v>
      </c>
      <c r="F138" s="35" t="s">
        <v>83</v>
      </c>
      <c r="G138" s="29" t="s">
        <v>28</v>
      </c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4"/>
    </row>
    <row r="139" spans="1:19" x14ac:dyDescent="0.25">
      <c r="A139" s="38"/>
      <c r="B139" s="33"/>
      <c r="C139" s="33"/>
      <c r="D139" s="35"/>
      <c r="E139" s="35"/>
      <c r="F139" s="35"/>
      <c r="G139" s="5"/>
      <c r="H139" s="5"/>
      <c r="I139" s="7">
        <v>1</v>
      </c>
      <c r="J139" s="7"/>
      <c r="K139" s="5"/>
      <c r="L139" s="7">
        <v>1</v>
      </c>
      <c r="M139" s="7"/>
      <c r="N139" s="5"/>
      <c r="O139" s="7">
        <v>1</v>
      </c>
      <c r="P139" s="7"/>
      <c r="Q139" s="5"/>
      <c r="R139" s="7">
        <v>1</v>
      </c>
      <c r="S139" s="7">
        <v>4</v>
      </c>
    </row>
    <row r="140" spans="1:19" x14ac:dyDescent="0.25">
      <c r="A140" s="38"/>
      <c r="B140" s="33"/>
      <c r="C140" s="33"/>
      <c r="D140" s="35"/>
      <c r="E140" s="35"/>
      <c r="F140" s="35"/>
      <c r="G140" s="29" t="s">
        <v>29</v>
      </c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6"/>
    </row>
    <row r="141" spans="1:19" x14ac:dyDescent="0.25">
      <c r="A141" s="38"/>
      <c r="B141" s="33"/>
      <c r="C141" s="33"/>
      <c r="D141" s="35"/>
      <c r="E141" s="35"/>
      <c r="F141" s="35"/>
      <c r="G141" s="5"/>
      <c r="H141" s="5"/>
      <c r="I141" s="7">
        <v>1</v>
      </c>
      <c r="J141" s="7"/>
      <c r="K141" s="5"/>
      <c r="L141" s="7"/>
      <c r="M141" s="7"/>
      <c r="N141" s="5"/>
      <c r="O141" s="7"/>
      <c r="P141" s="7"/>
      <c r="Q141" s="5"/>
      <c r="R141" s="7"/>
      <c r="S141" s="7">
        <v>1</v>
      </c>
    </row>
    <row r="142" spans="1:19" x14ac:dyDescent="0.25">
      <c r="A142" s="38"/>
      <c r="B142" s="33"/>
      <c r="C142" s="33"/>
      <c r="D142" s="35"/>
      <c r="E142" s="35"/>
      <c r="F142" s="35"/>
      <c r="G142" s="29" t="s">
        <v>30</v>
      </c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6"/>
    </row>
    <row r="143" spans="1:19" x14ac:dyDescent="0.25">
      <c r="A143" s="38"/>
      <c r="B143" s="33"/>
      <c r="C143" s="33"/>
      <c r="D143" s="35"/>
      <c r="E143" s="35"/>
      <c r="F143" s="35"/>
      <c r="G143" s="8">
        <v>790.3149099959569</v>
      </c>
      <c r="H143" s="8">
        <v>642.07056103849527</v>
      </c>
      <c r="I143" s="8">
        <v>571.96125465069599</v>
      </c>
      <c r="J143" s="8">
        <v>418.60958227893155</v>
      </c>
      <c r="K143" s="8">
        <v>418.60958227893155</v>
      </c>
      <c r="L143" s="8">
        <v>418.60958227893155</v>
      </c>
      <c r="M143" s="8">
        <v>418.60958227893155</v>
      </c>
      <c r="N143" s="8">
        <v>418.60958227893155</v>
      </c>
      <c r="O143" s="8">
        <v>418.60958227893155</v>
      </c>
      <c r="P143" s="8">
        <v>418.60958227893155</v>
      </c>
      <c r="Q143" s="8">
        <v>418.60958227893155</v>
      </c>
      <c r="R143" s="8">
        <v>418.60906248484662</v>
      </c>
      <c r="S143" s="9">
        <f>SUM(G143:R143)</f>
        <v>5771.8324464014458</v>
      </c>
    </row>
    <row r="144" spans="1:19" x14ac:dyDescent="0.25">
      <c r="A144" s="38"/>
      <c r="B144" s="33"/>
      <c r="C144" s="33"/>
      <c r="D144" s="35"/>
      <c r="E144" s="35"/>
      <c r="F144" s="35"/>
      <c r="G144" s="31" t="s">
        <v>31</v>
      </c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6"/>
    </row>
    <row r="145" spans="1:19" x14ac:dyDescent="0.25">
      <c r="A145" s="38"/>
      <c r="B145" s="33"/>
      <c r="C145" s="33"/>
      <c r="D145" s="35"/>
      <c r="E145" s="35"/>
      <c r="F145" s="35"/>
      <c r="G145" s="9">
        <v>0</v>
      </c>
      <c r="H145" s="9">
        <v>0</v>
      </c>
      <c r="I145" s="9">
        <v>0</v>
      </c>
      <c r="J145" s="9"/>
      <c r="K145" s="9"/>
      <c r="L145" s="9"/>
      <c r="M145" s="9"/>
      <c r="N145" s="9"/>
      <c r="O145" s="9"/>
      <c r="P145" s="9"/>
      <c r="Q145" s="9"/>
      <c r="R145" s="9"/>
      <c r="S145" s="9">
        <f>SUM(G145:R145)</f>
        <v>0</v>
      </c>
    </row>
    <row r="146" spans="1:19" ht="15" customHeight="1" x14ac:dyDescent="0.25">
      <c r="A146" s="38" t="s">
        <v>84</v>
      </c>
      <c r="B146" s="32" t="s">
        <v>24</v>
      </c>
      <c r="C146" s="33"/>
      <c r="D146" s="34" t="s">
        <v>25</v>
      </c>
      <c r="E146" s="35" t="s">
        <v>26</v>
      </c>
      <c r="F146" s="34" t="s">
        <v>27</v>
      </c>
      <c r="G146" s="29" t="s">
        <v>28</v>
      </c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4"/>
    </row>
    <row r="147" spans="1:19" x14ac:dyDescent="0.25">
      <c r="A147" s="38"/>
      <c r="B147" s="33"/>
      <c r="C147" s="33"/>
      <c r="D147" s="35"/>
      <c r="E147" s="35"/>
      <c r="F147" s="35"/>
      <c r="G147" s="5">
        <v>1</v>
      </c>
      <c r="H147" s="5">
        <v>1</v>
      </c>
      <c r="I147" s="5">
        <v>1</v>
      </c>
      <c r="J147" s="5">
        <v>1</v>
      </c>
      <c r="K147" s="5">
        <v>1</v>
      </c>
      <c r="L147" s="5">
        <v>1</v>
      </c>
      <c r="M147" s="5">
        <v>1</v>
      </c>
      <c r="N147" s="5">
        <v>1</v>
      </c>
      <c r="O147" s="5">
        <v>1</v>
      </c>
      <c r="P147" s="5">
        <v>1</v>
      </c>
      <c r="Q147" s="5">
        <v>1</v>
      </c>
      <c r="R147" s="5">
        <v>1</v>
      </c>
      <c r="S147" s="5">
        <v>1</v>
      </c>
    </row>
    <row r="148" spans="1:19" x14ac:dyDescent="0.25">
      <c r="A148" s="38"/>
      <c r="B148" s="33"/>
      <c r="C148" s="33"/>
      <c r="D148" s="35"/>
      <c r="E148" s="35"/>
      <c r="F148" s="35"/>
      <c r="G148" s="29" t="s">
        <v>29</v>
      </c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6"/>
    </row>
    <row r="149" spans="1:19" x14ac:dyDescent="0.25">
      <c r="A149" s="38"/>
      <c r="B149" s="33"/>
      <c r="C149" s="33"/>
      <c r="D149" s="35"/>
      <c r="E149" s="35"/>
      <c r="F149" s="35"/>
      <c r="G149" s="5">
        <v>1</v>
      </c>
      <c r="H149" s="5">
        <v>1</v>
      </c>
      <c r="I149" s="5">
        <v>1</v>
      </c>
      <c r="J149" s="7"/>
      <c r="K149" s="7"/>
      <c r="L149" s="7"/>
      <c r="M149" s="7"/>
      <c r="N149" s="7"/>
      <c r="O149" s="7"/>
      <c r="P149" s="7"/>
      <c r="Q149" s="7"/>
      <c r="R149" s="7"/>
      <c r="S149" s="5">
        <v>1</v>
      </c>
    </row>
    <row r="150" spans="1:19" x14ac:dyDescent="0.25">
      <c r="A150" s="38"/>
      <c r="B150" s="33"/>
      <c r="C150" s="33"/>
      <c r="D150" s="35"/>
      <c r="E150" s="35"/>
      <c r="F150" s="35"/>
      <c r="G150" s="29" t="s">
        <v>30</v>
      </c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6"/>
    </row>
    <row r="151" spans="1:19" x14ac:dyDescent="0.25">
      <c r="A151" s="38"/>
      <c r="B151" s="33"/>
      <c r="C151" s="33"/>
      <c r="D151" s="35"/>
      <c r="E151" s="35"/>
      <c r="F151" s="35"/>
      <c r="G151" s="8">
        <v>71157.929212174349</v>
      </c>
      <c r="H151" s="8">
        <v>57810.387927303622</v>
      </c>
      <c r="I151" s="8">
        <v>51497.925644283816</v>
      </c>
      <c r="J151" s="8">
        <v>37690.534047364075</v>
      </c>
      <c r="K151" s="8">
        <v>37690.534047364075</v>
      </c>
      <c r="L151" s="8">
        <v>37690.534047364075</v>
      </c>
      <c r="M151" s="8">
        <v>37690.534047364075</v>
      </c>
      <c r="N151" s="8">
        <v>37690.534047364075</v>
      </c>
      <c r="O151" s="8">
        <v>37690.534047364075</v>
      </c>
      <c r="P151" s="8">
        <v>37690.534047364075</v>
      </c>
      <c r="Q151" s="8">
        <v>37690.534047364075</v>
      </c>
      <c r="R151" s="8">
        <v>37690.487246436707</v>
      </c>
      <c r="S151" s="9">
        <f>SUM(G151:R151)</f>
        <v>519681.00240911113</v>
      </c>
    </row>
    <row r="152" spans="1:19" x14ac:dyDescent="0.25">
      <c r="A152" s="38"/>
      <c r="B152" s="33"/>
      <c r="C152" s="33"/>
      <c r="D152" s="35"/>
      <c r="E152" s="35"/>
      <c r="F152" s="35"/>
      <c r="G152" s="31" t="s">
        <v>31</v>
      </c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6"/>
    </row>
    <row r="153" spans="1:19" x14ac:dyDescent="0.25">
      <c r="A153" s="38"/>
      <c r="B153" s="33"/>
      <c r="C153" s="33"/>
      <c r="D153" s="35"/>
      <c r="E153" s="35"/>
      <c r="F153" s="35"/>
      <c r="G153" s="9">
        <v>6683.0499999999993</v>
      </c>
      <c r="H153" s="9">
        <v>6840.6</v>
      </c>
      <c r="I153" s="9">
        <v>9331.74</v>
      </c>
      <c r="J153" s="9"/>
      <c r="K153" s="9"/>
      <c r="L153" s="9"/>
      <c r="M153" s="9"/>
      <c r="N153" s="9"/>
      <c r="O153" s="9"/>
      <c r="P153" s="9"/>
      <c r="Q153" s="9"/>
      <c r="R153" s="9"/>
      <c r="S153" s="9">
        <f>SUM(G153:R153)</f>
        <v>22855.39</v>
      </c>
    </row>
    <row r="154" spans="1:19" ht="15" customHeight="1" x14ac:dyDescent="0.25">
      <c r="A154" s="38" t="s">
        <v>85</v>
      </c>
      <c r="B154" s="33" t="s">
        <v>86</v>
      </c>
      <c r="C154" s="33"/>
      <c r="D154" s="34">
        <v>100</v>
      </c>
      <c r="E154" s="35" t="s">
        <v>49</v>
      </c>
      <c r="F154" s="35" t="s">
        <v>87</v>
      </c>
      <c r="G154" s="29" t="s">
        <v>28</v>
      </c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4"/>
    </row>
    <row r="155" spans="1:19" x14ac:dyDescent="0.25">
      <c r="A155" s="38"/>
      <c r="B155" s="33"/>
      <c r="C155" s="33"/>
      <c r="D155" s="35"/>
      <c r="E155" s="35"/>
      <c r="F155" s="35"/>
      <c r="G155" s="5">
        <v>1</v>
      </c>
      <c r="H155" s="5">
        <v>1</v>
      </c>
      <c r="I155" s="5">
        <v>1</v>
      </c>
      <c r="J155" s="5">
        <v>1</v>
      </c>
      <c r="K155" s="5">
        <v>1</v>
      </c>
      <c r="L155" s="5">
        <v>1</v>
      </c>
      <c r="M155" s="5">
        <v>1</v>
      </c>
      <c r="N155" s="5">
        <v>1</v>
      </c>
      <c r="O155" s="5">
        <v>1</v>
      </c>
      <c r="P155" s="5">
        <v>1</v>
      </c>
      <c r="Q155" s="5">
        <v>1</v>
      </c>
      <c r="R155" s="5">
        <v>1</v>
      </c>
      <c r="S155" s="5">
        <v>1</v>
      </c>
    </row>
    <row r="156" spans="1:19" x14ac:dyDescent="0.25">
      <c r="A156" s="38"/>
      <c r="B156" s="33"/>
      <c r="C156" s="33"/>
      <c r="D156" s="35"/>
      <c r="E156" s="35"/>
      <c r="F156" s="35"/>
      <c r="G156" s="29" t="s">
        <v>29</v>
      </c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6"/>
    </row>
    <row r="157" spans="1:19" x14ac:dyDescent="0.25">
      <c r="A157" s="38"/>
      <c r="B157" s="33"/>
      <c r="C157" s="33"/>
      <c r="D157" s="35"/>
      <c r="E157" s="35"/>
      <c r="F157" s="35"/>
      <c r="G157" s="5">
        <v>1</v>
      </c>
      <c r="H157" s="5">
        <v>1</v>
      </c>
      <c r="I157" s="5">
        <v>1</v>
      </c>
      <c r="J157" s="7"/>
      <c r="K157" s="7"/>
      <c r="L157" s="7"/>
      <c r="M157" s="7"/>
      <c r="N157" s="7"/>
      <c r="O157" s="7"/>
      <c r="P157" s="7"/>
      <c r="Q157" s="7"/>
      <c r="R157" s="7"/>
      <c r="S157" s="5">
        <v>1</v>
      </c>
    </row>
    <row r="158" spans="1:19" x14ac:dyDescent="0.25">
      <c r="A158" s="38"/>
      <c r="B158" s="33"/>
      <c r="C158" s="33"/>
      <c r="D158" s="35"/>
      <c r="E158" s="35"/>
      <c r="F158" s="35"/>
      <c r="G158" s="29" t="s">
        <v>30</v>
      </c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6"/>
    </row>
    <row r="159" spans="1:19" x14ac:dyDescent="0.25">
      <c r="A159" s="38"/>
      <c r="B159" s="33"/>
      <c r="C159" s="33"/>
      <c r="D159" s="35"/>
      <c r="E159" s="35"/>
      <c r="F159" s="35"/>
      <c r="G159" s="8">
        <v>11937.528527777129</v>
      </c>
      <c r="H159" s="8">
        <v>9698.3310605668739</v>
      </c>
      <c r="I159" s="8">
        <v>8639.3457947172101</v>
      </c>
      <c r="J159" s="8">
        <v>6323.0033588524566</v>
      </c>
      <c r="K159" s="8">
        <v>6323.0033588524566</v>
      </c>
      <c r="L159" s="8">
        <v>6323.0033588524566</v>
      </c>
      <c r="M159" s="8">
        <v>6323.0033588524566</v>
      </c>
      <c r="N159" s="8">
        <v>6323.0033588524566</v>
      </c>
      <c r="O159" s="8">
        <v>6323.0033588524566</v>
      </c>
      <c r="P159" s="8">
        <v>6323.0033588524566</v>
      </c>
      <c r="Q159" s="8">
        <v>6323.0033588524566</v>
      </c>
      <c r="R159" s="8">
        <v>6322.9955074799991</v>
      </c>
      <c r="S159" s="9">
        <f>SUM(G159:R159)</f>
        <v>87182.227761360831</v>
      </c>
    </row>
    <row r="160" spans="1:19" x14ac:dyDescent="0.25">
      <c r="A160" s="38"/>
      <c r="B160" s="33"/>
      <c r="C160" s="33"/>
      <c r="D160" s="35"/>
      <c r="E160" s="35"/>
      <c r="F160" s="35"/>
      <c r="G160" s="31" t="s">
        <v>31</v>
      </c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6"/>
    </row>
    <row r="161" spans="1:19" x14ac:dyDescent="0.25">
      <c r="A161" s="38"/>
      <c r="B161" s="33"/>
      <c r="C161" s="33"/>
      <c r="D161" s="35"/>
      <c r="E161" s="35"/>
      <c r="F161" s="35"/>
      <c r="G161" s="9">
        <v>10243.49</v>
      </c>
      <c r="H161" s="9">
        <v>16000.2</v>
      </c>
      <c r="I161" s="9">
        <v>16000.2</v>
      </c>
      <c r="J161" s="9"/>
      <c r="K161" s="9"/>
      <c r="L161" s="9"/>
      <c r="M161" s="9"/>
      <c r="N161" s="9"/>
      <c r="O161" s="9"/>
      <c r="P161" s="9"/>
      <c r="Q161" s="9"/>
      <c r="R161" s="9"/>
      <c r="S161" s="9">
        <f>SUM(G161:R161)</f>
        <v>42243.89</v>
      </c>
    </row>
    <row r="162" spans="1:19" x14ac:dyDescent="0.25">
      <c r="A162" s="26" t="s">
        <v>88</v>
      </c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8"/>
    </row>
    <row r="163" spans="1:19" ht="15" customHeight="1" x14ac:dyDescent="0.25">
      <c r="A163" s="32" t="s">
        <v>89</v>
      </c>
      <c r="B163" s="32" t="s">
        <v>90</v>
      </c>
      <c r="C163" s="33"/>
      <c r="D163" s="34">
        <v>100</v>
      </c>
      <c r="E163" s="35" t="s">
        <v>49</v>
      </c>
      <c r="F163" s="35" t="s">
        <v>91</v>
      </c>
      <c r="G163" s="29" t="s">
        <v>28</v>
      </c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4"/>
    </row>
    <row r="164" spans="1:19" x14ac:dyDescent="0.25">
      <c r="A164" s="32"/>
      <c r="B164" s="33"/>
      <c r="C164" s="33"/>
      <c r="D164" s="35"/>
      <c r="E164" s="35"/>
      <c r="F164" s="35"/>
      <c r="G164" s="5">
        <v>1</v>
      </c>
      <c r="H164" s="5">
        <v>1</v>
      </c>
      <c r="I164" s="5">
        <v>1</v>
      </c>
      <c r="J164" s="5">
        <v>1</v>
      </c>
      <c r="K164" s="5">
        <v>1</v>
      </c>
      <c r="L164" s="5">
        <v>1</v>
      </c>
      <c r="M164" s="5">
        <v>1</v>
      </c>
      <c r="N164" s="5">
        <v>1</v>
      </c>
      <c r="O164" s="5">
        <v>1</v>
      </c>
      <c r="P164" s="5">
        <v>1</v>
      </c>
      <c r="Q164" s="5">
        <v>1</v>
      </c>
      <c r="R164" s="5">
        <v>1</v>
      </c>
      <c r="S164" s="5">
        <v>1</v>
      </c>
    </row>
    <row r="165" spans="1:19" x14ac:dyDescent="0.25">
      <c r="A165" s="32"/>
      <c r="B165" s="33"/>
      <c r="C165" s="33"/>
      <c r="D165" s="35"/>
      <c r="E165" s="35"/>
      <c r="F165" s="35"/>
      <c r="G165" s="29" t="s">
        <v>29</v>
      </c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6"/>
    </row>
    <row r="166" spans="1:19" x14ac:dyDescent="0.25">
      <c r="A166" s="32"/>
      <c r="B166" s="33"/>
      <c r="C166" s="33"/>
      <c r="D166" s="35"/>
      <c r="E166" s="35"/>
      <c r="F166" s="35"/>
      <c r="G166" s="5">
        <v>0.5</v>
      </c>
      <c r="H166" s="5">
        <v>0.5</v>
      </c>
      <c r="I166" s="5">
        <v>0.5</v>
      </c>
      <c r="J166" s="7"/>
      <c r="K166" s="7"/>
      <c r="L166" s="7"/>
      <c r="M166" s="7"/>
      <c r="N166" s="7"/>
      <c r="O166" s="7"/>
      <c r="P166" s="7"/>
      <c r="Q166" s="7"/>
      <c r="R166" s="7"/>
      <c r="S166" s="5">
        <v>0.5</v>
      </c>
    </row>
    <row r="167" spans="1:19" x14ac:dyDescent="0.25">
      <c r="A167" s="32"/>
      <c r="B167" s="33"/>
      <c r="C167" s="33"/>
      <c r="D167" s="35"/>
      <c r="E167" s="35"/>
      <c r="F167" s="35"/>
      <c r="G167" s="29" t="s">
        <v>30</v>
      </c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6"/>
    </row>
    <row r="168" spans="1:19" x14ac:dyDescent="0.25">
      <c r="A168" s="32"/>
      <c r="B168" s="33"/>
      <c r="C168" s="33"/>
      <c r="D168" s="35"/>
      <c r="E168" s="35"/>
      <c r="F168" s="35"/>
      <c r="G168" s="8">
        <v>571041.63777418097</v>
      </c>
      <c r="H168" s="8">
        <v>535840.85575685708</v>
      </c>
      <c r="I168" s="8">
        <v>528208.19403583487</v>
      </c>
      <c r="J168" s="8">
        <v>523026.53376942233</v>
      </c>
      <c r="K168" s="8">
        <v>523026.53376942233</v>
      </c>
      <c r="L168" s="8">
        <v>523026.53376942233</v>
      </c>
      <c r="M168" s="8">
        <v>523026.53376942233</v>
      </c>
      <c r="N168" s="8">
        <v>523026.53376942233</v>
      </c>
      <c r="O168" s="8">
        <v>523026.53376942233</v>
      </c>
      <c r="P168" s="8">
        <v>523026.53376942233</v>
      </c>
      <c r="Q168" s="8">
        <v>523026.53376942233</v>
      </c>
      <c r="R168" s="8">
        <v>523026.70331296086</v>
      </c>
      <c r="S168" s="9">
        <f>SUM(G168:R168)</f>
        <v>6342329.6610352118</v>
      </c>
    </row>
    <row r="169" spans="1:19" x14ac:dyDescent="0.25">
      <c r="A169" s="32"/>
      <c r="B169" s="33"/>
      <c r="C169" s="33"/>
      <c r="D169" s="35"/>
      <c r="E169" s="35"/>
      <c r="F169" s="35"/>
      <c r="G169" s="31" t="s">
        <v>31</v>
      </c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6"/>
    </row>
    <row r="170" spans="1:19" x14ac:dyDescent="0.25">
      <c r="A170" s="32"/>
      <c r="B170" s="33"/>
      <c r="C170" s="33"/>
      <c r="D170" s="35"/>
      <c r="E170" s="35"/>
      <c r="F170" s="35"/>
      <c r="G170" s="9">
        <v>250964</v>
      </c>
      <c r="H170" s="9">
        <v>264565.42000000004</v>
      </c>
      <c r="I170" s="9">
        <v>252030.78999999992</v>
      </c>
      <c r="J170" s="9"/>
      <c r="K170" s="9"/>
      <c r="L170" s="9"/>
      <c r="M170" s="9"/>
      <c r="N170" s="9"/>
      <c r="O170" s="9"/>
      <c r="P170" s="9"/>
      <c r="Q170" s="9"/>
      <c r="R170" s="9"/>
      <c r="S170" s="9">
        <f>SUM(G170:R170)</f>
        <v>767560.21</v>
      </c>
    </row>
    <row r="171" spans="1:19" ht="15" customHeight="1" x14ac:dyDescent="0.25">
      <c r="A171" s="32" t="s">
        <v>92</v>
      </c>
      <c r="B171" s="33" t="s">
        <v>93</v>
      </c>
      <c r="C171" s="33"/>
      <c r="D171" s="34">
        <v>0.2</v>
      </c>
      <c r="E171" s="35" t="s">
        <v>94</v>
      </c>
      <c r="F171" s="35" t="s">
        <v>95</v>
      </c>
      <c r="G171" s="29" t="s">
        <v>28</v>
      </c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4"/>
    </row>
    <row r="172" spans="1:19" x14ac:dyDescent="0.25">
      <c r="A172" s="32"/>
      <c r="B172" s="33"/>
      <c r="C172" s="33"/>
      <c r="D172" s="35"/>
      <c r="E172" s="35"/>
      <c r="F172" s="35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1">
        <v>0.2</v>
      </c>
      <c r="S172" s="11">
        <v>0.2</v>
      </c>
    </row>
    <row r="173" spans="1:19" x14ac:dyDescent="0.25">
      <c r="A173" s="32"/>
      <c r="B173" s="33"/>
      <c r="C173" s="33"/>
      <c r="D173" s="35"/>
      <c r="E173" s="35"/>
      <c r="F173" s="35"/>
      <c r="G173" s="29" t="s">
        <v>29</v>
      </c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6"/>
    </row>
    <row r="174" spans="1:19" x14ac:dyDescent="0.25">
      <c r="A174" s="32"/>
      <c r="B174" s="33"/>
      <c r="C174" s="33"/>
      <c r="D174" s="35"/>
      <c r="E174" s="35"/>
      <c r="F174" s="35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1">
        <v>0</v>
      </c>
      <c r="S174" s="8">
        <v>0</v>
      </c>
    </row>
    <row r="175" spans="1:19" x14ac:dyDescent="0.25">
      <c r="A175" s="32"/>
      <c r="B175" s="33"/>
      <c r="C175" s="33"/>
      <c r="D175" s="35"/>
      <c r="E175" s="35"/>
      <c r="F175" s="35"/>
      <c r="G175" s="29" t="s">
        <v>30</v>
      </c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6"/>
    </row>
    <row r="176" spans="1:19" x14ac:dyDescent="0.25">
      <c r="A176" s="32"/>
      <c r="B176" s="33"/>
      <c r="C176" s="33"/>
      <c r="D176" s="35"/>
      <c r="E176" s="35"/>
      <c r="F176" s="35"/>
      <c r="G176" s="8">
        <v>175430.22560224248</v>
      </c>
      <c r="H176" s="8">
        <v>167550.27770356002</v>
      </c>
      <c r="I176" s="8">
        <v>165163.64634233571</v>
      </c>
      <c r="J176" s="8">
        <v>163543.41039489824</v>
      </c>
      <c r="K176" s="8">
        <v>163543.41039489824</v>
      </c>
      <c r="L176" s="8">
        <v>163543.41039489824</v>
      </c>
      <c r="M176" s="8">
        <v>163543.41039489824</v>
      </c>
      <c r="N176" s="8">
        <v>163543.41039489824</v>
      </c>
      <c r="O176" s="8">
        <v>163543.41039489824</v>
      </c>
      <c r="P176" s="8">
        <v>163543.41039489824</v>
      </c>
      <c r="Q176" s="8">
        <v>163543.41039489824</v>
      </c>
      <c r="R176" s="8">
        <v>163543.46340889792</v>
      </c>
      <c r="S176" s="9">
        <f>SUM(G176:R176)</f>
        <v>1980034.8962162216</v>
      </c>
    </row>
    <row r="177" spans="1:19" x14ac:dyDescent="0.25">
      <c r="A177" s="32"/>
      <c r="B177" s="33"/>
      <c r="C177" s="33"/>
      <c r="D177" s="35"/>
      <c r="E177" s="35"/>
      <c r="F177" s="35"/>
      <c r="G177" s="31" t="s">
        <v>31</v>
      </c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6"/>
    </row>
    <row r="178" spans="1:19" x14ac:dyDescent="0.25">
      <c r="A178" s="32"/>
      <c r="B178" s="33"/>
      <c r="C178" s="33"/>
      <c r="D178" s="35"/>
      <c r="E178" s="35"/>
      <c r="F178" s="35"/>
      <c r="G178" s="9">
        <v>55548.2</v>
      </c>
      <c r="H178" s="9">
        <v>95617.35</v>
      </c>
      <c r="I178" s="9">
        <v>81127.570000000007</v>
      </c>
      <c r="J178" s="9"/>
      <c r="K178" s="9"/>
      <c r="L178" s="9"/>
      <c r="M178" s="9"/>
      <c r="N178" s="9"/>
      <c r="O178" s="9"/>
      <c r="P178" s="9"/>
      <c r="Q178" s="9"/>
      <c r="R178" s="9"/>
      <c r="S178" s="9">
        <f>SUM(G178:R178)</f>
        <v>232293.12</v>
      </c>
    </row>
    <row r="179" spans="1:19" ht="15" customHeight="1" x14ac:dyDescent="0.25">
      <c r="A179" s="32" t="s">
        <v>96</v>
      </c>
      <c r="B179" s="33" t="s">
        <v>97</v>
      </c>
      <c r="C179" s="33"/>
      <c r="D179" s="34">
        <v>3</v>
      </c>
      <c r="E179" s="35" t="s">
        <v>98</v>
      </c>
      <c r="F179" s="35" t="s">
        <v>99</v>
      </c>
      <c r="G179" s="29" t="s">
        <v>28</v>
      </c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4"/>
    </row>
    <row r="180" spans="1:19" x14ac:dyDescent="0.25">
      <c r="A180" s="32"/>
      <c r="B180" s="33"/>
      <c r="C180" s="33"/>
      <c r="D180" s="35"/>
      <c r="E180" s="35"/>
      <c r="F180" s="35"/>
      <c r="G180" s="7"/>
      <c r="H180" s="7"/>
      <c r="I180" s="7"/>
      <c r="J180" s="7">
        <v>1</v>
      </c>
      <c r="K180" s="7"/>
      <c r="L180" s="7"/>
      <c r="M180" s="7"/>
      <c r="N180" s="7">
        <v>1</v>
      </c>
      <c r="O180" s="7"/>
      <c r="P180" s="7"/>
      <c r="Q180" s="7"/>
      <c r="R180" s="7">
        <v>1</v>
      </c>
      <c r="S180" s="7">
        <v>3</v>
      </c>
    </row>
    <row r="181" spans="1:19" x14ac:dyDescent="0.25">
      <c r="A181" s="32"/>
      <c r="B181" s="33"/>
      <c r="C181" s="33"/>
      <c r="D181" s="35"/>
      <c r="E181" s="35"/>
      <c r="F181" s="35"/>
      <c r="G181" s="29" t="s">
        <v>29</v>
      </c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6"/>
    </row>
    <row r="182" spans="1:19" x14ac:dyDescent="0.25">
      <c r="A182" s="32"/>
      <c r="B182" s="33"/>
      <c r="C182" s="33"/>
      <c r="D182" s="35"/>
      <c r="E182" s="35"/>
      <c r="F182" s="35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>
        <v>0</v>
      </c>
    </row>
    <row r="183" spans="1:19" x14ac:dyDescent="0.25">
      <c r="A183" s="32"/>
      <c r="B183" s="33"/>
      <c r="C183" s="33"/>
      <c r="D183" s="35"/>
      <c r="E183" s="35"/>
      <c r="F183" s="35"/>
      <c r="G183" s="29" t="s">
        <v>30</v>
      </c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6"/>
    </row>
    <row r="184" spans="1:19" x14ac:dyDescent="0.25">
      <c r="A184" s="32"/>
      <c r="B184" s="33"/>
      <c r="C184" s="33"/>
      <c r="D184" s="35"/>
      <c r="E184" s="35"/>
      <c r="F184" s="35"/>
      <c r="G184" s="8">
        <v>94321.013545440524</v>
      </c>
      <c r="H184" s="8">
        <v>90084.31676221815</v>
      </c>
      <c r="I184" s="8">
        <v>88801.131449212829</v>
      </c>
      <c r="J184" s="8">
        <v>87930.002792674684</v>
      </c>
      <c r="K184" s="8">
        <v>87930.002792674684</v>
      </c>
      <c r="L184" s="8">
        <v>87930.002792674684</v>
      </c>
      <c r="M184" s="8">
        <v>87930.002792674684</v>
      </c>
      <c r="N184" s="8">
        <v>87930.002792674684</v>
      </c>
      <c r="O184" s="8">
        <v>87930.002792674684</v>
      </c>
      <c r="P184" s="8">
        <v>87930.002792674684</v>
      </c>
      <c r="Q184" s="8">
        <v>87930.002792674684</v>
      </c>
      <c r="R184" s="8">
        <v>87930.031295939552</v>
      </c>
      <c r="S184" s="9">
        <f>SUM(G184:R184)</f>
        <v>1064576.5153942085</v>
      </c>
    </row>
    <row r="185" spans="1:19" x14ac:dyDescent="0.25">
      <c r="A185" s="32"/>
      <c r="B185" s="33"/>
      <c r="C185" s="33"/>
      <c r="D185" s="35"/>
      <c r="E185" s="35"/>
      <c r="F185" s="35"/>
      <c r="G185" s="31" t="s">
        <v>31</v>
      </c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6"/>
    </row>
    <row r="186" spans="1:19" x14ac:dyDescent="0.25">
      <c r="A186" s="32"/>
      <c r="B186" s="33"/>
      <c r="C186" s="33"/>
      <c r="D186" s="35"/>
      <c r="E186" s="35"/>
      <c r="F186" s="35"/>
      <c r="G186" s="9">
        <v>24000.1</v>
      </c>
      <c r="H186" s="9">
        <v>16000</v>
      </c>
      <c r="I186" s="9">
        <v>18964.400000000001</v>
      </c>
      <c r="J186" s="9"/>
      <c r="K186" s="9"/>
      <c r="L186" s="9"/>
      <c r="M186" s="9"/>
      <c r="N186" s="9"/>
      <c r="O186" s="9"/>
      <c r="P186" s="9"/>
      <c r="Q186" s="9"/>
      <c r="R186" s="9"/>
      <c r="S186" s="9">
        <f>SUM(G186:R186)</f>
        <v>58964.5</v>
      </c>
    </row>
    <row r="187" spans="1:19" ht="15" customHeight="1" x14ac:dyDescent="0.25">
      <c r="A187" s="32" t="s">
        <v>100</v>
      </c>
      <c r="B187" s="32" t="s">
        <v>101</v>
      </c>
      <c r="C187" s="33"/>
      <c r="D187" s="34">
        <v>12</v>
      </c>
      <c r="E187" s="35" t="s">
        <v>318</v>
      </c>
      <c r="F187" s="35" t="s">
        <v>102</v>
      </c>
      <c r="G187" s="29" t="s">
        <v>28</v>
      </c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4"/>
    </row>
    <row r="188" spans="1:19" x14ac:dyDescent="0.25">
      <c r="A188" s="32"/>
      <c r="B188" s="33"/>
      <c r="C188" s="33"/>
      <c r="D188" s="35"/>
      <c r="E188" s="35"/>
      <c r="F188" s="35"/>
      <c r="G188" s="7">
        <v>1</v>
      </c>
      <c r="H188" s="7">
        <v>1</v>
      </c>
      <c r="I188" s="7">
        <v>1</v>
      </c>
      <c r="J188" s="7">
        <v>1</v>
      </c>
      <c r="K188" s="7">
        <v>1</v>
      </c>
      <c r="L188" s="7">
        <v>1</v>
      </c>
      <c r="M188" s="7">
        <v>1</v>
      </c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>
        <v>12</v>
      </c>
    </row>
    <row r="189" spans="1:19" x14ac:dyDescent="0.25">
      <c r="A189" s="32"/>
      <c r="B189" s="33"/>
      <c r="C189" s="33"/>
      <c r="D189" s="35"/>
      <c r="E189" s="35"/>
      <c r="F189" s="35"/>
      <c r="G189" s="29" t="s">
        <v>29</v>
      </c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7"/>
    </row>
    <row r="190" spans="1:19" x14ac:dyDescent="0.25">
      <c r="A190" s="32"/>
      <c r="B190" s="33"/>
      <c r="C190" s="33"/>
      <c r="D190" s="35"/>
      <c r="E190" s="35"/>
      <c r="F190" s="35"/>
      <c r="G190" s="7">
        <v>1</v>
      </c>
      <c r="H190" s="7">
        <v>1</v>
      </c>
      <c r="I190" s="7">
        <v>1</v>
      </c>
      <c r="J190" s="16"/>
      <c r="K190" s="16"/>
      <c r="L190" s="16"/>
      <c r="M190" s="16"/>
      <c r="N190" s="16"/>
      <c r="O190" s="16"/>
      <c r="P190" s="16"/>
      <c r="Q190" s="16"/>
      <c r="R190" s="16"/>
      <c r="S190" s="7">
        <v>3</v>
      </c>
    </row>
    <row r="191" spans="1:19" x14ac:dyDescent="0.25">
      <c r="A191" s="32"/>
      <c r="B191" s="33"/>
      <c r="C191" s="33"/>
      <c r="D191" s="35"/>
      <c r="E191" s="35"/>
      <c r="F191" s="35"/>
      <c r="G191" s="29" t="s">
        <v>30</v>
      </c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6"/>
    </row>
    <row r="192" spans="1:19" x14ac:dyDescent="0.25">
      <c r="A192" s="32"/>
      <c r="B192" s="33"/>
      <c r="C192" s="33"/>
      <c r="D192" s="35"/>
      <c r="E192" s="35"/>
      <c r="F192" s="35"/>
      <c r="G192" s="8">
        <v>72237.415664654705</v>
      </c>
      <c r="H192" s="8">
        <v>68992.666535370852</v>
      </c>
      <c r="I192" s="8">
        <v>68009.916378793176</v>
      </c>
      <c r="J192" s="8">
        <v>67342.747097057014</v>
      </c>
      <c r="K192" s="8">
        <v>67342.747097057014</v>
      </c>
      <c r="L192" s="8">
        <v>67342.747097057014</v>
      </c>
      <c r="M192" s="8">
        <v>67342.747097057014</v>
      </c>
      <c r="N192" s="8">
        <v>67342.747097057014</v>
      </c>
      <c r="O192" s="8">
        <v>67342.747097057014</v>
      </c>
      <c r="P192" s="8">
        <v>67342.747097057014</v>
      </c>
      <c r="Q192" s="8">
        <v>67342.747097057014</v>
      </c>
      <c r="R192" s="8">
        <v>67342.768926786302</v>
      </c>
      <c r="S192" s="9">
        <f>SUM(G192:R192)</f>
        <v>815324.74428206123</v>
      </c>
    </row>
    <row r="193" spans="1:19" x14ac:dyDescent="0.25">
      <c r="A193" s="32"/>
      <c r="B193" s="33"/>
      <c r="C193" s="33"/>
      <c r="D193" s="35"/>
      <c r="E193" s="35"/>
      <c r="F193" s="35"/>
      <c r="G193" s="31" t="s">
        <v>31</v>
      </c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6"/>
    </row>
    <row r="194" spans="1:19" x14ac:dyDescent="0.25">
      <c r="A194" s="32"/>
      <c r="B194" s="33"/>
      <c r="C194" s="33"/>
      <c r="D194" s="35"/>
      <c r="E194" s="35"/>
      <c r="F194" s="35"/>
      <c r="G194" s="9">
        <v>84825.32</v>
      </c>
      <c r="H194" s="9">
        <v>85714.170000000013</v>
      </c>
      <c r="I194" s="9">
        <v>133159.33000000002</v>
      </c>
      <c r="J194" s="9"/>
      <c r="K194" s="9"/>
      <c r="L194" s="9"/>
      <c r="M194" s="9"/>
      <c r="N194" s="9"/>
      <c r="O194" s="9"/>
      <c r="P194" s="9"/>
      <c r="Q194" s="9"/>
      <c r="R194" s="9"/>
      <c r="S194" s="9">
        <f>SUM(G194:R194)</f>
        <v>303698.82000000007</v>
      </c>
    </row>
    <row r="195" spans="1:19" ht="15" customHeight="1" x14ac:dyDescent="0.25">
      <c r="A195" s="32" t="s">
        <v>103</v>
      </c>
      <c r="B195" s="33" t="s">
        <v>104</v>
      </c>
      <c r="C195" s="33"/>
      <c r="D195" s="34">
        <v>1</v>
      </c>
      <c r="E195" s="35" t="s">
        <v>105</v>
      </c>
      <c r="F195" s="35" t="s">
        <v>106</v>
      </c>
      <c r="G195" s="29" t="s">
        <v>28</v>
      </c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4"/>
    </row>
    <row r="196" spans="1:19" x14ac:dyDescent="0.25">
      <c r="A196" s="32"/>
      <c r="B196" s="33"/>
      <c r="C196" s="33"/>
      <c r="D196" s="35"/>
      <c r="E196" s="35"/>
      <c r="F196" s="35"/>
      <c r="G196" s="7">
        <v>1</v>
      </c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2"/>
      <c r="S196" s="7">
        <v>1</v>
      </c>
    </row>
    <row r="197" spans="1:19" x14ac:dyDescent="0.25">
      <c r="A197" s="32"/>
      <c r="B197" s="33"/>
      <c r="C197" s="33"/>
      <c r="D197" s="35"/>
      <c r="E197" s="35"/>
      <c r="F197" s="35"/>
      <c r="G197" s="29" t="s">
        <v>29</v>
      </c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6"/>
    </row>
    <row r="198" spans="1:19" x14ac:dyDescent="0.25">
      <c r="A198" s="32"/>
      <c r="B198" s="33"/>
      <c r="C198" s="33"/>
      <c r="D198" s="35"/>
      <c r="E198" s="35"/>
      <c r="F198" s="35"/>
      <c r="G198" s="7">
        <v>0</v>
      </c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7">
        <v>0</v>
      </c>
    </row>
    <row r="199" spans="1:19" x14ac:dyDescent="0.25">
      <c r="A199" s="32"/>
      <c r="B199" s="33"/>
      <c r="C199" s="33"/>
      <c r="D199" s="35"/>
      <c r="E199" s="35"/>
      <c r="F199" s="35"/>
      <c r="G199" s="29" t="s">
        <v>30</v>
      </c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6"/>
    </row>
    <row r="200" spans="1:19" x14ac:dyDescent="0.25">
      <c r="A200" s="32"/>
      <c r="B200" s="33"/>
      <c r="C200" s="33"/>
      <c r="D200" s="35"/>
      <c r="E200" s="35"/>
      <c r="F200" s="35"/>
      <c r="G200" s="8">
        <v>264976.11271310592</v>
      </c>
      <c r="H200" s="8">
        <v>253073.9564261451</v>
      </c>
      <c r="I200" s="8">
        <v>249469.10271062711</v>
      </c>
      <c r="J200" s="8">
        <v>247021.84015050565</v>
      </c>
      <c r="K200" s="8">
        <v>247021.84015050565</v>
      </c>
      <c r="L200" s="8">
        <v>247021.84015050565</v>
      </c>
      <c r="M200" s="8">
        <v>247021.84015050565</v>
      </c>
      <c r="N200" s="8">
        <v>247021.84015050565</v>
      </c>
      <c r="O200" s="8">
        <v>247021.84015050565</v>
      </c>
      <c r="P200" s="8">
        <v>247021.84015050565</v>
      </c>
      <c r="Q200" s="8">
        <v>247021.84015050565</v>
      </c>
      <c r="R200" s="8">
        <v>247021.92022475466</v>
      </c>
      <c r="S200" s="9">
        <f>SUM(G200:R200)</f>
        <v>2990715.8132786788</v>
      </c>
    </row>
    <row r="201" spans="1:19" x14ac:dyDescent="0.25">
      <c r="A201" s="32"/>
      <c r="B201" s="33"/>
      <c r="C201" s="33"/>
      <c r="D201" s="35"/>
      <c r="E201" s="35"/>
      <c r="F201" s="35"/>
      <c r="G201" s="31" t="s">
        <v>31</v>
      </c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6"/>
    </row>
    <row r="202" spans="1:19" x14ac:dyDescent="0.25">
      <c r="A202" s="32"/>
      <c r="B202" s="33"/>
      <c r="C202" s="33"/>
      <c r="D202" s="35"/>
      <c r="E202" s="35"/>
      <c r="F202" s="35"/>
      <c r="G202" s="9">
        <v>6999.9</v>
      </c>
      <c r="H202" s="9">
        <v>7233.23</v>
      </c>
      <c r="I202" s="9">
        <v>7233.23</v>
      </c>
      <c r="J202" s="9"/>
      <c r="K202" s="9"/>
      <c r="L202" s="9"/>
      <c r="M202" s="9"/>
      <c r="N202" s="9"/>
      <c r="O202" s="9"/>
      <c r="P202" s="9"/>
      <c r="Q202" s="9"/>
      <c r="R202" s="9"/>
      <c r="S202" s="9">
        <f>SUM(G202:R202)</f>
        <v>21466.36</v>
      </c>
    </row>
    <row r="203" spans="1:19" ht="15" customHeight="1" x14ac:dyDescent="0.25">
      <c r="A203" s="32" t="s">
        <v>107</v>
      </c>
      <c r="B203" s="32" t="s">
        <v>108</v>
      </c>
      <c r="C203" s="33"/>
      <c r="D203" s="34">
        <v>12</v>
      </c>
      <c r="E203" s="35" t="s">
        <v>109</v>
      </c>
      <c r="F203" s="35" t="s">
        <v>320</v>
      </c>
      <c r="G203" s="29" t="s">
        <v>28</v>
      </c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4"/>
    </row>
    <row r="204" spans="1:19" x14ac:dyDescent="0.25">
      <c r="A204" s="32"/>
      <c r="B204" s="33"/>
      <c r="C204" s="33"/>
      <c r="D204" s="35"/>
      <c r="E204" s="35"/>
      <c r="F204" s="35"/>
      <c r="G204" s="13"/>
      <c r="H204" s="13"/>
      <c r="I204" s="7"/>
      <c r="J204" s="7">
        <v>1</v>
      </c>
      <c r="K204" s="13"/>
      <c r="L204" s="13"/>
      <c r="M204" s="13"/>
      <c r="N204" s="7">
        <v>1</v>
      </c>
      <c r="O204" s="13"/>
      <c r="P204" s="13"/>
      <c r="Q204" s="13"/>
      <c r="R204" s="7">
        <v>1</v>
      </c>
      <c r="S204" s="7">
        <v>3</v>
      </c>
    </row>
    <row r="205" spans="1:19" x14ac:dyDescent="0.25">
      <c r="A205" s="32"/>
      <c r="B205" s="33"/>
      <c r="C205" s="33"/>
      <c r="D205" s="35"/>
      <c r="E205" s="35"/>
      <c r="F205" s="35"/>
      <c r="G205" s="29" t="s">
        <v>29</v>
      </c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6"/>
    </row>
    <row r="206" spans="1:19" x14ac:dyDescent="0.25">
      <c r="A206" s="32"/>
      <c r="B206" s="33"/>
      <c r="C206" s="33"/>
      <c r="D206" s="35"/>
      <c r="E206" s="35"/>
      <c r="F206" s="35"/>
      <c r="G206" s="16"/>
      <c r="H206" s="16"/>
      <c r="I206" s="7">
        <v>1</v>
      </c>
      <c r="J206" s="16"/>
      <c r="K206" s="16"/>
      <c r="L206" s="16"/>
      <c r="M206" s="16"/>
      <c r="N206" s="16"/>
      <c r="O206" s="16"/>
      <c r="P206" s="16"/>
      <c r="Q206" s="16"/>
      <c r="R206" s="16"/>
      <c r="S206" s="7">
        <v>1</v>
      </c>
    </row>
    <row r="207" spans="1:19" x14ac:dyDescent="0.25">
      <c r="A207" s="32"/>
      <c r="B207" s="33"/>
      <c r="C207" s="33"/>
      <c r="D207" s="35"/>
      <c r="E207" s="35"/>
      <c r="F207" s="35"/>
      <c r="G207" s="29" t="s">
        <v>30</v>
      </c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6"/>
    </row>
    <row r="208" spans="1:19" x14ac:dyDescent="0.25">
      <c r="A208" s="32"/>
      <c r="B208" s="33"/>
      <c r="C208" s="33"/>
      <c r="D208" s="35"/>
      <c r="E208" s="35"/>
      <c r="F208" s="35"/>
      <c r="G208" s="8">
        <v>23280.454700375976</v>
      </c>
      <c r="H208" s="8">
        <v>22234.746815849063</v>
      </c>
      <c r="I208" s="8">
        <v>21918.029083196448</v>
      </c>
      <c r="J208" s="8">
        <v>21703.015795442017</v>
      </c>
      <c r="K208" s="8">
        <v>21703.015795442017</v>
      </c>
      <c r="L208" s="8">
        <v>21703.015795442017</v>
      </c>
      <c r="M208" s="8">
        <v>21703.015795442017</v>
      </c>
      <c r="N208" s="8">
        <v>21703.015795442017</v>
      </c>
      <c r="O208" s="8">
        <v>21703.015795442017</v>
      </c>
      <c r="P208" s="8">
        <v>21703.015795442017</v>
      </c>
      <c r="Q208" s="8">
        <v>21703.015795442017</v>
      </c>
      <c r="R208" s="8">
        <v>21703.022830660804</v>
      </c>
      <c r="S208" s="9">
        <f>SUM(G208:R208)</f>
        <v>262760.3797936184</v>
      </c>
    </row>
    <row r="209" spans="1:19" x14ac:dyDescent="0.25">
      <c r="A209" s="32"/>
      <c r="B209" s="33"/>
      <c r="C209" s="33"/>
      <c r="D209" s="35"/>
      <c r="E209" s="35"/>
      <c r="F209" s="35"/>
      <c r="G209" s="31" t="s">
        <v>31</v>
      </c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6"/>
    </row>
    <row r="210" spans="1:19" x14ac:dyDescent="0.25">
      <c r="A210" s="32"/>
      <c r="B210" s="33"/>
      <c r="C210" s="33"/>
      <c r="D210" s="35"/>
      <c r="E210" s="35"/>
      <c r="F210" s="35"/>
      <c r="G210" s="9">
        <v>7000.2</v>
      </c>
      <c r="H210" s="9">
        <v>7233.54</v>
      </c>
      <c r="I210" s="9">
        <v>11608.67</v>
      </c>
      <c r="J210" s="9"/>
      <c r="K210" s="9"/>
      <c r="L210" s="9"/>
      <c r="M210" s="9"/>
      <c r="N210" s="9"/>
      <c r="O210" s="9"/>
      <c r="P210" s="9"/>
      <c r="Q210" s="9"/>
      <c r="R210" s="9"/>
      <c r="S210" s="9">
        <f>SUM(G210:R210)</f>
        <v>25842.41</v>
      </c>
    </row>
    <row r="211" spans="1:19" x14ac:dyDescent="0.25">
      <c r="A211" s="26" t="s">
        <v>110</v>
      </c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8"/>
    </row>
    <row r="212" spans="1:19" ht="15" customHeight="1" x14ac:dyDescent="0.25">
      <c r="A212" s="32" t="s">
        <v>111</v>
      </c>
      <c r="B212" s="32" t="s">
        <v>112</v>
      </c>
      <c r="C212" s="33"/>
      <c r="D212" s="34">
        <v>12</v>
      </c>
      <c r="E212" s="35" t="s">
        <v>113</v>
      </c>
      <c r="F212" s="35" t="s">
        <v>114</v>
      </c>
      <c r="G212" s="29" t="s">
        <v>28</v>
      </c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4"/>
    </row>
    <row r="213" spans="1:19" x14ac:dyDescent="0.25">
      <c r="A213" s="32"/>
      <c r="B213" s="33"/>
      <c r="C213" s="33"/>
      <c r="D213" s="35"/>
      <c r="E213" s="35"/>
      <c r="F213" s="35"/>
      <c r="G213" s="7">
        <v>1</v>
      </c>
      <c r="H213" s="7">
        <v>1</v>
      </c>
      <c r="I213" s="7">
        <v>1</v>
      </c>
      <c r="J213" s="7">
        <v>1</v>
      </c>
      <c r="K213" s="7">
        <v>1</v>
      </c>
      <c r="L213" s="7">
        <v>1</v>
      </c>
      <c r="M213" s="7">
        <v>1</v>
      </c>
      <c r="N213" s="7">
        <v>1</v>
      </c>
      <c r="O213" s="7">
        <v>1</v>
      </c>
      <c r="P213" s="7">
        <v>1</v>
      </c>
      <c r="Q213" s="7">
        <v>1</v>
      </c>
      <c r="R213" s="7">
        <v>1</v>
      </c>
      <c r="S213" s="7">
        <v>12</v>
      </c>
    </row>
    <row r="214" spans="1:19" x14ac:dyDescent="0.25">
      <c r="A214" s="32"/>
      <c r="B214" s="33"/>
      <c r="C214" s="33"/>
      <c r="D214" s="35"/>
      <c r="E214" s="35"/>
      <c r="F214" s="35"/>
      <c r="G214" s="29" t="s">
        <v>29</v>
      </c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6"/>
    </row>
    <row r="215" spans="1:19" x14ac:dyDescent="0.25">
      <c r="A215" s="32"/>
      <c r="B215" s="33"/>
      <c r="C215" s="33"/>
      <c r="D215" s="35"/>
      <c r="E215" s="35"/>
      <c r="F215" s="35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7"/>
      <c r="O215" s="7"/>
      <c r="P215" s="7"/>
      <c r="Q215" s="7"/>
      <c r="R215" s="7"/>
      <c r="S215" s="7">
        <v>3</v>
      </c>
    </row>
    <row r="216" spans="1:19" x14ac:dyDescent="0.25">
      <c r="A216" s="32"/>
      <c r="B216" s="33"/>
      <c r="C216" s="33"/>
      <c r="D216" s="35"/>
      <c r="E216" s="35"/>
      <c r="F216" s="35"/>
      <c r="G216" s="29" t="s">
        <v>30</v>
      </c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6"/>
    </row>
    <row r="217" spans="1:19" x14ac:dyDescent="0.25">
      <c r="A217" s="32"/>
      <c r="B217" s="33"/>
      <c r="C217" s="33"/>
      <c r="D217" s="35"/>
      <c r="E217" s="35"/>
      <c r="F217" s="35"/>
      <c r="G217" s="8">
        <v>184899.37</v>
      </c>
      <c r="H217" s="8">
        <v>154666.31</v>
      </c>
      <c r="I217" s="8">
        <v>140914.87</v>
      </c>
      <c r="J217" s="8">
        <v>133987.22</v>
      </c>
      <c r="K217" s="8">
        <v>133987.22</v>
      </c>
      <c r="L217" s="8">
        <v>133987.22</v>
      </c>
      <c r="M217" s="8">
        <v>133987.22</v>
      </c>
      <c r="N217" s="8">
        <v>133987.22</v>
      </c>
      <c r="O217" s="8">
        <v>133987.22</v>
      </c>
      <c r="P217" s="8">
        <v>133987.22</v>
      </c>
      <c r="Q217" s="8">
        <v>133987.22</v>
      </c>
      <c r="R217" s="8">
        <v>133987.24</v>
      </c>
      <c r="S217" s="9">
        <f>SUM(G217:R217)</f>
        <v>1686365.5499999998</v>
      </c>
    </row>
    <row r="218" spans="1:19" x14ac:dyDescent="0.25">
      <c r="A218" s="32"/>
      <c r="B218" s="33"/>
      <c r="C218" s="33"/>
      <c r="D218" s="35"/>
      <c r="E218" s="35"/>
      <c r="F218" s="35"/>
      <c r="G218" s="31" t="s">
        <v>31</v>
      </c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6"/>
    </row>
    <row r="219" spans="1:19" x14ac:dyDescent="0.25">
      <c r="A219" s="32"/>
      <c r="B219" s="33"/>
      <c r="C219" s="33"/>
      <c r="D219" s="35"/>
      <c r="E219" s="35"/>
      <c r="F219" s="35"/>
      <c r="G219" s="9">
        <v>23451.9</v>
      </c>
      <c r="H219" s="9">
        <v>21849.14</v>
      </c>
      <c r="I219" s="9">
        <v>15741.65</v>
      </c>
      <c r="J219" s="9"/>
      <c r="K219" s="9"/>
      <c r="L219" s="9"/>
      <c r="M219" s="9"/>
      <c r="N219" s="9"/>
      <c r="O219" s="9"/>
      <c r="P219" s="9"/>
      <c r="Q219" s="9"/>
      <c r="R219" s="9"/>
      <c r="S219" s="9">
        <f>SUM(G219:R219)</f>
        <v>61042.69</v>
      </c>
    </row>
    <row r="220" spans="1:19" x14ac:dyDescent="0.25">
      <c r="A220" s="26" t="s">
        <v>115</v>
      </c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8"/>
    </row>
    <row r="221" spans="1:19" ht="15" customHeight="1" x14ac:dyDescent="0.25">
      <c r="A221" s="38" t="s">
        <v>116</v>
      </c>
      <c r="B221" s="32" t="s">
        <v>117</v>
      </c>
      <c r="C221" s="33"/>
      <c r="D221" s="34">
        <v>6</v>
      </c>
      <c r="E221" s="35" t="s">
        <v>113</v>
      </c>
      <c r="F221" s="35" t="s">
        <v>118</v>
      </c>
      <c r="G221" s="29" t="s">
        <v>28</v>
      </c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9"/>
    </row>
    <row r="222" spans="1:19" x14ac:dyDescent="0.25">
      <c r="A222" s="38"/>
      <c r="B222" s="33"/>
      <c r="C222" s="33"/>
      <c r="D222" s="35"/>
      <c r="E222" s="35"/>
      <c r="F222" s="35"/>
      <c r="G222" s="12"/>
      <c r="H222" s="7">
        <v>1</v>
      </c>
      <c r="I222" s="7"/>
      <c r="J222" s="7">
        <v>1</v>
      </c>
      <c r="K222" s="7"/>
      <c r="L222" s="7">
        <v>1</v>
      </c>
      <c r="M222" s="12"/>
      <c r="N222" s="7">
        <v>1</v>
      </c>
      <c r="O222" s="7"/>
      <c r="P222" s="7">
        <v>1</v>
      </c>
      <c r="Q222" s="12"/>
      <c r="R222" s="7">
        <v>1</v>
      </c>
      <c r="S222" s="7">
        <v>6</v>
      </c>
    </row>
    <row r="223" spans="1:19" x14ac:dyDescent="0.25">
      <c r="A223" s="38"/>
      <c r="B223" s="33"/>
      <c r="C223" s="33"/>
      <c r="D223" s="35"/>
      <c r="E223" s="35"/>
      <c r="F223" s="35"/>
      <c r="G223" s="29" t="s">
        <v>29</v>
      </c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9"/>
    </row>
    <row r="224" spans="1:19" x14ac:dyDescent="0.25">
      <c r="A224" s="38"/>
      <c r="B224" s="33"/>
      <c r="C224" s="33"/>
      <c r="D224" s="35"/>
      <c r="E224" s="35"/>
      <c r="F224" s="35"/>
      <c r="G224" s="16"/>
      <c r="H224" s="7">
        <v>1</v>
      </c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7">
        <v>1</v>
      </c>
    </row>
    <row r="225" spans="1:19" x14ac:dyDescent="0.25">
      <c r="A225" s="38"/>
      <c r="B225" s="33"/>
      <c r="C225" s="33"/>
      <c r="D225" s="35"/>
      <c r="E225" s="35"/>
      <c r="F225" s="35"/>
      <c r="G225" s="29" t="s">
        <v>30</v>
      </c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9"/>
    </row>
    <row r="226" spans="1:19" x14ac:dyDescent="0.25">
      <c r="A226" s="38"/>
      <c r="B226" s="33"/>
      <c r="C226" s="33"/>
      <c r="D226" s="35"/>
      <c r="E226" s="35"/>
      <c r="F226" s="35"/>
      <c r="G226" s="8">
        <v>58478.978527325511</v>
      </c>
      <c r="H226" s="8">
        <v>46142.137444022243</v>
      </c>
      <c r="I226" s="8">
        <v>39914.93674769059</v>
      </c>
      <c r="J226" s="8">
        <v>35249.020358115828</v>
      </c>
      <c r="K226" s="8">
        <v>35249.020358115828</v>
      </c>
      <c r="L226" s="8">
        <v>35249.020358115828</v>
      </c>
      <c r="M226" s="8">
        <v>35249.020358115828</v>
      </c>
      <c r="N226" s="8">
        <v>35249.020358115828</v>
      </c>
      <c r="O226" s="8">
        <v>35249.020358115828</v>
      </c>
      <c r="P226" s="8">
        <v>35249.020358115828</v>
      </c>
      <c r="Q226" s="8">
        <v>35249.020358115828</v>
      </c>
      <c r="R226" s="8">
        <v>35249.013029604816</v>
      </c>
      <c r="S226" s="9">
        <v>461777.22861356987</v>
      </c>
    </row>
    <row r="227" spans="1:19" x14ac:dyDescent="0.25">
      <c r="A227" s="38"/>
      <c r="B227" s="33"/>
      <c r="C227" s="33"/>
      <c r="D227" s="35"/>
      <c r="E227" s="35"/>
      <c r="F227" s="35"/>
      <c r="G227" s="31" t="s">
        <v>31</v>
      </c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6"/>
    </row>
    <row r="228" spans="1:19" x14ac:dyDescent="0.25">
      <c r="A228" s="38"/>
      <c r="B228" s="33"/>
      <c r="C228" s="33"/>
      <c r="D228" s="35"/>
      <c r="E228" s="35"/>
      <c r="F228" s="35"/>
      <c r="G228" s="9">
        <v>38498.639999999999</v>
      </c>
      <c r="H228" s="9">
        <v>35593.83</v>
      </c>
      <c r="I228" s="9">
        <v>58938.48</v>
      </c>
      <c r="J228" s="9"/>
      <c r="K228" s="9"/>
      <c r="L228" s="9"/>
      <c r="M228" s="9"/>
      <c r="N228" s="9"/>
      <c r="O228" s="9"/>
      <c r="P228" s="9"/>
      <c r="Q228" s="9"/>
      <c r="R228" s="9"/>
      <c r="S228" s="9">
        <f>SUM(G228:R228)</f>
        <v>133030.95000000001</v>
      </c>
    </row>
    <row r="229" spans="1:19" ht="15" customHeight="1" x14ac:dyDescent="0.25">
      <c r="A229" s="38" t="s">
        <v>119</v>
      </c>
      <c r="B229" s="32" t="s">
        <v>120</v>
      </c>
      <c r="C229" s="33"/>
      <c r="D229" s="34">
        <v>12</v>
      </c>
      <c r="E229" s="35" t="s">
        <v>113</v>
      </c>
      <c r="F229" s="34" t="s">
        <v>121</v>
      </c>
      <c r="G229" s="29" t="s">
        <v>28</v>
      </c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9"/>
    </row>
    <row r="230" spans="1:19" x14ac:dyDescent="0.25">
      <c r="A230" s="38"/>
      <c r="B230" s="33"/>
      <c r="C230" s="33"/>
      <c r="D230" s="35"/>
      <c r="E230" s="35"/>
      <c r="F230" s="35"/>
      <c r="G230" s="7">
        <v>1</v>
      </c>
      <c r="H230" s="7">
        <v>1</v>
      </c>
      <c r="I230" s="7">
        <v>1</v>
      </c>
      <c r="J230" s="7">
        <v>1</v>
      </c>
      <c r="K230" s="7">
        <v>1</v>
      </c>
      <c r="L230" s="7">
        <v>1</v>
      </c>
      <c r="M230" s="7">
        <v>1</v>
      </c>
      <c r="N230" s="7">
        <v>1</v>
      </c>
      <c r="O230" s="7">
        <v>1</v>
      </c>
      <c r="P230" s="7">
        <v>1</v>
      </c>
      <c r="Q230" s="7">
        <v>1</v>
      </c>
      <c r="R230" s="7">
        <v>1</v>
      </c>
      <c r="S230" s="7">
        <v>12</v>
      </c>
    </row>
    <row r="231" spans="1:19" x14ac:dyDescent="0.25">
      <c r="A231" s="38"/>
      <c r="B231" s="33"/>
      <c r="C231" s="33"/>
      <c r="D231" s="35"/>
      <c r="E231" s="35"/>
      <c r="F231" s="35"/>
      <c r="G231" s="29" t="s">
        <v>29</v>
      </c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9"/>
    </row>
    <row r="232" spans="1:19" x14ac:dyDescent="0.25">
      <c r="A232" s="38"/>
      <c r="B232" s="33"/>
      <c r="C232" s="33"/>
      <c r="D232" s="35"/>
      <c r="E232" s="35"/>
      <c r="F232" s="35"/>
      <c r="G232" s="7">
        <v>1</v>
      </c>
      <c r="H232" s="7">
        <v>1</v>
      </c>
      <c r="I232" s="7">
        <v>1</v>
      </c>
      <c r="J232" s="16"/>
      <c r="K232" s="16"/>
      <c r="L232" s="16"/>
      <c r="M232" s="16"/>
      <c r="N232" s="16"/>
      <c r="O232" s="16"/>
      <c r="P232" s="16"/>
      <c r="Q232" s="16"/>
      <c r="R232" s="16"/>
      <c r="S232" s="7">
        <v>3</v>
      </c>
    </row>
    <row r="233" spans="1:19" x14ac:dyDescent="0.25">
      <c r="A233" s="38"/>
      <c r="B233" s="33"/>
      <c r="C233" s="33"/>
      <c r="D233" s="35"/>
      <c r="E233" s="35"/>
      <c r="F233" s="35"/>
      <c r="G233" s="29" t="s">
        <v>30</v>
      </c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9"/>
    </row>
    <row r="234" spans="1:19" x14ac:dyDescent="0.25">
      <c r="A234" s="38"/>
      <c r="B234" s="33"/>
      <c r="C234" s="33"/>
      <c r="D234" s="35"/>
      <c r="E234" s="35"/>
      <c r="F234" s="35"/>
      <c r="G234" s="8">
        <v>101114.09147267454</v>
      </c>
      <c r="H234" s="8">
        <v>79782.862555977757</v>
      </c>
      <c r="I234" s="8">
        <v>69015.613252309427</v>
      </c>
      <c r="J234" s="8">
        <v>60947.929641884184</v>
      </c>
      <c r="K234" s="8">
        <v>60947.929641884184</v>
      </c>
      <c r="L234" s="8">
        <v>60947.929641884184</v>
      </c>
      <c r="M234" s="8">
        <v>60947.929641884184</v>
      </c>
      <c r="N234" s="8">
        <v>60947.929641884184</v>
      </c>
      <c r="O234" s="8">
        <v>60947.929641884184</v>
      </c>
      <c r="P234" s="8">
        <v>60947.929641884184</v>
      </c>
      <c r="Q234" s="8">
        <v>60947.929641884184</v>
      </c>
      <c r="R234" s="8">
        <v>60947.916970395177</v>
      </c>
      <c r="S234" s="9">
        <v>798443.92138643039</v>
      </c>
    </row>
    <row r="235" spans="1:19" x14ac:dyDescent="0.25">
      <c r="A235" s="38"/>
      <c r="B235" s="33"/>
      <c r="C235" s="33"/>
      <c r="D235" s="35"/>
      <c r="E235" s="35"/>
      <c r="F235" s="35"/>
      <c r="G235" s="31" t="s">
        <v>31</v>
      </c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6"/>
    </row>
    <row r="236" spans="1:19" x14ac:dyDescent="0.25">
      <c r="A236" s="38"/>
      <c r="B236" s="33"/>
      <c r="C236" s="33"/>
      <c r="D236" s="35"/>
      <c r="E236" s="35"/>
      <c r="F236" s="35"/>
      <c r="G236" s="9">
        <v>65834.73</v>
      </c>
      <c r="H236" s="9">
        <v>67364.81</v>
      </c>
      <c r="I236" s="9">
        <v>96819.930000000008</v>
      </c>
      <c r="J236" s="9"/>
      <c r="K236" s="9"/>
      <c r="L236" s="9"/>
      <c r="M236" s="9"/>
      <c r="N236" s="9"/>
      <c r="O236" s="9"/>
      <c r="P236" s="9"/>
      <c r="Q236" s="9"/>
      <c r="R236" s="9"/>
      <c r="S236" s="9">
        <f>SUM(G236:R236)</f>
        <v>230019.46999999997</v>
      </c>
    </row>
    <row r="237" spans="1:19" x14ac:dyDescent="0.25">
      <c r="A237" s="26" t="s">
        <v>122</v>
      </c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8"/>
    </row>
    <row r="238" spans="1:19" ht="15" customHeight="1" x14ac:dyDescent="0.25">
      <c r="A238" s="32" t="s">
        <v>123</v>
      </c>
      <c r="B238" s="32" t="s">
        <v>124</v>
      </c>
      <c r="C238" s="33"/>
      <c r="D238" s="34" t="s">
        <v>125</v>
      </c>
      <c r="E238" s="35" t="s">
        <v>126</v>
      </c>
      <c r="F238" s="35" t="s">
        <v>127</v>
      </c>
      <c r="G238" s="29" t="s">
        <v>28</v>
      </c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4"/>
    </row>
    <row r="239" spans="1:19" x14ac:dyDescent="0.25">
      <c r="A239" s="32"/>
      <c r="B239" s="33"/>
      <c r="C239" s="33"/>
      <c r="D239" s="35"/>
      <c r="E239" s="35"/>
      <c r="F239" s="35"/>
      <c r="G239" s="7">
        <v>1</v>
      </c>
      <c r="H239" s="7">
        <v>1</v>
      </c>
      <c r="I239" s="7">
        <v>1</v>
      </c>
      <c r="J239" s="7">
        <v>1</v>
      </c>
      <c r="K239" s="7">
        <v>1</v>
      </c>
      <c r="L239" s="7">
        <v>1</v>
      </c>
      <c r="M239" s="7">
        <v>1</v>
      </c>
      <c r="N239" s="7">
        <v>1</v>
      </c>
      <c r="O239" s="7">
        <v>1</v>
      </c>
      <c r="P239" s="7">
        <v>1</v>
      </c>
      <c r="Q239" s="7">
        <v>1</v>
      </c>
      <c r="R239" s="7">
        <v>1</v>
      </c>
      <c r="S239" s="7">
        <v>12</v>
      </c>
    </row>
    <row r="240" spans="1:19" x14ac:dyDescent="0.25">
      <c r="A240" s="32"/>
      <c r="B240" s="33"/>
      <c r="C240" s="33"/>
      <c r="D240" s="35"/>
      <c r="E240" s="35"/>
      <c r="F240" s="35"/>
      <c r="G240" s="29" t="s">
        <v>29</v>
      </c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6"/>
    </row>
    <row r="241" spans="1:19" x14ac:dyDescent="0.25">
      <c r="A241" s="32"/>
      <c r="B241" s="33"/>
      <c r="C241" s="33"/>
      <c r="D241" s="35"/>
      <c r="E241" s="35"/>
      <c r="F241" s="35"/>
      <c r="G241" s="7">
        <v>1</v>
      </c>
      <c r="H241" s="7">
        <v>1</v>
      </c>
      <c r="I241" s="7">
        <v>1</v>
      </c>
      <c r="J241" s="16"/>
      <c r="K241" s="16"/>
      <c r="L241" s="16"/>
      <c r="M241" s="16"/>
      <c r="N241" s="16"/>
      <c r="O241" s="16"/>
      <c r="P241" s="16"/>
      <c r="Q241" s="16"/>
      <c r="R241" s="16"/>
      <c r="S241" s="7">
        <v>3</v>
      </c>
    </row>
    <row r="242" spans="1:19" x14ac:dyDescent="0.25">
      <c r="A242" s="32"/>
      <c r="B242" s="33"/>
      <c r="C242" s="33"/>
      <c r="D242" s="35"/>
      <c r="E242" s="35"/>
      <c r="F242" s="35"/>
      <c r="G242" s="29" t="s">
        <v>30</v>
      </c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6"/>
    </row>
    <row r="243" spans="1:19" x14ac:dyDescent="0.25">
      <c r="A243" s="32"/>
      <c r="B243" s="33"/>
      <c r="C243" s="33"/>
      <c r="D243" s="35"/>
      <c r="E243" s="35"/>
      <c r="F243" s="35"/>
      <c r="G243" s="8">
        <v>82967.491991038318</v>
      </c>
      <c r="H243" s="8">
        <v>65319.624560745782</v>
      </c>
      <c r="I243" s="8">
        <v>63091.587002362772</v>
      </c>
      <c r="J243" s="8">
        <v>59352.041042834324</v>
      </c>
      <c r="K243" s="8">
        <v>59352.041042834324</v>
      </c>
      <c r="L243" s="8">
        <v>59352.041042834324</v>
      </c>
      <c r="M243" s="8">
        <v>59352.041042834324</v>
      </c>
      <c r="N243" s="8">
        <v>59352.041042834324</v>
      </c>
      <c r="O243" s="8">
        <v>59352.041042834324</v>
      </c>
      <c r="P243" s="8">
        <v>59352.041042834324</v>
      </c>
      <c r="Q243" s="8">
        <v>59352.041042834324</v>
      </c>
      <c r="R243" s="8">
        <v>59352.017809181983</v>
      </c>
      <c r="S243" s="9">
        <f>SUM(G243:R243)</f>
        <v>745547.0497060034</v>
      </c>
    </row>
    <row r="244" spans="1:19" x14ac:dyDescent="0.25">
      <c r="A244" s="32"/>
      <c r="B244" s="33"/>
      <c r="C244" s="33"/>
      <c r="D244" s="35"/>
      <c r="E244" s="35"/>
      <c r="F244" s="35"/>
      <c r="G244" s="31" t="s">
        <v>31</v>
      </c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6"/>
    </row>
    <row r="245" spans="1:19" x14ac:dyDescent="0.25">
      <c r="A245" s="32"/>
      <c r="B245" s="33"/>
      <c r="C245" s="33"/>
      <c r="D245" s="35"/>
      <c r="E245" s="35"/>
      <c r="F245" s="35"/>
      <c r="G245" s="9">
        <v>49566.25</v>
      </c>
      <c r="H245" s="9">
        <v>260335.77000000002</v>
      </c>
      <c r="I245" s="9">
        <v>178633.97999999998</v>
      </c>
      <c r="J245" s="9"/>
      <c r="K245" s="9"/>
      <c r="L245" s="9"/>
      <c r="M245" s="9"/>
      <c r="N245" s="9"/>
      <c r="O245" s="9"/>
      <c r="P245" s="9"/>
      <c r="Q245" s="9"/>
      <c r="R245" s="9"/>
      <c r="S245" s="9">
        <f>SUM(G245:R245)</f>
        <v>488536</v>
      </c>
    </row>
    <row r="246" spans="1:19" ht="15" customHeight="1" x14ac:dyDescent="0.25">
      <c r="A246" s="32" t="s">
        <v>128</v>
      </c>
      <c r="B246" s="32" t="s">
        <v>124</v>
      </c>
      <c r="C246" s="33"/>
      <c r="D246" s="34" t="s">
        <v>125</v>
      </c>
      <c r="E246" s="35" t="s">
        <v>126</v>
      </c>
      <c r="F246" s="35" t="s">
        <v>129</v>
      </c>
      <c r="G246" s="29" t="s">
        <v>28</v>
      </c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4"/>
    </row>
    <row r="247" spans="1:19" x14ac:dyDescent="0.25">
      <c r="A247" s="32"/>
      <c r="B247" s="33"/>
      <c r="C247" s="33"/>
      <c r="D247" s="35"/>
      <c r="E247" s="35"/>
      <c r="F247" s="35"/>
      <c r="G247" s="7">
        <v>1</v>
      </c>
      <c r="H247" s="7">
        <v>1</v>
      </c>
      <c r="I247" s="7">
        <v>1</v>
      </c>
      <c r="J247" s="7">
        <v>1</v>
      </c>
      <c r="K247" s="7">
        <v>1</v>
      </c>
      <c r="L247" s="7">
        <v>1</v>
      </c>
      <c r="M247" s="7">
        <v>1</v>
      </c>
      <c r="N247" s="7">
        <v>1</v>
      </c>
      <c r="O247" s="7">
        <v>1</v>
      </c>
      <c r="P247" s="7">
        <v>1</v>
      </c>
      <c r="Q247" s="7">
        <v>1</v>
      </c>
      <c r="R247" s="7">
        <v>1</v>
      </c>
      <c r="S247" s="7">
        <v>12</v>
      </c>
    </row>
    <row r="248" spans="1:19" x14ac:dyDescent="0.25">
      <c r="A248" s="32"/>
      <c r="B248" s="33"/>
      <c r="C248" s="33"/>
      <c r="D248" s="35"/>
      <c r="E248" s="35"/>
      <c r="F248" s="35"/>
      <c r="G248" s="29" t="s">
        <v>29</v>
      </c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6"/>
    </row>
    <row r="249" spans="1:19" x14ac:dyDescent="0.25">
      <c r="A249" s="32"/>
      <c r="B249" s="33"/>
      <c r="C249" s="33"/>
      <c r="D249" s="35"/>
      <c r="E249" s="35"/>
      <c r="F249" s="35"/>
      <c r="G249" s="7">
        <v>1</v>
      </c>
      <c r="H249" s="7">
        <v>1</v>
      </c>
      <c r="I249" s="7">
        <v>1</v>
      </c>
      <c r="J249" s="16"/>
      <c r="K249" s="16"/>
      <c r="L249" s="16"/>
      <c r="M249" s="16"/>
      <c r="N249" s="16"/>
      <c r="O249" s="16"/>
      <c r="P249" s="16"/>
      <c r="Q249" s="16"/>
      <c r="R249" s="16"/>
      <c r="S249" s="7">
        <v>3</v>
      </c>
    </row>
    <row r="250" spans="1:19" x14ac:dyDescent="0.25">
      <c r="A250" s="32"/>
      <c r="B250" s="33"/>
      <c r="C250" s="33"/>
      <c r="D250" s="35"/>
      <c r="E250" s="35"/>
      <c r="F250" s="35"/>
      <c r="G250" s="29" t="s">
        <v>30</v>
      </c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6"/>
    </row>
    <row r="251" spans="1:19" x14ac:dyDescent="0.25">
      <c r="A251" s="32"/>
      <c r="B251" s="33"/>
      <c r="C251" s="33"/>
      <c r="D251" s="35"/>
      <c r="E251" s="35"/>
      <c r="F251" s="35"/>
      <c r="G251" s="8">
        <v>116188.54672837918</v>
      </c>
      <c r="H251" s="8">
        <v>91474.287922023228</v>
      </c>
      <c r="I251" s="8">
        <v>88354.120736630532</v>
      </c>
      <c r="J251" s="8">
        <v>83117.221319344011</v>
      </c>
      <c r="K251" s="8">
        <v>83117.221319344011</v>
      </c>
      <c r="L251" s="8">
        <v>83117.221319344011</v>
      </c>
      <c r="M251" s="8">
        <v>83117.221319344011</v>
      </c>
      <c r="N251" s="8">
        <v>83117.221319344011</v>
      </c>
      <c r="O251" s="8">
        <v>83117.221319344011</v>
      </c>
      <c r="P251" s="8">
        <v>83117.221319344011</v>
      </c>
      <c r="Q251" s="8">
        <v>83117.221319344011</v>
      </c>
      <c r="R251" s="8">
        <v>83117.188782693396</v>
      </c>
      <c r="S251" s="9">
        <f>SUM(G251:R251)</f>
        <v>1044071.9147244784</v>
      </c>
    </row>
    <row r="252" spans="1:19" x14ac:dyDescent="0.25">
      <c r="A252" s="32"/>
      <c r="B252" s="33"/>
      <c r="C252" s="33"/>
      <c r="D252" s="35"/>
      <c r="E252" s="35"/>
      <c r="F252" s="35"/>
      <c r="G252" s="31" t="s">
        <v>31</v>
      </c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6"/>
    </row>
    <row r="253" spans="1:19" x14ac:dyDescent="0.25">
      <c r="A253" s="32"/>
      <c r="B253" s="33"/>
      <c r="C253" s="33"/>
      <c r="D253" s="35"/>
      <c r="E253" s="35"/>
      <c r="F253" s="35"/>
      <c r="G253" s="9">
        <v>22399.29</v>
      </c>
      <c r="H253" s="9">
        <v>48569.799999999996</v>
      </c>
      <c r="I253" s="9">
        <v>19893.7</v>
      </c>
      <c r="J253" s="9"/>
      <c r="K253" s="9"/>
      <c r="L253" s="9"/>
      <c r="M253" s="9"/>
      <c r="N253" s="9"/>
      <c r="O253" s="9"/>
      <c r="P253" s="9"/>
      <c r="Q253" s="9"/>
      <c r="R253" s="9"/>
      <c r="S253" s="9">
        <f>SUM(G253:R253)</f>
        <v>90862.79</v>
      </c>
    </row>
    <row r="254" spans="1:19" ht="15" customHeight="1" x14ac:dyDescent="0.25">
      <c r="A254" s="32" t="s">
        <v>130</v>
      </c>
      <c r="B254" s="33" t="s">
        <v>131</v>
      </c>
      <c r="C254" s="33"/>
      <c r="D254" s="34">
        <v>12</v>
      </c>
      <c r="E254" s="35" t="s">
        <v>132</v>
      </c>
      <c r="F254" s="35" t="s">
        <v>133</v>
      </c>
      <c r="G254" s="29" t="s">
        <v>28</v>
      </c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4"/>
    </row>
    <row r="255" spans="1:19" x14ac:dyDescent="0.25">
      <c r="A255" s="32"/>
      <c r="B255" s="33"/>
      <c r="C255" s="33"/>
      <c r="D255" s="35"/>
      <c r="E255" s="35"/>
      <c r="F255" s="35"/>
      <c r="G255" s="7">
        <v>1</v>
      </c>
      <c r="H255" s="7">
        <v>1</v>
      </c>
      <c r="I255" s="7">
        <v>1</v>
      </c>
      <c r="J255" s="7">
        <v>1</v>
      </c>
      <c r="K255" s="7">
        <v>1</v>
      </c>
      <c r="L255" s="7">
        <v>1</v>
      </c>
      <c r="M255" s="7">
        <v>1</v>
      </c>
      <c r="N255" s="7">
        <v>1</v>
      </c>
      <c r="O255" s="7">
        <v>1</v>
      </c>
      <c r="P255" s="7">
        <v>1</v>
      </c>
      <c r="Q255" s="7">
        <v>1</v>
      </c>
      <c r="R255" s="7">
        <v>1</v>
      </c>
      <c r="S255" s="7">
        <v>12</v>
      </c>
    </row>
    <row r="256" spans="1:19" x14ac:dyDescent="0.25">
      <c r="A256" s="32"/>
      <c r="B256" s="33"/>
      <c r="C256" s="33"/>
      <c r="D256" s="35"/>
      <c r="E256" s="35"/>
      <c r="F256" s="35"/>
      <c r="G256" s="29" t="s">
        <v>29</v>
      </c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6"/>
    </row>
    <row r="257" spans="1:19" x14ac:dyDescent="0.25">
      <c r="A257" s="32"/>
      <c r="B257" s="33"/>
      <c r="C257" s="33"/>
      <c r="D257" s="35"/>
      <c r="E257" s="35"/>
      <c r="F257" s="35"/>
      <c r="G257" s="7">
        <v>1</v>
      </c>
      <c r="H257" s="7">
        <v>1</v>
      </c>
      <c r="I257" s="7">
        <v>1</v>
      </c>
      <c r="J257" s="16"/>
      <c r="K257" s="16"/>
      <c r="L257" s="16"/>
      <c r="M257" s="16"/>
      <c r="N257" s="16"/>
      <c r="O257" s="16"/>
      <c r="P257" s="16"/>
      <c r="Q257" s="16"/>
      <c r="R257" s="16"/>
      <c r="S257" s="7">
        <v>3</v>
      </c>
    </row>
    <row r="258" spans="1:19" x14ac:dyDescent="0.25">
      <c r="A258" s="32"/>
      <c r="B258" s="33"/>
      <c r="C258" s="33"/>
      <c r="D258" s="35"/>
      <c r="E258" s="35"/>
      <c r="F258" s="35"/>
      <c r="G258" s="29" t="s">
        <v>30</v>
      </c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6"/>
    </row>
    <row r="259" spans="1:19" x14ac:dyDescent="0.25">
      <c r="A259" s="32"/>
      <c r="B259" s="33"/>
      <c r="C259" s="33"/>
      <c r="D259" s="35"/>
      <c r="E259" s="35"/>
      <c r="F259" s="35"/>
      <c r="G259" s="8">
        <v>50814.321280582531</v>
      </c>
      <c r="H259" s="8">
        <v>40005.697517231019</v>
      </c>
      <c r="I259" s="8">
        <v>38641.11226100671</v>
      </c>
      <c r="J259" s="8">
        <v>36350.787637821668</v>
      </c>
      <c r="K259" s="8">
        <v>36350.787637821668</v>
      </c>
      <c r="L259" s="8">
        <v>36350.787637821668</v>
      </c>
      <c r="M259" s="8">
        <v>36350.787637821668</v>
      </c>
      <c r="N259" s="8">
        <v>36350.787637821668</v>
      </c>
      <c r="O259" s="8">
        <v>36350.787637821668</v>
      </c>
      <c r="P259" s="8">
        <v>36350.787637821668</v>
      </c>
      <c r="Q259" s="8">
        <v>36350.787637821668</v>
      </c>
      <c r="R259" s="8">
        <v>36350.773408124638</v>
      </c>
      <c r="S259" s="9">
        <f>SUM(G259:R259)</f>
        <v>456618.20556951832</v>
      </c>
    </row>
    <row r="260" spans="1:19" x14ac:dyDescent="0.25">
      <c r="A260" s="32"/>
      <c r="B260" s="33"/>
      <c r="C260" s="33"/>
      <c r="D260" s="35"/>
      <c r="E260" s="35"/>
      <c r="F260" s="35"/>
      <c r="G260" s="31" t="s">
        <v>31</v>
      </c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6"/>
    </row>
    <row r="261" spans="1:19" x14ac:dyDescent="0.25">
      <c r="A261" s="32"/>
      <c r="B261" s="33"/>
      <c r="C261" s="33"/>
      <c r="D261" s="35"/>
      <c r="E261" s="35"/>
      <c r="F261" s="35"/>
      <c r="G261" s="9">
        <v>26914.85</v>
      </c>
      <c r="H261" s="9">
        <v>30586.260000000002</v>
      </c>
      <c r="I261" s="9">
        <v>33495.300000000003</v>
      </c>
      <c r="J261" s="9"/>
      <c r="K261" s="9"/>
      <c r="L261" s="9"/>
      <c r="M261" s="9"/>
      <c r="N261" s="9"/>
      <c r="O261" s="9"/>
      <c r="P261" s="9"/>
      <c r="Q261" s="9"/>
      <c r="R261" s="9"/>
      <c r="S261" s="9">
        <f>SUM(G261:R261)</f>
        <v>90996.41</v>
      </c>
    </row>
    <row r="262" spans="1:19" x14ac:dyDescent="0.25">
      <c r="A262" s="26" t="s">
        <v>134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8"/>
    </row>
    <row r="263" spans="1:19" ht="15" customHeight="1" x14ac:dyDescent="0.25">
      <c r="A263" s="32" t="s">
        <v>135</v>
      </c>
      <c r="B263" s="33" t="s">
        <v>136</v>
      </c>
      <c r="C263" s="33"/>
      <c r="D263" s="34" t="s">
        <v>137</v>
      </c>
      <c r="E263" s="35" t="s">
        <v>138</v>
      </c>
      <c r="F263" s="35" t="s">
        <v>139</v>
      </c>
      <c r="G263" s="29" t="s">
        <v>28</v>
      </c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4"/>
    </row>
    <row r="264" spans="1:19" x14ac:dyDescent="0.25">
      <c r="A264" s="32"/>
      <c r="B264" s="33"/>
      <c r="C264" s="33"/>
      <c r="D264" s="35"/>
      <c r="E264" s="35"/>
      <c r="F264" s="35"/>
      <c r="G264" s="8">
        <f>+G268/23587</f>
        <v>16.340215796837239</v>
      </c>
      <c r="H264" s="8">
        <f>(+G268+H268)/23587</f>
        <v>32.680431593674477</v>
      </c>
      <c r="I264" s="8">
        <f>(+G268+H268+I268)/23587</f>
        <v>49.020647390511726</v>
      </c>
      <c r="J264" s="8">
        <f>(+G268+H268+I268+J268)/23587</f>
        <v>65.360863187348954</v>
      </c>
      <c r="K264" s="8">
        <f>(+H268+I268+J268+K268+G268)/23587</f>
        <v>81.701078984186196</v>
      </c>
      <c r="L264" s="8">
        <f>(+I268+J268+K268+L268+H268+G268)/23587</f>
        <v>98.041294781023453</v>
      </c>
      <c r="M264" s="8">
        <f>(+J268+K268+L268+M268+I268+H268+G268)/23587</f>
        <v>114.38151057786068</v>
      </c>
      <c r="N264" s="8">
        <f>(+K268+L268+M268+N268+J268+I268+H268+G268)/23587</f>
        <v>130.72172637469791</v>
      </c>
      <c r="O264" s="8">
        <f>(+L268+M268+N268+O268+K268+J268+I268+H268+G268)/23587</f>
        <v>147.06194217153515</v>
      </c>
      <c r="P264" s="8">
        <f>(+M268+N268+O268+P268+L268+K268+J268+I268+H268+G268)/23587</f>
        <v>163.40215796837239</v>
      </c>
      <c r="Q264" s="8">
        <f>(+N268+O268+P268+Q268+M268+L268+K268+J268+I268+H268+G268)/23587</f>
        <v>179.74237376520966</v>
      </c>
      <c r="R264" s="8">
        <f>(+O268+P268+Q268+R268+N268+M268+L268+K268+J268+I268+H268+G268)/23587</f>
        <v>196.08258786619749</v>
      </c>
      <c r="S264" s="9">
        <f>+R264</f>
        <v>196.08258786619749</v>
      </c>
    </row>
    <row r="265" spans="1:19" x14ac:dyDescent="0.25">
      <c r="A265" s="32"/>
      <c r="B265" s="33"/>
      <c r="C265" s="33"/>
      <c r="D265" s="35"/>
      <c r="E265" s="35"/>
      <c r="F265" s="35"/>
      <c r="G265" s="29" t="s">
        <v>29</v>
      </c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6"/>
    </row>
    <row r="266" spans="1:19" x14ac:dyDescent="0.25">
      <c r="A266" s="32"/>
      <c r="B266" s="33"/>
      <c r="C266" s="33"/>
      <c r="D266" s="35"/>
      <c r="E266" s="35"/>
      <c r="F266" s="35"/>
      <c r="G266" s="8">
        <f>+G270/23587</f>
        <v>0</v>
      </c>
      <c r="H266" s="8">
        <f>(+G270+H270)/23587</f>
        <v>0</v>
      </c>
      <c r="I266" s="8">
        <f>(+G270+H270+I270)/23587</f>
        <v>0</v>
      </c>
      <c r="J266" s="8">
        <f>(+G270+H270+I270+J270)/23587</f>
        <v>0</v>
      </c>
      <c r="K266" s="8">
        <f>(+H270+I270+J270+K270+G270)/23587</f>
        <v>0</v>
      </c>
      <c r="L266" s="8">
        <f>(+I270+J270+K270+L270+H270+G270)/23587</f>
        <v>0</v>
      </c>
      <c r="M266" s="8">
        <f>(+J270+K270+L270+M270+I270+H270+G270)/23587</f>
        <v>0</v>
      </c>
      <c r="N266" s="8">
        <f>(+K270+L270+M270+N270+J270+I270+H270+G270)/23587</f>
        <v>0</v>
      </c>
      <c r="O266" s="8">
        <f>(+L270+M270+N270+O270+K270+J270+I270+H270+G270)/23587</f>
        <v>0</v>
      </c>
      <c r="P266" s="8">
        <f>(+M270+N270+O270+P270+L270+K270+J270+I270+H270+G270)/23587</f>
        <v>0</v>
      </c>
      <c r="Q266" s="8">
        <f>(+N270+O270+P270+Q270+M270+L270+K270+J270+I270+H270+G270)/23587</f>
        <v>0</v>
      </c>
      <c r="R266" s="8">
        <f>(+O270+P270+Q270+R270+N270+M270+L270+K270+J270+I270+H270+G270)/23587</f>
        <v>0</v>
      </c>
      <c r="S266" s="9">
        <f>+R266</f>
        <v>0</v>
      </c>
    </row>
    <row r="267" spans="1:19" x14ac:dyDescent="0.25">
      <c r="A267" s="32"/>
      <c r="B267" s="33"/>
      <c r="C267" s="33"/>
      <c r="D267" s="35"/>
      <c r="E267" s="35"/>
      <c r="F267" s="35"/>
      <c r="G267" s="29" t="s">
        <v>30</v>
      </c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6"/>
    </row>
    <row r="268" spans="1:19" x14ac:dyDescent="0.25">
      <c r="A268" s="32"/>
      <c r="B268" s="33"/>
      <c r="C268" s="33"/>
      <c r="D268" s="35"/>
      <c r="E268" s="35"/>
      <c r="F268" s="35"/>
      <c r="G268" s="8">
        <v>385416.67</v>
      </c>
      <c r="H268" s="8">
        <v>385416.67</v>
      </c>
      <c r="I268" s="8">
        <v>385416.67</v>
      </c>
      <c r="J268" s="8">
        <v>385416.67</v>
      </c>
      <c r="K268" s="8">
        <v>385416.67</v>
      </c>
      <c r="L268" s="8">
        <v>385416.67</v>
      </c>
      <c r="M268" s="8">
        <v>385416.67</v>
      </c>
      <c r="N268" s="8">
        <v>385416.67</v>
      </c>
      <c r="O268" s="8">
        <v>385416.67</v>
      </c>
      <c r="P268" s="8">
        <v>385416.67</v>
      </c>
      <c r="Q268" s="8">
        <v>385416.67</v>
      </c>
      <c r="R268" s="8">
        <v>385416.63</v>
      </c>
      <c r="S268" s="9">
        <f>SUM(G268:R268)</f>
        <v>4625000</v>
      </c>
    </row>
    <row r="269" spans="1:19" x14ac:dyDescent="0.25">
      <c r="A269" s="32"/>
      <c r="B269" s="33"/>
      <c r="C269" s="33"/>
      <c r="D269" s="35"/>
      <c r="E269" s="35"/>
      <c r="F269" s="35"/>
      <c r="G269" s="31" t="s">
        <v>31</v>
      </c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6"/>
    </row>
    <row r="270" spans="1:19" x14ac:dyDescent="0.25">
      <c r="A270" s="32"/>
      <c r="B270" s="33"/>
      <c r="C270" s="33"/>
      <c r="D270" s="35"/>
      <c r="E270" s="35"/>
      <c r="F270" s="35"/>
      <c r="G270" s="9">
        <v>0</v>
      </c>
      <c r="H270" s="9">
        <v>0</v>
      </c>
      <c r="I270" s="9">
        <v>0</v>
      </c>
      <c r="J270" s="9"/>
      <c r="K270" s="9"/>
      <c r="L270" s="9"/>
      <c r="M270" s="9"/>
      <c r="N270" s="9"/>
      <c r="O270" s="9"/>
      <c r="P270" s="9"/>
      <c r="Q270" s="9"/>
      <c r="R270" s="9"/>
      <c r="S270" s="9">
        <f>SUM(G270:R270)</f>
        <v>0</v>
      </c>
    </row>
    <row r="271" spans="1:19" ht="15" customHeight="1" x14ac:dyDescent="0.25">
      <c r="A271" s="32" t="s">
        <v>140</v>
      </c>
      <c r="B271" s="33" t="s">
        <v>141</v>
      </c>
      <c r="C271" s="33"/>
      <c r="D271" s="34" t="s">
        <v>142</v>
      </c>
      <c r="E271" s="35" t="s">
        <v>138</v>
      </c>
      <c r="F271" s="35" t="s">
        <v>143</v>
      </c>
      <c r="G271" s="29" t="s">
        <v>28</v>
      </c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4"/>
    </row>
    <row r="272" spans="1:19" x14ac:dyDescent="0.25">
      <c r="A272" s="32"/>
      <c r="B272" s="33"/>
      <c r="C272" s="33"/>
      <c r="D272" s="35"/>
      <c r="E272" s="35"/>
      <c r="F272" s="35"/>
      <c r="G272" s="8">
        <f>+G276/23587</f>
        <v>68.132904566074529</v>
      </c>
      <c r="H272" s="8">
        <f>(+G276+H276)/23587</f>
        <v>134.98064527069999</v>
      </c>
      <c r="I272" s="8">
        <f>(+G276+H276+I276)/23587</f>
        <v>200.75964726332305</v>
      </c>
      <c r="J272" s="8">
        <f>(+G276+H276+I276+J276)/23587</f>
        <v>265.52750074193415</v>
      </c>
      <c r="K272" s="8">
        <f>(+H276+I276+J276+K276+G276)/23587</f>
        <v>330.29535422054528</v>
      </c>
      <c r="L272" s="8">
        <f>(+I276+J276+K276+L276+H276+G276)/23587</f>
        <v>395.06320769915635</v>
      </c>
      <c r="M272" s="8">
        <f>(+J276+K276+L276+M276+I276+H276+G276)/23587</f>
        <v>459.83106117776748</v>
      </c>
      <c r="N272" s="8">
        <f>(+K276+L276+M276+N276+J276+I276+H276+G276)/23587</f>
        <v>524.59891465637861</v>
      </c>
      <c r="O272" s="8">
        <f>(+L276+M276+N276+O276+K276+J276+I276+H276+G276)/23587</f>
        <v>589.36676813498968</v>
      </c>
      <c r="P272" s="8">
        <f>(+M276+N276+O276+P276+L276+K276+J276+I276+H276+G276)/23587</f>
        <v>654.13462161360076</v>
      </c>
      <c r="Q272" s="8">
        <f>(+N276+O276+P276+Q276+M276+L276+K276+J276+I276+H276+G276)/23587</f>
        <v>718.90247509221183</v>
      </c>
      <c r="R272" s="8">
        <f>(+O276+P276+Q276+R276+N276+M276+L276+K276+J276+I276+H276+G276)/23587</f>
        <v>783.67032263534986</v>
      </c>
      <c r="S272" s="9">
        <f>+R272</f>
        <v>783.67032263534986</v>
      </c>
    </row>
    <row r="273" spans="1:19" x14ac:dyDescent="0.25">
      <c r="A273" s="32"/>
      <c r="B273" s="33"/>
      <c r="C273" s="33"/>
      <c r="D273" s="35"/>
      <c r="E273" s="35"/>
      <c r="F273" s="35"/>
      <c r="G273" s="29" t="s">
        <v>29</v>
      </c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6"/>
    </row>
    <row r="274" spans="1:19" x14ac:dyDescent="0.25">
      <c r="A274" s="32"/>
      <c r="B274" s="33"/>
      <c r="C274" s="33"/>
      <c r="D274" s="35"/>
      <c r="E274" s="35"/>
      <c r="F274" s="35"/>
      <c r="G274" s="8">
        <f>+G278/23587</f>
        <v>0</v>
      </c>
      <c r="H274" s="8">
        <f>(+G278+H278)/23587</f>
        <v>2.1198117607156484E-2</v>
      </c>
      <c r="I274" s="8">
        <f>(+G278+H278+I278)/23587</f>
        <v>2.1198117607156484E-2</v>
      </c>
      <c r="J274" s="8">
        <f>(+G278+H278+I278+J278)/23587</f>
        <v>2.1198117607156484E-2</v>
      </c>
      <c r="K274" s="8">
        <f>(+H278+I278+J278+K278+G278)/23587</f>
        <v>2.1198117607156484E-2</v>
      </c>
      <c r="L274" s="8">
        <f>(+I278+J278+K278+L278+H278+G278)/23587</f>
        <v>2.1198117607156484E-2</v>
      </c>
      <c r="M274" s="8">
        <f>(+J278+K278+L278+M278+I278+H278+G278)/23587</f>
        <v>2.1198117607156484E-2</v>
      </c>
      <c r="N274" s="8">
        <f>(+K278+L278+M278+N278+J278+I278+H278+G278)/23587</f>
        <v>2.1198117607156484E-2</v>
      </c>
      <c r="O274" s="8">
        <f>(+L278+M278+N278+O278+K278+J278+I278+H278+G278)/23587</f>
        <v>2.1198117607156484E-2</v>
      </c>
      <c r="P274" s="8">
        <f>(+M278+N278+O278+P278+L278+K278+J278+I278+H278+G278)/23587</f>
        <v>2.1198117607156484E-2</v>
      </c>
      <c r="Q274" s="8">
        <f>(+N278+O278+P278+Q278+M278+L278+K278+J278+I278+H278+G278)/23587</f>
        <v>2.1198117607156484E-2</v>
      </c>
      <c r="R274" s="8">
        <f>(+O278+P278+Q278+R278+N278+M278+L278+K278+J278+I278+H278+G278)/23587</f>
        <v>2.1198117607156484E-2</v>
      </c>
      <c r="S274" s="9">
        <f>+R274</f>
        <v>2.1198117607156484E-2</v>
      </c>
    </row>
    <row r="275" spans="1:19" x14ac:dyDescent="0.25">
      <c r="A275" s="32"/>
      <c r="B275" s="33"/>
      <c r="C275" s="33"/>
      <c r="D275" s="35"/>
      <c r="E275" s="35"/>
      <c r="F275" s="35"/>
      <c r="G275" s="29" t="s">
        <v>30</v>
      </c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6"/>
    </row>
    <row r="276" spans="1:19" x14ac:dyDescent="0.25">
      <c r="A276" s="32"/>
      <c r="B276" s="33"/>
      <c r="C276" s="33"/>
      <c r="D276" s="35"/>
      <c r="E276" s="35"/>
      <c r="F276" s="35"/>
      <c r="G276" s="8">
        <v>1607050.82</v>
      </c>
      <c r="H276" s="8">
        <v>1576737.6600000001</v>
      </c>
      <c r="I276" s="8">
        <v>1551529.32</v>
      </c>
      <c r="J276" s="8">
        <v>1527679.36</v>
      </c>
      <c r="K276" s="8">
        <v>1527679.36</v>
      </c>
      <c r="L276" s="8">
        <v>1527679.36</v>
      </c>
      <c r="M276" s="8">
        <v>1527679.36</v>
      </c>
      <c r="N276" s="8">
        <v>1527679.36</v>
      </c>
      <c r="O276" s="8">
        <v>1527679.36</v>
      </c>
      <c r="P276" s="8">
        <v>1527679.36</v>
      </c>
      <c r="Q276" s="8">
        <v>1527679.36</v>
      </c>
      <c r="R276" s="8">
        <v>1527679.2200000002</v>
      </c>
      <c r="S276" s="9">
        <f>SUM(G276:R276)</f>
        <v>18484431.899999999</v>
      </c>
    </row>
    <row r="277" spans="1:19" x14ac:dyDescent="0.25">
      <c r="A277" s="32"/>
      <c r="B277" s="33"/>
      <c r="C277" s="33"/>
      <c r="D277" s="35"/>
      <c r="E277" s="35"/>
      <c r="F277" s="35"/>
      <c r="G277" s="31" t="s">
        <v>31</v>
      </c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6"/>
    </row>
    <row r="278" spans="1:19" x14ac:dyDescent="0.25">
      <c r="A278" s="32"/>
      <c r="B278" s="33"/>
      <c r="C278" s="33"/>
      <c r="D278" s="35"/>
      <c r="E278" s="35"/>
      <c r="F278" s="35"/>
      <c r="G278" s="9">
        <v>0</v>
      </c>
      <c r="H278" s="9">
        <v>500</v>
      </c>
      <c r="I278" s="9">
        <v>0</v>
      </c>
      <c r="J278" s="9"/>
      <c r="K278" s="9"/>
      <c r="L278" s="9"/>
      <c r="M278" s="9"/>
      <c r="N278" s="9"/>
      <c r="O278" s="9"/>
      <c r="P278" s="9"/>
      <c r="Q278" s="9"/>
      <c r="R278" s="9"/>
      <c r="S278" s="9">
        <f>SUM(G278:R278)</f>
        <v>500</v>
      </c>
    </row>
    <row r="279" spans="1:19" ht="15" customHeight="1" x14ac:dyDescent="0.25">
      <c r="A279" s="32" t="s">
        <v>144</v>
      </c>
      <c r="B279" s="33" t="s">
        <v>145</v>
      </c>
      <c r="C279" s="33"/>
      <c r="D279" s="34">
        <v>42.396235214312966</v>
      </c>
      <c r="E279" s="35" t="s">
        <v>138</v>
      </c>
      <c r="F279" s="35" t="s">
        <v>146</v>
      </c>
      <c r="G279" s="29" t="s">
        <v>28</v>
      </c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4"/>
    </row>
    <row r="280" spans="1:19" x14ac:dyDescent="0.25">
      <c r="A280" s="32"/>
      <c r="B280" s="33"/>
      <c r="C280" s="33"/>
      <c r="D280" s="35"/>
      <c r="E280" s="35"/>
      <c r="F280" s="35"/>
      <c r="G280" s="8">
        <f>+G284/23587</f>
        <v>0</v>
      </c>
      <c r="H280" s="8">
        <f>(+G284+H284)/23587</f>
        <v>0</v>
      </c>
      <c r="I280" s="8">
        <f>(+G284+H284+I284)/23587</f>
        <v>0</v>
      </c>
      <c r="J280" s="8">
        <f>(+G284+H284+I284+J284)/23587</f>
        <v>0</v>
      </c>
      <c r="K280" s="8">
        <f>(+H284+I284+J284+K284+G284)/23587</f>
        <v>0</v>
      </c>
      <c r="L280" s="8">
        <f>(+I284+J284+K284+L284+H284+G284)/23587</f>
        <v>0</v>
      </c>
      <c r="M280" s="8">
        <f>(+J284+K284+L284+M284+I284+H284+G284)/23587</f>
        <v>0</v>
      </c>
      <c r="N280" s="8">
        <f>(+K284+L284+M284+N284+J284+I284+H284+G284)/23587</f>
        <v>0</v>
      </c>
      <c r="O280" s="8">
        <f>(+L284+M284+N284+O284+K284+J284+I284+H284+G284)/23587</f>
        <v>0</v>
      </c>
      <c r="P280" s="8">
        <f>(+M284+N284+O284+P284+L284+K284+J284+I284+H284+G284)/23587</f>
        <v>0</v>
      </c>
      <c r="Q280" s="8">
        <f>(+N284+O284+P284+Q284+M284+L284+K284+J284+I284+H284+G284)/23587</f>
        <v>0</v>
      </c>
      <c r="R280" s="8">
        <f>(+O284+P284+Q284+R284+N284+M284+L284+K284+J284+I284+H284+G284)/23587</f>
        <v>0</v>
      </c>
      <c r="S280" s="9">
        <f>+R280</f>
        <v>0</v>
      </c>
    </row>
    <row r="281" spans="1:19" x14ac:dyDescent="0.25">
      <c r="A281" s="32"/>
      <c r="B281" s="33"/>
      <c r="C281" s="33"/>
      <c r="D281" s="35"/>
      <c r="E281" s="35"/>
      <c r="F281" s="35"/>
      <c r="G281" s="29" t="s">
        <v>29</v>
      </c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6"/>
    </row>
    <row r="282" spans="1:19" x14ac:dyDescent="0.25">
      <c r="A282" s="32"/>
      <c r="B282" s="33"/>
      <c r="C282" s="33"/>
      <c r="D282" s="35"/>
      <c r="E282" s="35"/>
      <c r="F282" s="35"/>
      <c r="G282" s="8">
        <f>+G286/23587</f>
        <v>0</v>
      </c>
      <c r="H282" s="8">
        <f>(+G286+H286)/23587</f>
        <v>0</v>
      </c>
      <c r="I282" s="8">
        <f>(+G286+H286+I286)/23587</f>
        <v>5.0443040657989569E-3</v>
      </c>
      <c r="J282" s="8">
        <f>(+G286+H286+I286+J286)/23587</f>
        <v>5.0443040657989569E-3</v>
      </c>
      <c r="K282" s="8">
        <f>(+H286+I286+J286+K286+G286)/23587</f>
        <v>5.0443040657989569E-3</v>
      </c>
      <c r="L282" s="8">
        <f>(+I286+J286+K286+L286+H286+G286)/23587</f>
        <v>5.0443040657989569E-3</v>
      </c>
      <c r="M282" s="8">
        <f>(+J286+K286+L286+M286+I286+H286+G286)/23587</f>
        <v>5.0443040657989569E-3</v>
      </c>
      <c r="N282" s="8">
        <f>(+K286+L286+M286+N286+J286+I286+H286+G286)/23587</f>
        <v>5.0443040657989569E-3</v>
      </c>
      <c r="O282" s="8">
        <f>(+L286+M286+N286+O286+K286+J286+I286+H286+G286)/23587</f>
        <v>5.0443040657989569E-3</v>
      </c>
      <c r="P282" s="8">
        <f>(+M286+N286+O286+P286+L286+K286+J286+I286+H286+G286)/23587</f>
        <v>5.0443040657989569E-3</v>
      </c>
      <c r="Q282" s="8">
        <f>(+N286+O286+P286+Q286+M286+L286+K286+J286+I286+H286+G286)/23587</f>
        <v>5.0443040657989569E-3</v>
      </c>
      <c r="R282" s="8">
        <f>(+O286+P286+Q286+R286+N286+M286+L286+K286+J286+I286+H286+G286)/23587</f>
        <v>5.0443040657989569E-3</v>
      </c>
      <c r="S282" s="9">
        <f>+R282</f>
        <v>5.0443040657989569E-3</v>
      </c>
    </row>
    <row r="283" spans="1:19" x14ac:dyDescent="0.25">
      <c r="A283" s="32"/>
      <c r="B283" s="33"/>
      <c r="C283" s="33"/>
      <c r="D283" s="35"/>
      <c r="E283" s="35"/>
      <c r="F283" s="35"/>
      <c r="G283" s="29" t="s">
        <v>30</v>
      </c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6"/>
    </row>
    <row r="284" spans="1:19" x14ac:dyDescent="0.25">
      <c r="A284" s="32"/>
      <c r="B284" s="33"/>
      <c r="C284" s="33"/>
      <c r="D284" s="35"/>
      <c r="E284" s="35"/>
      <c r="F284" s="35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9">
        <f>SUM(G284:R284)</f>
        <v>0</v>
      </c>
    </row>
    <row r="285" spans="1:19" x14ac:dyDescent="0.25">
      <c r="A285" s="32"/>
      <c r="B285" s="33"/>
      <c r="C285" s="33"/>
      <c r="D285" s="35"/>
      <c r="E285" s="35"/>
      <c r="F285" s="35"/>
      <c r="G285" s="31" t="s">
        <v>31</v>
      </c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6"/>
    </row>
    <row r="286" spans="1:19" x14ac:dyDescent="0.25">
      <c r="A286" s="32"/>
      <c r="B286" s="33"/>
      <c r="C286" s="33"/>
      <c r="D286" s="35"/>
      <c r="E286" s="35"/>
      <c r="F286" s="35"/>
      <c r="G286" s="9">
        <v>0</v>
      </c>
      <c r="H286" s="9">
        <v>0</v>
      </c>
      <c r="I286" s="9">
        <v>118.98</v>
      </c>
      <c r="J286" s="9"/>
      <c r="K286" s="9"/>
      <c r="L286" s="9"/>
      <c r="M286" s="9"/>
      <c r="N286" s="9"/>
      <c r="O286" s="9"/>
      <c r="P286" s="9"/>
      <c r="Q286" s="9"/>
      <c r="R286" s="9"/>
      <c r="S286" s="9">
        <f>SUM(G286:R286)</f>
        <v>118.98</v>
      </c>
    </row>
    <row r="287" spans="1:19" ht="15" customHeight="1" x14ac:dyDescent="0.25">
      <c r="A287" s="32" t="s">
        <v>147</v>
      </c>
      <c r="B287" s="33" t="s">
        <v>148</v>
      </c>
      <c r="C287" s="33"/>
      <c r="D287" s="34" t="s">
        <v>149</v>
      </c>
      <c r="E287" s="35" t="s">
        <v>138</v>
      </c>
      <c r="F287" s="35" t="s">
        <v>150</v>
      </c>
      <c r="G287" s="29" t="s">
        <v>28</v>
      </c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4"/>
    </row>
    <row r="288" spans="1:19" x14ac:dyDescent="0.25">
      <c r="A288" s="32"/>
      <c r="B288" s="33"/>
      <c r="C288" s="33"/>
      <c r="D288" s="35"/>
      <c r="E288" s="35"/>
      <c r="F288" s="35"/>
      <c r="G288" s="8">
        <f>+G292/23587</f>
        <v>12.742379276720227</v>
      </c>
      <c r="H288" s="8">
        <f>(+G292+H292)/23587</f>
        <v>25.399966083011829</v>
      </c>
      <c r="I288" s="8">
        <f>(+G292+H292+I292)/23587</f>
        <v>37.865308856573535</v>
      </c>
      <c r="J288" s="8">
        <f>(+G292+H292+I292+J292)/23587</f>
        <v>50.33065163013525</v>
      </c>
      <c r="K288" s="8">
        <f>(+H292+I292+J292+K292+G292)/23587</f>
        <v>62.795994403696959</v>
      </c>
      <c r="L288" s="8">
        <f>(+I292+J292+K292+L292+H292+G292)/23587</f>
        <v>75.261337177258667</v>
      </c>
      <c r="M288" s="8">
        <f>(+J292+K292+L292+M292+I292+H292+G292)/23587</f>
        <v>87.726679950820369</v>
      </c>
      <c r="N288" s="8">
        <f>(+K292+L292+M292+N292+J292+I292+H292+G292)/23587</f>
        <v>100.19202272438208</v>
      </c>
      <c r="O288" s="8">
        <f>(+L292+M292+N292+O292+K292+J292+I292+H292+G292)/23587</f>
        <v>112.6573654979438</v>
      </c>
      <c r="P288" s="8">
        <f>(+M292+N292+O292+P292+L292+K292+J292+I292+H292+G292)/23587</f>
        <v>125.1227082715055</v>
      </c>
      <c r="Q288" s="8">
        <f>(+N292+O292+P292+Q292+M292+L292+K292+J292+I292+H292+G292)/23587</f>
        <v>137.5880510450672</v>
      </c>
      <c r="R288" s="8">
        <f>(+O292+P292+Q292+R292+N292+M292+L292+K292+J292+I292+H292+G292)/23587</f>
        <v>150.05340017806421</v>
      </c>
      <c r="S288" s="9">
        <f>+R288</f>
        <v>150.05340017806421</v>
      </c>
    </row>
    <row r="289" spans="1:19" x14ac:dyDescent="0.25">
      <c r="A289" s="32"/>
      <c r="B289" s="33"/>
      <c r="C289" s="33"/>
      <c r="D289" s="35"/>
      <c r="E289" s="35"/>
      <c r="F289" s="35"/>
      <c r="G289" s="29" t="s">
        <v>29</v>
      </c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6"/>
    </row>
    <row r="290" spans="1:19" x14ac:dyDescent="0.25">
      <c r="A290" s="32"/>
      <c r="B290" s="33"/>
      <c r="C290" s="33"/>
      <c r="D290" s="35"/>
      <c r="E290" s="35"/>
      <c r="F290" s="35"/>
      <c r="G290" s="8">
        <f>+G294/23587</f>
        <v>4.2115885869334795</v>
      </c>
      <c r="H290" s="8">
        <f>(+G294+H294)/23587</f>
        <v>13.451004366812228</v>
      </c>
      <c r="I290" s="8">
        <f>(+G294+H294+I294)/23587</f>
        <v>18.390135243990333</v>
      </c>
      <c r="J290" s="8">
        <f>(+G294+H294+I294+J294)/23587</f>
        <v>18.390135243990333</v>
      </c>
      <c r="K290" s="8">
        <f>(+H294+I294+J294+K294+G294)/23587</f>
        <v>18.390135243990333</v>
      </c>
      <c r="L290" s="8">
        <f>(+I294+J294+K294+L294+H294+G294)/23587</f>
        <v>18.390135243990333</v>
      </c>
      <c r="M290" s="8">
        <f>(+J294+K294+L294+M294+I294+H294+G294)/23587</f>
        <v>18.390135243990333</v>
      </c>
      <c r="N290" s="8">
        <f>(+K294+L294+M294+N294+J294+I294+H294+G294)/23587</f>
        <v>18.390135243990333</v>
      </c>
      <c r="O290" s="8">
        <f>(+L294+M294+N294+O294+K294+J294+I294+H294+G294)/23587</f>
        <v>18.390135243990333</v>
      </c>
      <c r="P290" s="8">
        <f>(+M294+N294+O294+P294+L294+K294+J294+I294+H294+G294)/23587</f>
        <v>18.390135243990333</v>
      </c>
      <c r="Q290" s="8">
        <f>(+N294+O294+P294+Q294+M294+L294+K294+J294+I294+H294+G294)/23587</f>
        <v>18.390135243990333</v>
      </c>
      <c r="R290" s="8">
        <f>(+O294+P294+Q294+R294+N294+M294+L294+K294+J294+I294+H294+G294)/23587</f>
        <v>18.390135243990333</v>
      </c>
      <c r="S290" s="9">
        <f>+R290</f>
        <v>18.390135243990333</v>
      </c>
    </row>
    <row r="291" spans="1:19" x14ac:dyDescent="0.25">
      <c r="A291" s="32"/>
      <c r="B291" s="33"/>
      <c r="C291" s="33"/>
      <c r="D291" s="35"/>
      <c r="E291" s="35"/>
      <c r="F291" s="35"/>
      <c r="G291" s="29" t="s">
        <v>30</v>
      </c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6"/>
    </row>
    <row r="292" spans="1:19" x14ac:dyDescent="0.25">
      <c r="A292" s="32"/>
      <c r="B292" s="33"/>
      <c r="C292" s="33"/>
      <c r="D292" s="35"/>
      <c r="E292" s="35"/>
      <c r="F292" s="35"/>
      <c r="G292" s="8">
        <v>300554.5</v>
      </c>
      <c r="H292" s="8">
        <v>298554.5</v>
      </c>
      <c r="I292" s="8">
        <v>294020.04000000004</v>
      </c>
      <c r="J292" s="8">
        <v>294020.04000000004</v>
      </c>
      <c r="K292" s="8">
        <v>294020.04000000004</v>
      </c>
      <c r="L292" s="8">
        <v>294020.04000000004</v>
      </c>
      <c r="M292" s="8">
        <v>294020.04000000004</v>
      </c>
      <c r="N292" s="8">
        <v>294020.04000000004</v>
      </c>
      <c r="O292" s="8">
        <v>294020.04000000004</v>
      </c>
      <c r="P292" s="8">
        <v>294020.04000000004</v>
      </c>
      <c r="Q292" s="8">
        <v>294020.04000000004</v>
      </c>
      <c r="R292" s="8">
        <v>294020.19</v>
      </c>
      <c r="S292" s="9">
        <f>SUM(G292:R292)</f>
        <v>3539309.5500000003</v>
      </c>
    </row>
    <row r="293" spans="1:19" x14ac:dyDescent="0.25">
      <c r="A293" s="32"/>
      <c r="B293" s="33"/>
      <c r="C293" s="33"/>
      <c r="D293" s="35"/>
      <c r="E293" s="35"/>
      <c r="F293" s="35"/>
      <c r="G293" s="31" t="s">
        <v>31</v>
      </c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6"/>
    </row>
    <row r="294" spans="1:19" x14ac:dyDescent="0.25">
      <c r="A294" s="32"/>
      <c r="B294" s="33"/>
      <c r="C294" s="33"/>
      <c r="D294" s="35"/>
      <c r="E294" s="35"/>
      <c r="F294" s="35"/>
      <c r="G294" s="9">
        <v>99338.739999999976</v>
      </c>
      <c r="H294" s="9">
        <v>217930.10000000003</v>
      </c>
      <c r="I294" s="9">
        <v>116499.28</v>
      </c>
      <c r="J294" s="9"/>
      <c r="K294" s="9"/>
      <c r="L294" s="9"/>
      <c r="M294" s="9"/>
      <c r="N294" s="9"/>
      <c r="O294" s="9"/>
      <c r="P294" s="9"/>
      <c r="Q294" s="9"/>
      <c r="R294" s="9"/>
      <c r="S294" s="9">
        <f>SUM(G294:R294)</f>
        <v>433768.12</v>
      </c>
    </row>
    <row r="295" spans="1:19" ht="15" customHeight="1" x14ac:dyDescent="0.25">
      <c r="A295" s="32" t="s">
        <v>151</v>
      </c>
      <c r="B295" s="33" t="s">
        <v>152</v>
      </c>
      <c r="C295" s="33"/>
      <c r="D295" s="34">
        <v>42.396235214312966</v>
      </c>
      <c r="E295" s="35" t="s">
        <v>138</v>
      </c>
      <c r="F295" s="35" t="s">
        <v>153</v>
      </c>
      <c r="G295" s="29" t="s">
        <v>28</v>
      </c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4"/>
    </row>
    <row r="296" spans="1:19" x14ac:dyDescent="0.25">
      <c r="A296" s="32"/>
      <c r="B296" s="33"/>
      <c r="C296" s="33"/>
      <c r="D296" s="35"/>
      <c r="E296" s="35"/>
      <c r="F296" s="35"/>
      <c r="G296" s="8">
        <f>+G300/23587</f>
        <v>0</v>
      </c>
      <c r="H296" s="8">
        <f>(+G300+H300)/23587</f>
        <v>0</v>
      </c>
      <c r="I296" s="8">
        <f>(+G300+H300+I300)/23587</f>
        <v>0</v>
      </c>
      <c r="J296" s="8">
        <f>(+G300+H300+I300+J300)/23587</f>
        <v>0</v>
      </c>
      <c r="K296" s="8">
        <f>(+H300+I300+J300+K300+G300)/23587</f>
        <v>0</v>
      </c>
      <c r="L296" s="8">
        <f>(+I300+J300+K300+L300+H300+G300)/23587</f>
        <v>0</v>
      </c>
      <c r="M296" s="8">
        <f>(+J300+K300+L300+M300+I300+H300+G300)/23587</f>
        <v>0</v>
      </c>
      <c r="N296" s="8">
        <f>(+K300+L300+M300+N300+J300+I300+H300+G300)/23587</f>
        <v>0</v>
      </c>
      <c r="O296" s="8">
        <f>(+L300+M300+N300+O300+K300+J300+I300+H300+G300)/23587</f>
        <v>0</v>
      </c>
      <c r="P296" s="8">
        <f>(+M300+N300+O300+P300+L300+K300+J300+I300+H300+G300)/23587</f>
        <v>0</v>
      </c>
      <c r="Q296" s="8">
        <f>(+N300+O300+P300+Q300+M300+L300+K300+J300+I300+H300+G300)/23587</f>
        <v>0</v>
      </c>
      <c r="R296" s="8">
        <f>(+O300+P300+Q300+R300+N300+M300+L300+K300+J300+I300+H300+G300)/23587</f>
        <v>0</v>
      </c>
      <c r="S296" s="9">
        <f>+R296</f>
        <v>0</v>
      </c>
    </row>
    <row r="297" spans="1:19" x14ac:dyDescent="0.25">
      <c r="A297" s="32"/>
      <c r="B297" s="33"/>
      <c r="C297" s="33"/>
      <c r="D297" s="35"/>
      <c r="E297" s="35"/>
      <c r="F297" s="35"/>
      <c r="G297" s="29" t="s">
        <v>29</v>
      </c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6"/>
    </row>
    <row r="298" spans="1:19" x14ac:dyDescent="0.25">
      <c r="A298" s="32"/>
      <c r="B298" s="33"/>
      <c r="C298" s="33"/>
      <c r="D298" s="35"/>
      <c r="E298" s="35"/>
      <c r="F298" s="35"/>
      <c r="G298" s="8">
        <f>+G302/23587</f>
        <v>2.1405859159706619E-2</v>
      </c>
      <c r="H298" s="8">
        <f>(+G302+H302)/23587</f>
        <v>2.1405859159706619E-2</v>
      </c>
      <c r="I298" s="8">
        <f>(+G302+H302+I302)/23587</f>
        <v>2.1405859159706619E-2</v>
      </c>
      <c r="J298" s="8">
        <f>(+G302+H302+I302+J302)/23587</f>
        <v>2.1405859159706619E-2</v>
      </c>
      <c r="K298" s="8">
        <f>(+H302+I302+J302+K302+G302)/23587</f>
        <v>2.1405859159706619E-2</v>
      </c>
      <c r="L298" s="8">
        <f>(+I302+J302+K302+L302+H302+G302)/23587</f>
        <v>2.1405859159706619E-2</v>
      </c>
      <c r="M298" s="8">
        <f>(+J302+K302+L302+M302+I302+H302+G302)/23587</f>
        <v>2.1405859159706619E-2</v>
      </c>
      <c r="N298" s="8">
        <f>(+K302+L302+M302+N302+J302+I302+H302+G302)/23587</f>
        <v>2.1405859159706619E-2</v>
      </c>
      <c r="O298" s="8">
        <f>(+L302+M302+N302+O302+K302+J302+I302+H302+G302)/23587</f>
        <v>2.1405859159706619E-2</v>
      </c>
      <c r="P298" s="8">
        <f>(+M302+N302+O302+P302+L302+K302+J302+I302+H302+G302)/23587</f>
        <v>2.1405859159706619E-2</v>
      </c>
      <c r="Q298" s="8">
        <f>(+N302+O302+P302+Q302+M302+L302+K302+J302+I302+H302+G302)/23587</f>
        <v>2.1405859159706619E-2</v>
      </c>
      <c r="R298" s="8">
        <f>(+O302+P302+Q302+R302+N302+M302+L302+K302+J302+I302+H302+G302)/23587</f>
        <v>2.1405859159706619E-2</v>
      </c>
      <c r="S298" s="9">
        <f>+R298</f>
        <v>2.1405859159706619E-2</v>
      </c>
    </row>
    <row r="299" spans="1:19" x14ac:dyDescent="0.25">
      <c r="A299" s="32"/>
      <c r="B299" s="33"/>
      <c r="C299" s="33"/>
      <c r="D299" s="35"/>
      <c r="E299" s="35"/>
      <c r="F299" s="35"/>
      <c r="G299" s="29" t="s">
        <v>30</v>
      </c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6"/>
    </row>
    <row r="300" spans="1:19" x14ac:dyDescent="0.25">
      <c r="A300" s="32"/>
      <c r="B300" s="33"/>
      <c r="C300" s="33"/>
      <c r="D300" s="35"/>
      <c r="E300" s="35"/>
      <c r="F300" s="35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9">
        <f>SUM(G300:R300)</f>
        <v>0</v>
      </c>
    </row>
    <row r="301" spans="1:19" x14ac:dyDescent="0.25">
      <c r="A301" s="32"/>
      <c r="B301" s="33"/>
      <c r="C301" s="33"/>
      <c r="D301" s="35"/>
      <c r="E301" s="35"/>
      <c r="F301" s="35"/>
      <c r="G301" s="31" t="s">
        <v>31</v>
      </c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6"/>
    </row>
    <row r="302" spans="1:19" x14ac:dyDescent="0.25">
      <c r="A302" s="32"/>
      <c r="B302" s="33"/>
      <c r="C302" s="33"/>
      <c r="D302" s="35"/>
      <c r="E302" s="35"/>
      <c r="F302" s="35"/>
      <c r="G302" s="9">
        <v>504.9</v>
      </c>
      <c r="H302" s="9">
        <v>0</v>
      </c>
      <c r="I302" s="9">
        <v>0</v>
      </c>
      <c r="J302" s="9"/>
      <c r="K302" s="9"/>
      <c r="L302" s="9"/>
      <c r="M302" s="9"/>
      <c r="N302" s="9"/>
      <c r="O302" s="9"/>
      <c r="P302" s="9"/>
      <c r="Q302" s="9"/>
      <c r="R302" s="9"/>
      <c r="S302" s="9">
        <f>SUM(G302:R302)</f>
        <v>504.9</v>
      </c>
    </row>
    <row r="303" spans="1:19" ht="15" customHeight="1" x14ac:dyDescent="0.25">
      <c r="A303" s="32" t="s">
        <v>154</v>
      </c>
      <c r="B303" s="33" t="s">
        <v>155</v>
      </c>
      <c r="C303" s="33"/>
      <c r="D303" s="34">
        <v>1</v>
      </c>
      <c r="E303" s="35" t="s">
        <v>156</v>
      </c>
      <c r="F303" s="35" t="s">
        <v>157</v>
      </c>
      <c r="G303" s="29" t="s">
        <v>28</v>
      </c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4"/>
    </row>
    <row r="304" spans="1:19" x14ac:dyDescent="0.25">
      <c r="A304" s="32"/>
      <c r="B304" s="33"/>
      <c r="C304" s="33"/>
      <c r="D304" s="35"/>
      <c r="E304" s="35"/>
      <c r="F304" s="35"/>
      <c r="G304" s="7"/>
      <c r="H304" s="7"/>
      <c r="I304" s="7">
        <v>1</v>
      </c>
      <c r="J304" s="7"/>
      <c r="K304" s="7"/>
      <c r="L304" s="7"/>
      <c r="M304" s="7"/>
      <c r="N304" s="7"/>
      <c r="O304" s="7"/>
      <c r="P304" s="7"/>
      <c r="Q304" s="7"/>
      <c r="R304" s="7"/>
      <c r="S304" s="7">
        <v>1</v>
      </c>
    </row>
    <row r="305" spans="1:19" x14ac:dyDescent="0.25">
      <c r="A305" s="32"/>
      <c r="B305" s="33"/>
      <c r="C305" s="33"/>
      <c r="D305" s="35"/>
      <c r="E305" s="35"/>
      <c r="F305" s="35"/>
      <c r="G305" s="29" t="s">
        <v>29</v>
      </c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6"/>
    </row>
    <row r="306" spans="1:19" x14ac:dyDescent="0.25">
      <c r="A306" s="32"/>
      <c r="B306" s="33"/>
      <c r="C306" s="33"/>
      <c r="D306" s="35"/>
      <c r="E306" s="35"/>
      <c r="F306" s="35"/>
      <c r="G306" s="7"/>
      <c r="H306" s="7"/>
      <c r="I306" s="7">
        <v>0</v>
      </c>
      <c r="J306" s="16"/>
      <c r="K306" s="16"/>
      <c r="L306" s="16"/>
      <c r="M306" s="16"/>
      <c r="N306" s="16"/>
      <c r="O306" s="16"/>
      <c r="P306" s="16"/>
      <c r="Q306" s="16"/>
      <c r="R306" s="16"/>
      <c r="S306" s="7">
        <v>0</v>
      </c>
    </row>
    <row r="307" spans="1:19" x14ac:dyDescent="0.25">
      <c r="A307" s="32"/>
      <c r="B307" s="33"/>
      <c r="C307" s="33"/>
      <c r="D307" s="35"/>
      <c r="E307" s="35"/>
      <c r="F307" s="35"/>
      <c r="G307" s="29" t="s">
        <v>30</v>
      </c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6"/>
    </row>
    <row r="308" spans="1:19" x14ac:dyDescent="0.25">
      <c r="A308" s="32"/>
      <c r="B308" s="33"/>
      <c r="C308" s="33"/>
      <c r="D308" s="35"/>
      <c r="E308" s="35"/>
      <c r="F308" s="35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9">
        <f>SUM(G308:R308)</f>
        <v>0</v>
      </c>
    </row>
    <row r="309" spans="1:19" x14ac:dyDescent="0.25">
      <c r="A309" s="32"/>
      <c r="B309" s="33"/>
      <c r="C309" s="33"/>
      <c r="D309" s="35"/>
      <c r="E309" s="35"/>
      <c r="F309" s="35"/>
      <c r="G309" s="31" t="s">
        <v>31</v>
      </c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6"/>
    </row>
    <row r="310" spans="1:19" x14ac:dyDescent="0.25">
      <c r="A310" s="32"/>
      <c r="B310" s="33"/>
      <c r="C310" s="33"/>
      <c r="D310" s="35"/>
      <c r="E310" s="35"/>
      <c r="F310" s="35"/>
      <c r="G310" s="9">
        <v>133155.88</v>
      </c>
      <c r="H310" s="9">
        <v>159914.87999999998</v>
      </c>
      <c r="I310" s="9">
        <v>146972.69999999998</v>
      </c>
      <c r="J310" s="9"/>
      <c r="K310" s="9"/>
      <c r="L310" s="9"/>
      <c r="M310" s="9"/>
      <c r="N310" s="9"/>
      <c r="O310" s="9"/>
      <c r="P310" s="9"/>
      <c r="Q310" s="9"/>
      <c r="R310" s="9"/>
      <c r="S310" s="9">
        <f>SUM(G310:R310)</f>
        <v>440043.45999999996</v>
      </c>
    </row>
    <row r="311" spans="1:19" x14ac:dyDescent="0.25">
      <c r="A311" s="26" t="s">
        <v>158</v>
      </c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8"/>
    </row>
    <row r="312" spans="1:19" ht="15" customHeight="1" x14ac:dyDescent="0.25">
      <c r="A312" s="32" t="s">
        <v>159</v>
      </c>
      <c r="B312" s="33" t="s">
        <v>160</v>
      </c>
      <c r="C312" s="33"/>
      <c r="D312" s="34">
        <v>2</v>
      </c>
      <c r="E312" s="35" t="s">
        <v>161</v>
      </c>
      <c r="F312" s="35" t="s">
        <v>162</v>
      </c>
      <c r="G312" s="29" t="s">
        <v>28</v>
      </c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4"/>
    </row>
    <row r="313" spans="1:19" x14ac:dyDescent="0.25">
      <c r="A313" s="32"/>
      <c r="B313" s="33"/>
      <c r="C313" s="33"/>
      <c r="D313" s="35"/>
      <c r="E313" s="35"/>
      <c r="F313" s="35"/>
      <c r="G313" s="7"/>
      <c r="H313" s="7"/>
      <c r="I313" s="7">
        <v>1</v>
      </c>
      <c r="J313" s="7"/>
      <c r="K313" s="7"/>
      <c r="L313" s="7"/>
      <c r="M313" s="7">
        <v>1</v>
      </c>
      <c r="N313" s="7"/>
      <c r="O313" s="7"/>
      <c r="P313" s="7"/>
      <c r="Q313" s="7"/>
      <c r="R313" s="7"/>
      <c r="S313" s="7">
        <v>2</v>
      </c>
    </row>
    <row r="314" spans="1:19" x14ac:dyDescent="0.25">
      <c r="A314" s="32"/>
      <c r="B314" s="33"/>
      <c r="C314" s="33"/>
      <c r="D314" s="35"/>
      <c r="E314" s="35"/>
      <c r="F314" s="35"/>
      <c r="G314" s="29" t="s">
        <v>29</v>
      </c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6"/>
    </row>
    <row r="315" spans="1:19" x14ac:dyDescent="0.25">
      <c r="A315" s="32"/>
      <c r="B315" s="33"/>
      <c r="C315" s="33"/>
      <c r="D315" s="35"/>
      <c r="E315" s="35"/>
      <c r="F315" s="35"/>
      <c r="G315" s="7"/>
      <c r="H315" s="7"/>
      <c r="I315" s="7"/>
      <c r="J315" s="16"/>
      <c r="K315" s="16"/>
      <c r="L315" s="16"/>
      <c r="M315" s="16"/>
      <c r="N315" s="16"/>
      <c r="O315" s="16"/>
      <c r="P315" s="16"/>
      <c r="Q315" s="16"/>
      <c r="R315" s="16"/>
      <c r="S315" s="7">
        <v>0</v>
      </c>
    </row>
    <row r="316" spans="1:19" x14ac:dyDescent="0.25">
      <c r="A316" s="32"/>
      <c r="B316" s="33"/>
      <c r="C316" s="33"/>
      <c r="D316" s="35"/>
      <c r="E316" s="35"/>
      <c r="F316" s="35"/>
      <c r="G316" s="29" t="s">
        <v>30</v>
      </c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6"/>
    </row>
    <row r="317" spans="1:19" x14ac:dyDescent="0.25">
      <c r="A317" s="32"/>
      <c r="B317" s="33"/>
      <c r="C317" s="33"/>
      <c r="D317" s="35"/>
      <c r="E317" s="35"/>
      <c r="F317" s="35"/>
      <c r="G317" s="8">
        <v>7649.9191025450127</v>
      </c>
      <c r="H317" s="8">
        <v>5559.5924947081712</v>
      </c>
      <c r="I317" s="8">
        <v>5559.5924947081712</v>
      </c>
      <c r="J317" s="8">
        <v>2865.9816429990851</v>
      </c>
      <c r="K317" s="8">
        <v>2865.9816429990851</v>
      </c>
      <c r="L317" s="8">
        <v>2865.9816429990851</v>
      </c>
      <c r="M317" s="8">
        <v>2865.9816429990851</v>
      </c>
      <c r="N317" s="8">
        <v>2865.9816429990851</v>
      </c>
      <c r="O317" s="8">
        <v>2865.9816429990851</v>
      </c>
      <c r="P317" s="8">
        <v>2865.9816429990851</v>
      </c>
      <c r="Q317" s="8">
        <v>2865.9816429990851</v>
      </c>
      <c r="R317" s="8">
        <v>2865.9693469602166</v>
      </c>
      <c r="S317" s="9">
        <f>SUM(G317:R317)</f>
        <v>44562.926582914246</v>
      </c>
    </row>
    <row r="318" spans="1:19" x14ac:dyDescent="0.25">
      <c r="A318" s="32"/>
      <c r="B318" s="33"/>
      <c r="C318" s="33"/>
      <c r="D318" s="35"/>
      <c r="E318" s="35"/>
      <c r="F318" s="35"/>
      <c r="G318" s="31" t="s">
        <v>31</v>
      </c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6"/>
    </row>
    <row r="319" spans="1:19" x14ac:dyDescent="0.25">
      <c r="A319" s="32"/>
      <c r="B319" s="33"/>
      <c r="C319" s="33"/>
      <c r="D319" s="35"/>
      <c r="E319" s="35"/>
      <c r="F319" s="35"/>
      <c r="G319" s="9">
        <v>11971.39</v>
      </c>
      <c r="H319" s="9">
        <v>8972.91</v>
      </c>
      <c r="I319" s="9">
        <v>7022.1</v>
      </c>
      <c r="J319" s="9"/>
      <c r="K319" s="9"/>
      <c r="L319" s="9"/>
      <c r="M319" s="9"/>
      <c r="N319" s="9"/>
      <c r="O319" s="9"/>
      <c r="P319" s="9"/>
      <c r="Q319" s="9"/>
      <c r="R319" s="9"/>
      <c r="S319" s="9">
        <f>SUM(G319:R319)</f>
        <v>27966.400000000001</v>
      </c>
    </row>
    <row r="320" spans="1:19" ht="15" customHeight="1" x14ac:dyDescent="0.25">
      <c r="A320" s="32" t="s">
        <v>163</v>
      </c>
      <c r="B320" s="32" t="s">
        <v>164</v>
      </c>
      <c r="C320" s="33"/>
      <c r="D320" s="34">
        <v>50</v>
      </c>
      <c r="E320" s="35" t="s">
        <v>165</v>
      </c>
      <c r="F320" s="35" t="s">
        <v>166</v>
      </c>
      <c r="G320" s="29" t="s">
        <v>28</v>
      </c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4"/>
    </row>
    <row r="321" spans="1:19" x14ac:dyDescent="0.25">
      <c r="A321" s="32"/>
      <c r="B321" s="33"/>
      <c r="C321" s="33"/>
      <c r="D321" s="35"/>
      <c r="E321" s="35"/>
      <c r="F321" s="35"/>
      <c r="G321" s="7"/>
      <c r="H321" s="7"/>
      <c r="I321" s="7">
        <v>25</v>
      </c>
      <c r="J321" s="7"/>
      <c r="K321" s="7"/>
      <c r="L321" s="7"/>
      <c r="M321" s="7">
        <v>25</v>
      </c>
      <c r="N321" s="7"/>
      <c r="O321" s="7"/>
      <c r="P321" s="7"/>
      <c r="Q321" s="7"/>
      <c r="R321" s="7"/>
      <c r="S321" s="7">
        <v>50</v>
      </c>
    </row>
    <row r="322" spans="1:19" x14ac:dyDescent="0.25">
      <c r="A322" s="32"/>
      <c r="B322" s="33"/>
      <c r="C322" s="33"/>
      <c r="D322" s="35"/>
      <c r="E322" s="35"/>
      <c r="F322" s="35"/>
      <c r="G322" s="29" t="s">
        <v>29</v>
      </c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6"/>
    </row>
    <row r="323" spans="1:19" x14ac:dyDescent="0.25">
      <c r="A323" s="32"/>
      <c r="B323" s="33"/>
      <c r="C323" s="33"/>
      <c r="D323" s="35"/>
      <c r="E323" s="35"/>
      <c r="F323" s="35"/>
      <c r="G323" s="7"/>
      <c r="H323" s="7"/>
      <c r="I323" s="7">
        <v>25</v>
      </c>
      <c r="J323" s="16"/>
      <c r="K323" s="16"/>
      <c r="L323" s="16"/>
      <c r="M323" s="16"/>
      <c r="N323" s="16"/>
      <c r="O323" s="16"/>
      <c r="P323" s="16"/>
      <c r="Q323" s="16"/>
      <c r="R323" s="16"/>
      <c r="S323" s="7">
        <v>25</v>
      </c>
    </row>
    <row r="324" spans="1:19" x14ac:dyDescent="0.25">
      <c r="A324" s="32"/>
      <c r="B324" s="33"/>
      <c r="C324" s="33"/>
      <c r="D324" s="35"/>
      <c r="E324" s="35"/>
      <c r="F324" s="35"/>
      <c r="G324" s="29" t="s">
        <v>30</v>
      </c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6"/>
    </row>
    <row r="325" spans="1:19" x14ac:dyDescent="0.25">
      <c r="A325" s="32"/>
      <c r="B325" s="33"/>
      <c r="C325" s="33"/>
      <c r="D325" s="35"/>
      <c r="E325" s="35"/>
      <c r="F325" s="35"/>
      <c r="G325" s="8">
        <v>33730.090604271558</v>
      </c>
      <c r="H325" s="8">
        <v>24513.40413612319</v>
      </c>
      <c r="I325" s="8">
        <v>24513.40413612319</v>
      </c>
      <c r="J325" s="8">
        <v>12636.711472723624</v>
      </c>
      <c r="K325" s="8">
        <v>12636.711472723624</v>
      </c>
      <c r="L325" s="8">
        <v>12636.711472723624</v>
      </c>
      <c r="M325" s="8">
        <v>12636.711472723624</v>
      </c>
      <c r="N325" s="8">
        <v>12636.711472723624</v>
      </c>
      <c r="O325" s="8">
        <v>12636.711472723624</v>
      </c>
      <c r="P325" s="8">
        <v>12636.711472723624</v>
      </c>
      <c r="Q325" s="8">
        <v>12636.711472723624</v>
      </c>
      <c r="R325" s="8">
        <v>12636.657256920877</v>
      </c>
      <c r="S325" s="9">
        <f>SUM(G325:R325)</f>
        <v>196487.24791522784</v>
      </c>
    </row>
    <row r="326" spans="1:19" x14ac:dyDescent="0.25">
      <c r="A326" s="32"/>
      <c r="B326" s="33"/>
      <c r="C326" s="33"/>
      <c r="D326" s="35"/>
      <c r="E326" s="35"/>
      <c r="F326" s="35"/>
      <c r="G326" s="31" t="s">
        <v>31</v>
      </c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6"/>
    </row>
    <row r="327" spans="1:19" x14ac:dyDescent="0.25">
      <c r="A327" s="32"/>
      <c r="B327" s="33"/>
      <c r="C327" s="33"/>
      <c r="D327" s="35"/>
      <c r="E327" s="35"/>
      <c r="F327" s="35"/>
      <c r="G327" s="9">
        <v>7140.35</v>
      </c>
      <c r="H327" s="9">
        <v>6765.6</v>
      </c>
      <c r="I327" s="9">
        <v>55465.750000000007</v>
      </c>
      <c r="J327" s="9"/>
      <c r="K327" s="9"/>
      <c r="L327" s="9"/>
      <c r="M327" s="9"/>
      <c r="N327" s="9"/>
      <c r="O327" s="9"/>
      <c r="P327" s="9"/>
      <c r="Q327" s="9"/>
      <c r="R327" s="9"/>
      <c r="S327" s="9">
        <f>SUM(G327:R327)</f>
        <v>69371.700000000012</v>
      </c>
    </row>
    <row r="328" spans="1:19" ht="15" customHeight="1" x14ac:dyDescent="0.25">
      <c r="A328" s="32" t="s">
        <v>167</v>
      </c>
      <c r="B328" s="32" t="s">
        <v>164</v>
      </c>
      <c r="C328" s="33"/>
      <c r="D328" s="34">
        <v>20</v>
      </c>
      <c r="E328" s="35" t="s">
        <v>168</v>
      </c>
      <c r="F328" s="35" t="s">
        <v>169</v>
      </c>
      <c r="G328" s="29" t="s">
        <v>28</v>
      </c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4"/>
    </row>
    <row r="329" spans="1:19" x14ac:dyDescent="0.25">
      <c r="A329" s="32"/>
      <c r="B329" s="33"/>
      <c r="C329" s="33"/>
      <c r="D329" s="35"/>
      <c r="E329" s="35"/>
      <c r="F329" s="35"/>
      <c r="G329" s="7"/>
      <c r="H329" s="7"/>
      <c r="I329" s="7">
        <v>10</v>
      </c>
      <c r="J329" s="7"/>
      <c r="K329" s="7"/>
      <c r="L329" s="7"/>
      <c r="M329" s="7">
        <v>10</v>
      </c>
      <c r="N329" s="7"/>
      <c r="O329" s="7"/>
      <c r="P329" s="7"/>
      <c r="Q329" s="7"/>
      <c r="R329" s="7"/>
      <c r="S329" s="7">
        <v>20</v>
      </c>
    </row>
    <row r="330" spans="1:19" x14ac:dyDescent="0.25">
      <c r="A330" s="32"/>
      <c r="B330" s="33"/>
      <c r="C330" s="33"/>
      <c r="D330" s="35"/>
      <c r="E330" s="35"/>
      <c r="F330" s="35"/>
      <c r="G330" s="29" t="s">
        <v>29</v>
      </c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6"/>
    </row>
    <row r="331" spans="1:19" x14ac:dyDescent="0.25">
      <c r="A331" s="32"/>
      <c r="B331" s="33"/>
      <c r="C331" s="33"/>
      <c r="D331" s="35"/>
      <c r="E331" s="35"/>
      <c r="F331" s="35"/>
      <c r="G331" s="7"/>
      <c r="H331" s="7"/>
      <c r="I331" s="7">
        <v>10</v>
      </c>
      <c r="J331" s="16"/>
      <c r="K331" s="16"/>
      <c r="L331" s="16"/>
      <c r="M331" s="16"/>
      <c r="N331" s="16"/>
      <c r="O331" s="16"/>
      <c r="P331" s="16"/>
      <c r="Q331" s="16"/>
      <c r="R331" s="16"/>
      <c r="S331" s="7">
        <v>10</v>
      </c>
    </row>
    <row r="332" spans="1:19" x14ac:dyDescent="0.25">
      <c r="A332" s="32"/>
      <c r="B332" s="33"/>
      <c r="C332" s="33"/>
      <c r="D332" s="35"/>
      <c r="E332" s="35"/>
      <c r="F332" s="35"/>
      <c r="G332" s="29" t="s">
        <v>30</v>
      </c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6"/>
    </row>
    <row r="333" spans="1:19" x14ac:dyDescent="0.25">
      <c r="A333" s="32"/>
      <c r="B333" s="33"/>
      <c r="C333" s="33"/>
      <c r="D333" s="35"/>
      <c r="E333" s="35"/>
      <c r="F333" s="35"/>
      <c r="G333" s="8">
        <v>19639.064793658603</v>
      </c>
      <c r="H333" s="8">
        <v>14272.725732954166</v>
      </c>
      <c r="I333" s="8">
        <v>14272.725732954166</v>
      </c>
      <c r="J333" s="8">
        <v>7357.6201826199604</v>
      </c>
      <c r="K333" s="8">
        <v>7357.6201826199604</v>
      </c>
      <c r="L333" s="8">
        <v>7357.6201826199604</v>
      </c>
      <c r="M333" s="8">
        <v>7357.6201826199604</v>
      </c>
      <c r="N333" s="8">
        <v>7357.6201826199604</v>
      </c>
      <c r="O333" s="8">
        <v>7357.6201826199604</v>
      </c>
      <c r="P333" s="8">
        <v>7357.6201826199604</v>
      </c>
      <c r="Q333" s="8">
        <v>7357.6201826199604</v>
      </c>
      <c r="R333" s="8">
        <v>7357.5886159196061</v>
      </c>
      <c r="S333" s="9">
        <f>SUM(G333:R333)</f>
        <v>114403.06633644619</v>
      </c>
    </row>
    <row r="334" spans="1:19" x14ac:dyDescent="0.25">
      <c r="A334" s="32"/>
      <c r="B334" s="33"/>
      <c r="C334" s="33"/>
      <c r="D334" s="35"/>
      <c r="E334" s="35"/>
      <c r="F334" s="35"/>
      <c r="G334" s="31" t="s">
        <v>31</v>
      </c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6"/>
    </row>
    <row r="335" spans="1:19" x14ac:dyDescent="0.25">
      <c r="A335" s="32"/>
      <c r="B335" s="33"/>
      <c r="C335" s="33"/>
      <c r="D335" s="35"/>
      <c r="E335" s="35"/>
      <c r="F335" s="35"/>
      <c r="G335" s="9">
        <v>513</v>
      </c>
      <c r="H335" s="9">
        <v>2530.04</v>
      </c>
      <c r="I335" s="9">
        <v>23896.85</v>
      </c>
      <c r="J335" s="9"/>
      <c r="K335" s="9"/>
      <c r="L335" s="9"/>
      <c r="M335" s="9"/>
      <c r="N335" s="9"/>
      <c r="O335" s="9"/>
      <c r="P335" s="9"/>
      <c r="Q335" s="9"/>
      <c r="R335" s="9"/>
      <c r="S335" s="9">
        <f>SUM(G335:R335)</f>
        <v>26939.89</v>
      </c>
    </row>
    <row r="336" spans="1:19" ht="15" customHeight="1" x14ac:dyDescent="0.25">
      <c r="A336" s="32" t="s">
        <v>170</v>
      </c>
      <c r="B336" s="33" t="s">
        <v>171</v>
      </c>
      <c r="C336" s="33"/>
      <c r="D336" s="34">
        <v>3</v>
      </c>
      <c r="E336" s="35" t="s">
        <v>172</v>
      </c>
      <c r="F336" s="35" t="s">
        <v>173</v>
      </c>
      <c r="G336" s="29" t="s">
        <v>28</v>
      </c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4"/>
    </row>
    <row r="337" spans="1:19" x14ac:dyDescent="0.25">
      <c r="A337" s="32"/>
      <c r="B337" s="33"/>
      <c r="C337" s="33"/>
      <c r="D337" s="35"/>
      <c r="E337" s="35"/>
      <c r="F337" s="35"/>
      <c r="G337" s="7"/>
      <c r="H337" s="7"/>
      <c r="I337" s="7"/>
      <c r="J337" s="7">
        <v>1</v>
      </c>
      <c r="K337" s="7"/>
      <c r="L337" s="7"/>
      <c r="M337" s="7"/>
      <c r="N337" s="7">
        <v>1</v>
      </c>
      <c r="O337" s="7"/>
      <c r="P337" s="7"/>
      <c r="Q337" s="7"/>
      <c r="R337" s="7">
        <v>1</v>
      </c>
      <c r="S337" s="7">
        <v>3</v>
      </c>
    </row>
    <row r="338" spans="1:19" x14ac:dyDescent="0.25">
      <c r="A338" s="32"/>
      <c r="B338" s="33"/>
      <c r="C338" s="33"/>
      <c r="D338" s="35"/>
      <c r="E338" s="35"/>
      <c r="F338" s="35"/>
      <c r="G338" s="29" t="s">
        <v>29</v>
      </c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6"/>
    </row>
    <row r="339" spans="1:19" x14ac:dyDescent="0.25">
      <c r="A339" s="32"/>
      <c r="B339" s="33"/>
      <c r="C339" s="33"/>
      <c r="D339" s="35"/>
      <c r="E339" s="35"/>
      <c r="F339" s="35"/>
      <c r="G339" s="7"/>
      <c r="H339" s="7"/>
      <c r="I339" s="7"/>
      <c r="J339" s="16"/>
      <c r="K339" s="16"/>
      <c r="L339" s="16"/>
      <c r="M339" s="16"/>
      <c r="N339" s="16"/>
      <c r="O339" s="16"/>
      <c r="P339" s="16"/>
      <c r="Q339" s="16"/>
      <c r="R339" s="16"/>
      <c r="S339" s="7">
        <v>0</v>
      </c>
    </row>
    <row r="340" spans="1:19" x14ac:dyDescent="0.25">
      <c r="A340" s="32"/>
      <c r="B340" s="33"/>
      <c r="C340" s="33"/>
      <c r="D340" s="35"/>
      <c r="E340" s="35"/>
      <c r="F340" s="35"/>
      <c r="G340" s="29" t="s">
        <v>30</v>
      </c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6"/>
    </row>
    <row r="341" spans="1:19" x14ac:dyDescent="0.25">
      <c r="A341" s="32"/>
      <c r="B341" s="33"/>
      <c r="C341" s="33"/>
      <c r="D341" s="35"/>
      <c r="E341" s="35"/>
      <c r="F341" s="35"/>
      <c r="G341" s="8">
        <v>1195.4254995248316</v>
      </c>
      <c r="H341" s="8">
        <v>868.77763621447582</v>
      </c>
      <c r="I341" s="8">
        <v>868.77763621447582</v>
      </c>
      <c r="J341" s="8">
        <v>447.85670165732563</v>
      </c>
      <c r="K341" s="8">
        <v>447.85670165732563</v>
      </c>
      <c r="L341" s="8">
        <v>447.85670165732563</v>
      </c>
      <c r="M341" s="8">
        <v>447.85670165732563</v>
      </c>
      <c r="N341" s="8">
        <v>447.85670165732563</v>
      </c>
      <c r="O341" s="8">
        <v>447.85670165732563</v>
      </c>
      <c r="P341" s="8">
        <v>447.85670165732563</v>
      </c>
      <c r="Q341" s="8">
        <v>447.85670165732563</v>
      </c>
      <c r="R341" s="8">
        <v>447.85478019930639</v>
      </c>
      <c r="S341" s="9">
        <f>SUM(G341:R341)</f>
        <v>6963.6891654116935</v>
      </c>
    </row>
    <row r="342" spans="1:19" x14ac:dyDescent="0.25">
      <c r="A342" s="32"/>
      <c r="B342" s="33"/>
      <c r="C342" s="33"/>
      <c r="D342" s="35"/>
      <c r="E342" s="35"/>
      <c r="F342" s="35"/>
      <c r="G342" s="31" t="s">
        <v>31</v>
      </c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6"/>
    </row>
    <row r="343" spans="1:19" x14ac:dyDescent="0.25">
      <c r="A343" s="32"/>
      <c r="B343" s="33"/>
      <c r="C343" s="33"/>
      <c r="D343" s="35"/>
      <c r="E343" s="35"/>
      <c r="F343" s="35"/>
      <c r="G343" s="9">
        <v>0</v>
      </c>
      <c r="H343" s="9">
        <v>0</v>
      </c>
      <c r="I343" s="9">
        <v>0</v>
      </c>
      <c r="J343" s="9"/>
      <c r="K343" s="9"/>
      <c r="L343" s="9"/>
      <c r="M343" s="9"/>
      <c r="N343" s="9"/>
      <c r="O343" s="9"/>
      <c r="P343" s="9"/>
      <c r="Q343" s="9"/>
      <c r="R343" s="9"/>
      <c r="S343" s="9">
        <f>SUM(G343:R343)</f>
        <v>0</v>
      </c>
    </row>
    <row r="344" spans="1:19" x14ac:dyDescent="0.25">
      <c r="A344" s="26" t="s">
        <v>174</v>
      </c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8"/>
    </row>
    <row r="345" spans="1:19" ht="15" customHeight="1" x14ac:dyDescent="0.25">
      <c r="A345" s="32" t="s">
        <v>175</v>
      </c>
      <c r="B345" s="33" t="s">
        <v>322</v>
      </c>
      <c r="C345" s="33"/>
      <c r="D345" s="34">
        <v>12</v>
      </c>
      <c r="E345" s="35" t="s">
        <v>321</v>
      </c>
      <c r="F345" s="35" t="s">
        <v>176</v>
      </c>
      <c r="G345" s="29" t="s">
        <v>28</v>
      </c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4"/>
    </row>
    <row r="346" spans="1:19" x14ac:dyDescent="0.25">
      <c r="A346" s="32"/>
      <c r="B346" s="33"/>
      <c r="C346" s="33"/>
      <c r="D346" s="35"/>
      <c r="E346" s="35"/>
      <c r="F346" s="35"/>
      <c r="G346" s="7">
        <v>1</v>
      </c>
      <c r="H346" s="7">
        <v>1</v>
      </c>
      <c r="I346" s="7">
        <v>1</v>
      </c>
      <c r="J346" s="7">
        <v>1</v>
      </c>
      <c r="K346" s="7">
        <v>1</v>
      </c>
      <c r="L346" s="7">
        <v>1</v>
      </c>
      <c r="M346" s="7">
        <v>1</v>
      </c>
      <c r="N346" s="7">
        <v>1</v>
      </c>
      <c r="O346" s="7">
        <v>1</v>
      </c>
      <c r="P346" s="7">
        <v>1</v>
      </c>
      <c r="Q346" s="7">
        <v>1</v>
      </c>
      <c r="R346" s="7">
        <v>1</v>
      </c>
      <c r="S346" s="7">
        <v>12</v>
      </c>
    </row>
    <row r="347" spans="1:19" x14ac:dyDescent="0.25">
      <c r="A347" s="32"/>
      <c r="B347" s="33"/>
      <c r="C347" s="33"/>
      <c r="D347" s="35"/>
      <c r="E347" s="35"/>
      <c r="F347" s="35"/>
      <c r="G347" s="29" t="s">
        <v>29</v>
      </c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6"/>
    </row>
    <row r="348" spans="1:19" x14ac:dyDescent="0.25">
      <c r="A348" s="32"/>
      <c r="B348" s="33"/>
      <c r="C348" s="33"/>
      <c r="D348" s="35"/>
      <c r="E348" s="35"/>
      <c r="F348" s="35"/>
      <c r="G348" s="7">
        <v>1</v>
      </c>
      <c r="H348" s="7">
        <v>1</v>
      </c>
      <c r="I348" s="7">
        <v>1</v>
      </c>
      <c r="J348" s="16"/>
      <c r="K348" s="16"/>
      <c r="L348" s="16"/>
      <c r="M348" s="16"/>
      <c r="N348" s="16"/>
      <c r="O348" s="16"/>
      <c r="P348" s="16"/>
      <c r="Q348" s="16"/>
      <c r="R348" s="16"/>
      <c r="S348" s="7">
        <v>3</v>
      </c>
    </row>
    <row r="349" spans="1:19" x14ac:dyDescent="0.25">
      <c r="A349" s="32"/>
      <c r="B349" s="33"/>
      <c r="C349" s="33"/>
      <c r="D349" s="35"/>
      <c r="E349" s="35"/>
      <c r="F349" s="35"/>
      <c r="G349" s="29" t="s">
        <v>30</v>
      </c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6"/>
    </row>
    <row r="350" spans="1:19" x14ac:dyDescent="0.25">
      <c r="A350" s="32"/>
      <c r="B350" s="33"/>
      <c r="C350" s="33"/>
      <c r="D350" s="35"/>
      <c r="E350" s="35"/>
      <c r="F350" s="35"/>
      <c r="G350" s="8">
        <v>129067.42636334803</v>
      </c>
      <c r="H350" s="8">
        <v>102247.18323191999</v>
      </c>
      <c r="I350" s="8">
        <v>80178.170261183579</v>
      </c>
      <c r="J350" s="8">
        <v>73508.549299668462</v>
      </c>
      <c r="K350" s="8">
        <v>73508.549299668462</v>
      </c>
      <c r="L350" s="8">
        <v>73508.549299668462</v>
      </c>
      <c r="M350" s="8">
        <v>73508.549299668462</v>
      </c>
      <c r="N350" s="8">
        <v>73508.549299668462</v>
      </c>
      <c r="O350" s="8">
        <v>73508.549299668462</v>
      </c>
      <c r="P350" s="8">
        <v>73508.549299668462</v>
      </c>
      <c r="Q350" s="8">
        <v>73508.549299668462</v>
      </c>
      <c r="R350" s="8">
        <v>73508.587297198566</v>
      </c>
      <c r="S350" s="9">
        <f>SUM(G350:R350)</f>
        <v>973069.76155099808</v>
      </c>
    </row>
    <row r="351" spans="1:19" x14ac:dyDescent="0.25">
      <c r="A351" s="32"/>
      <c r="B351" s="33"/>
      <c r="C351" s="33"/>
      <c r="D351" s="35"/>
      <c r="E351" s="35"/>
      <c r="F351" s="35"/>
      <c r="G351" s="31" t="s">
        <v>31</v>
      </c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6"/>
    </row>
    <row r="352" spans="1:19" x14ac:dyDescent="0.25">
      <c r="A352" s="32"/>
      <c r="B352" s="33"/>
      <c r="C352" s="33"/>
      <c r="D352" s="35"/>
      <c r="E352" s="35"/>
      <c r="F352" s="35"/>
      <c r="G352" s="9">
        <v>620866.69999999995</v>
      </c>
      <c r="H352" s="9">
        <v>364554.98000000004</v>
      </c>
      <c r="I352" s="9">
        <v>83858.51999999999</v>
      </c>
      <c r="J352" s="9"/>
      <c r="K352" s="9"/>
      <c r="L352" s="9"/>
      <c r="M352" s="9"/>
      <c r="N352" s="9"/>
      <c r="O352" s="9"/>
      <c r="P352" s="9"/>
      <c r="Q352" s="9"/>
      <c r="R352" s="9"/>
      <c r="S352" s="9">
        <f>SUM(G352:R352)</f>
        <v>1069280.2</v>
      </c>
    </row>
    <row r="353" spans="1:19" ht="15" customHeight="1" x14ac:dyDescent="0.25">
      <c r="A353" s="32" t="s">
        <v>177</v>
      </c>
      <c r="B353" s="33" t="s">
        <v>323</v>
      </c>
      <c r="C353" s="33"/>
      <c r="D353" s="34" t="s">
        <v>178</v>
      </c>
      <c r="E353" s="35" t="s">
        <v>179</v>
      </c>
      <c r="F353" s="35" t="s">
        <v>180</v>
      </c>
      <c r="G353" s="29" t="s">
        <v>28</v>
      </c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4"/>
    </row>
    <row r="354" spans="1:19" x14ac:dyDescent="0.25">
      <c r="A354" s="32"/>
      <c r="B354" s="33"/>
      <c r="C354" s="33"/>
      <c r="D354" s="35"/>
      <c r="E354" s="35"/>
      <c r="F354" s="35"/>
      <c r="G354" s="7"/>
      <c r="H354" s="7">
        <v>2</v>
      </c>
      <c r="I354" s="7"/>
      <c r="J354" s="7">
        <v>2</v>
      </c>
      <c r="K354" s="7"/>
      <c r="L354" s="7">
        <v>2</v>
      </c>
      <c r="M354" s="7"/>
      <c r="N354" s="7">
        <v>2</v>
      </c>
      <c r="O354" s="7"/>
      <c r="P354" s="7">
        <v>2</v>
      </c>
      <c r="Q354" s="7"/>
      <c r="R354" s="7"/>
      <c r="S354" s="7">
        <v>10</v>
      </c>
    </row>
    <row r="355" spans="1:19" x14ac:dyDescent="0.25">
      <c r="A355" s="32"/>
      <c r="B355" s="33"/>
      <c r="C355" s="33"/>
      <c r="D355" s="35"/>
      <c r="E355" s="35"/>
      <c r="F355" s="35"/>
      <c r="G355" s="29" t="s">
        <v>29</v>
      </c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6"/>
    </row>
    <row r="356" spans="1:19" x14ac:dyDescent="0.25">
      <c r="A356" s="32"/>
      <c r="B356" s="33"/>
      <c r="C356" s="33"/>
      <c r="D356" s="35"/>
      <c r="E356" s="35"/>
      <c r="F356" s="35"/>
      <c r="G356" s="7"/>
      <c r="H356" s="7">
        <v>2</v>
      </c>
      <c r="I356" s="7"/>
      <c r="J356" s="16"/>
      <c r="K356" s="16"/>
      <c r="L356" s="16"/>
      <c r="M356" s="16"/>
      <c r="N356" s="16"/>
      <c r="O356" s="16"/>
      <c r="P356" s="16"/>
      <c r="Q356" s="16"/>
      <c r="R356" s="16"/>
      <c r="S356" s="7">
        <v>2</v>
      </c>
    </row>
    <row r="357" spans="1:19" x14ac:dyDescent="0.25">
      <c r="A357" s="32"/>
      <c r="B357" s="33"/>
      <c r="C357" s="33"/>
      <c r="D357" s="35"/>
      <c r="E357" s="35"/>
      <c r="F357" s="35"/>
      <c r="G357" s="29" t="s">
        <v>30</v>
      </c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6"/>
    </row>
    <row r="358" spans="1:19" x14ac:dyDescent="0.25">
      <c r="A358" s="32"/>
      <c r="B358" s="33"/>
      <c r="C358" s="33"/>
      <c r="D358" s="35"/>
      <c r="E358" s="35"/>
      <c r="F358" s="35"/>
      <c r="G358" s="8">
        <v>6801.8536366519793</v>
      </c>
      <c r="H358" s="8">
        <v>5388.4267680799821</v>
      </c>
      <c r="I358" s="8">
        <v>4225.3897388164096</v>
      </c>
      <c r="J358" s="8">
        <v>3873.9007003315237</v>
      </c>
      <c r="K358" s="8">
        <v>3873.9007003315237</v>
      </c>
      <c r="L358" s="8">
        <v>3873.9007003315237</v>
      </c>
      <c r="M358" s="8">
        <v>3873.9007003315237</v>
      </c>
      <c r="N358" s="8">
        <v>3873.9007003315237</v>
      </c>
      <c r="O358" s="8">
        <v>3873.9007003315237</v>
      </c>
      <c r="P358" s="8">
        <v>3873.9007003315237</v>
      </c>
      <c r="Q358" s="8">
        <v>3873.9007003315237</v>
      </c>
      <c r="R358" s="8">
        <v>3873.9027028014389</v>
      </c>
      <c r="S358" s="9">
        <f>SUM(G358:R358)</f>
        <v>51280.778449001984</v>
      </c>
    </row>
    <row r="359" spans="1:19" x14ac:dyDescent="0.25">
      <c r="A359" s="32"/>
      <c r="B359" s="33"/>
      <c r="C359" s="33"/>
      <c r="D359" s="35"/>
      <c r="E359" s="35"/>
      <c r="F359" s="35"/>
      <c r="G359" s="31" t="s">
        <v>31</v>
      </c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6"/>
    </row>
    <row r="360" spans="1:19" x14ac:dyDescent="0.25">
      <c r="A360" s="32"/>
      <c r="B360" s="33"/>
      <c r="C360" s="33"/>
      <c r="D360" s="35"/>
      <c r="E360" s="35"/>
      <c r="F360" s="35"/>
      <c r="G360" s="9">
        <v>5097.8</v>
      </c>
      <c r="H360" s="9">
        <v>102153.43</v>
      </c>
      <c r="I360" s="9">
        <v>9823.7999999999993</v>
      </c>
      <c r="J360" s="9"/>
      <c r="K360" s="9"/>
      <c r="L360" s="9"/>
      <c r="M360" s="9"/>
      <c r="N360" s="9"/>
      <c r="O360" s="9"/>
      <c r="P360" s="9"/>
      <c r="Q360" s="9"/>
      <c r="R360" s="9"/>
      <c r="S360" s="9">
        <f>SUM(G360:R360)</f>
        <v>117075.03</v>
      </c>
    </row>
    <row r="361" spans="1:19" x14ac:dyDescent="0.25">
      <c r="A361" s="26" t="s">
        <v>181</v>
      </c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8"/>
    </row>
    <row r="362" spans="1:19" ht="15" customHeight="1" x14ac:dyDescent="0.25">
      <c r="A362" s="32" t="s">
        <v>182</v>
      </c>
      <c r="B362" s="32" t="s">
        <v>124</v>
      </c>
      <c r="C362" s="33"/>
      <c r="D362" s="34" t="s">
        <v>125</v>
      </c>
      <c r="E362" s="35" t="s">
        <v>126</v>
      </c>
      <c r="F362" s="35" t="s">
        <v>183</v>
      </c>
      <c r="G362" s="29" t="s">
        <v>28</v>
      </c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4"/>
    </row>
    <row r="363" spans="1:19" x14ac:dyDescent="0.25">
      <c r="A363" s="32"/>
      <c r="B363" s="33"/>
      <c r="C363" s="33"/>
      <c r="D363" s="35"/>
      <c r="E363" s="35"/>
      <c r="F363" s="35"/>
      <c r="G363" s="7">
        <v>1</v>
      </c>
      <c r="H363" s="7">
        <v>1</v>
      </c>
      <c r="I363" s="7">
        <v>1</v>
      </c>
      <c r="J363" s="7">
        <v>1</v>
      </c>
      <c r="K363" s="7">
        <v>1</v>
      </c>
      <c r="L363" s="7">
        <v>1</v>
      </c>
      <c r="M363" s="7">
        <v>1</v>
      </c>
      <c r="N363" s="7">
        <v>1</v>
      </c>
      <c r="O363" s="7">
        <v>1</v>
      </c>
      <c r="P363" s="7">
        <v>1</v>
      </c>
      <c r="Q363" s="7">
        <v>1</v>
      </c>
      <c r="R363" s="7">
        <v>1</v>
      </c>
      <c r="S363" s="7">
        <v>12</v>
      </c>
    </row>
    <row r="364" spans="1:19" x14ac:dyDescent="0.25">
      <c r="A364" s="32"/>
      <c r="B364" s="33"/>
      <c r="C364" s="33"/>
      <c r="D364" s="35"/>
      <c r="E364" s="35"/>
      <c r="F364" s="35"/>
      <c r="G364" s="29" t="s">
        <v>29</v>
      </c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6"/>
    </row>
    <row r="365" spans="1:19" x14ac:dyDescent="0.25">
      <c r="A365" s="32"/>
      <c r="B365" s="33"/>
      <c r="C365" s="33"/>
      <c r="D365" s="35"/>
      <c r="E365" s="35"/>
      <c r="F365" s="35"/>
      <c r="G365" s="7">
        <v>1</v>
      </c>
      <c r="H365" s="7">
        <v>1</v>
      </c>
      <c r="I365" s="7">
        <v>1</v>
      </c>
      <c r="J365" s="16"/>
      <c r="K365" s="16"/>
      <c r="L365" s="16"/>
      <c r="M365" s="16"/>
      <c r="N365" s="16"/>
      <c r="O365" s="16"/>
      <c r="P365" s="16"/>
      <c r="Q365" s="16"/>
      <c r="R365" s="16"/>
      <c r="S365" s="7">
        <v>3</v>
      </c>
    </row>
    <row r="366" spans="1:19" x14ac:dyDescent="0.25">
      <c r="A366" s="32"/>
      <c r="B366" s="33"/>
      <c r="C366" s="33"/>
      <c r="D366" s="35"/>
      <c r="E366" s="35"/>
      <c r="F366" s="35"/>
      <c r="G366" s="29" t="s">
        <v>30</v>
      </c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6"/>
    </row>
    <row r="367" spans="1:19" x14ac:dyDescent="0.25">
      <c r="A367" s="32"/>
      <c r="B367" s="33"/>
      <c r="C367" s="33"/>
      <c r="D367" s="35"/>
      <c r="E367" s="35"/>
      <c r="F367" s="35"/>
      <c r="G367" s="8">
        <v>331160.59518287115</v>
      </c>
      <c r="H367" s="8">
        <v>305356.25729497336</v>
      </c>
      <c r="I367" s="8">
        <v>288194.92572353862</v>
      </c>
      <c r="J367" s="8">
        <v>283803.41995664814</v>
      </c>
      <c r="K367" s="8">
        <v>283803.41995664814</v>
      </c>
      <c r="L367" s="8">
        <v>283803.41995664814</v>
      </c>
      <c r="M367" s="8">
        <v>283803.41995664814</v>
      </c>
      <c r="N367" s="8">
        <v>283803.41995664814</v>
      </c>
      <c r="O367" s="8">
        <v>283803.41995664814</v>
      </c>
      <c r="P367" s="8">
        <v>283803.41995664814</v>
      </c>
      <c r="Q367" s="8">
        <v>283803.41995664814</v>
      </c>
      <c r="R367" s="8">
        <v>283803.47401010786</v>
      </c>
      <c r="S367" s="9">
        <f>SUM(G367:R367)</f>
        <v>3478942.6118646772</v>
      </c>
    </row>
    <row r="368" spans="1:19" x14ac:dyDescent="0.25">
      <c r="A368" s="32"/>
      <c r="B368" s="33"/>
      <c r="C368" s="33"/>
      <c r="D368" s="35"/>
      <c r="E368" s="35"/>
      <c r="F368" s="35"/>
      <c r="G368" s="31" t="s">
        <v>31</v>
      </c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6"/>
    </row>
    <row r="369" spans="1:19" x14ac:dyDescent="0.25">
      <c r="A369" s="32"/>
      <c r="B369" s="33"/>
      <c r="C369" s="33"/>
      <c r="D369" s="35"/>
      <c r="E369" s="35"/>
      <c r="F369" s="35"/>
      <c r="G369" s="9">
        <v>144088.74000000005</v>
      </c>
      <c r="H369" s="9">
        <v>282266.13000000006</v>
      </c>
      <c r="I369" s="9">
        <v>233759.5100000001</v>
      </c>
      <c r="J369" s="9"/>
      <c r="K369" s="9"/>
      <c r="L369" s="9"/>
      <c r="M369" s="9"/>
      <c r="N369" s="9"/>
      <c r="O369" s="9"/>
      <c r="P369" s="9"/>
      <c r="Q369" s="9"/>
      <c r="R369" s="9"/>
      <c r="S369" s="9">
        <f>SUM(G369:R369)</f>
        <v>660114.38000000024</v>
      </c>
    </row>
    <row r="370" spans="1:19" ht="15" customHeight="1" x14ac:dyDescent="0.25">
      <c r="A370" s="32" t="s">
        <v>184</v>
      </c>
      <c r="B370" s="33" t="s">
        <v>185</v>
      </c>
      <c r="C370" s="33"/>
      <c r="D370" s="34" t="s">
        <v>125</v>
      </c>
      <c r="E370" s="35" t="s">
        <v>186</v>
      </c>
      <c r="F370" s="35" t="s">
        <v>187</v>
      </c>
      <c r="G370" s="29" t="s">
        <v>28</v>
      </c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4"/>
    </row>
    <row r="371" spans="1:19" x14ac:dyDescent="0.25">
      <c r="A371" s="32"/>
      <c r="B371" s="33"/>
      <c r="C371" s="33"/>
      <c r="D371" s="35"/>
      <c r="E371" s="35"/>
      <c r="F371" s="35"/>
      <c r="G371" s="7">
        <v>1</v>
      </c>
      <c r="H371" s="7">
        <v>1</v>
      </c>
      <c r="I371" s="7">
        <v>1</v>
      </c>
      <c r="J371" s="7">
        <v>1</v>
      </c>
      <c r="K371" s="7">
        <v>1</v>
      </c>
      <c r="L371" s="7">
        <v>1</v>
      </c>
      <c r="M371" s="7">
        <v>1</v>
      </c>
      <c r="N371" s="7">
        <v>1</v>
      </c>
      <c r="O371" s="7">
        <v>1</v>
      </c>
      <c r="P371" s="7">
        <v>1</v>
      </c>
      <c r="Q371" s="7">
        <v>1</v>
      </c>
      <c r="R371" s="7">
        <v>1</v>
      </c>
      <c r="S371" s="7">
        <v>12</v>
      </c>
    </row>
    <row r="372" spans="1:19" x14ac:dyDescent="0.25">
      <c r="A372" s="32"/>
      <c r="B372" s="33"/>
      <c r="C372" s="33"/>
      <c r="D372" s="35"/>
      <c r="E372" s="35"/>
      <c r="F372" s="35"/>
      <c r="G372" s="29" t="s">
        <v>29</v>
      </c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6"/>
    </row>
    <row r="373" spans="1:19" x14ac:dyDescent="0.25">
      <c r="A373" s="32"/>
      <c r="B373" s="33"/>
      <c r="C373" s="33"/>
      <c r="D373" s="35"/>
      <c r="E373" s="35"/>
      <c r="F373" s="35"/>
      <c r="G373" s="7">
        <v>1</v>
      </c>
      <c r="H373" s="7">
        <v>1</v>
      </c>
      <c r="I373" s="7">
        <v>1</v>
      </c>
      <c r="J373" s="16"/>
      <c r="K373" s="16"/>
      <c r="L373" s="16"/>
      <c r="M373" s="16"/>
      <c r="N373" s="16"/>
      <c r="O373" s="16"/>
      <c r="P373" s="16"/>
      <c r="Q373" s="16"/>
      <c r="R373" s="16"/>
      <c r="S373" s="7">
        <v>3</v>
      </c>
    </row>
    <row r="374" spans="1:19" x14ac:dyDescent="0.25">
      <c r="A374" s="32"/>
      <c r="B374" s="33"/>
      <c r="C374" s="33"/>
      <c r="D374" s="35"/>
      <c r="E374" s="35"/>
      <c r="F374" s="35"/>
      <c r="G374" s="29" t="s">
        <v>30</v>
      </c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6"/>
    </row>
    <row r="375" spans="1:19" x14ac:dyDescent="0.25">
      <c r="A375" s="32"/>
      <c r="B375" s="33"/>
      <c r="C375" s="33"/>
      <c r="D375" s="35"/>
      <c r="E375" s="35"/>
      <c r="F375" s="35"/>
      <c r="G375" s="8">
        <v>158962.47481712882</v>
      </c>
      <c r="H375" s="8">
        <v>146575.97270502668</v>
      </c>
      <c r="I375" s="8">
        <v>138338.25427646138</v>
      </c>
      <c r="J375" s="8">
        <v>136230.26004335188</v>
      </c>
      <c r="K375" s="8">
        <v>136230.26004335188</v>
      </c>
      <c r="L375" s="8">
        <v>136230.26004335188</v>
      </c>
      <c r="M375" s="8">
        <v>136230.26004335188</v>
      </c>
      <c r="N375" s="8">
        <v>136230.26004335188</v>
      </c>
      <c r="O375" s="8">
        <v>136230.26004335188</v>
      </c>
      <c r="P375" s="8">
        <v>136230.26004335188</v>
      </c>
      <c r="Q375" s="8">
        <v>136230.26004335188</v>
      </c>
      <c r="R375" s="8">
        <v>136230.28598989217</v>
      </c>
      <c r="S375" s="9">
        <f>SUM(G375:R375)</f>
        <v>1669949.0681353242</v>
      </c>
    </row>
    <row r="376" spans="1:19" x14ac:dyDescent="0.25">
      <c r="A376" s="32"/>
      <c r="B376" s="33"/>
      <c r="C376" s="33"/>
      <c r="D376" s="35"/>
      <c r="E376" s="35"/>
      <c r="F376" s="35"/>
      <c r="G376" s="31" t="s">
        <v>31</v>
      </c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6"/>
    </row>
    <row r="377" spans="1:19" x14ac:dyDescent="0.25">
      <c r="A377" s="32"/>
      <c r="B377" s="33"/>
      <c r="C377" s="33"/>
      <c r="D377" s="35"/>
      <c r="E377" s="35"/>
      <c r="F377" s="35"/>
      <c r="G377" s="9">
        <v>71960.73</v>
      </c>
      <c r="H377" s="9">
        <v>84378.63</v>
      </c>
      <c r="I377" s="9">
        <v>131290.02000000002</v>
      </c>
      <c r="J377" s="9"/>
      <c r="K377" s="9"/>
      <c r="L377" s="9"/>
      <c r="M377" s="9"/>
      <c r="N377" s="9"/>
      <c r="O377" s="9"/>
      <c r="P377" s="9"/>
      <c r="Q377" s="9"/>
      <c r="R377" s="9"/>
      <c r="S377" s="9">
        <f>SUM(G377:R377)</f>
        <v>287629.38</v>
      </c>
    </row>
    <row r="378" spans="1:19" x14ac:dyDescent="0.25">
      <c r="A378" s="26" t="s">
        <v>188</v>
      </c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8"/>
    </row>
    <row r="379" spans="1:19" ht="15" customHeight="1" x14ac:dyDescent="0.25">
      <c r="A379" s="32" t="s">
        <v>189</v>
      </c>
      <c r="B379" s="32" t="s">
        <v>24</v>
      </c>
      <c r="C379" s="33"/>
      <c r="D379" s="34" t="s">
        <v>25</v>
      </c>
      <c r="E379" s="35" t="s">
        <v>26</v>
      </c>
      <c r="F379" s="34" t="s">
        <v>27</v>
      </c>
      <c r="G379" s="29" t="s">
        <v>28</v>
      </c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4"/>
    </row>
    <row r="380" spans="1:19" x14ac:dyDescent="0.25">
      <c r="A380" s="32"/>
      <c r="B380" s="33"/>
      <c r="C380" s="33"/>
      <c r="D380" s="35"/>
      <c r="E380" s="35"/>
      <c r="F380" s="35"/>
      <c r="G380" s="5">
        <v>1</v>
      </c>
      <c r="H380" s="5">
        <v>1</v>
      </c>
      <c r="I380" s="5">
        <v>1</v>
      </c>
      <c r="J380" s="5">
        <v>1</v>
      </c>
      <c r="K380" s="5">
        <v>1</v>
      </c>
      <c r="L380" s="5">
        <v>1</v>
      </c>
      <c r="M380" s="5">
        <v>1</v>
      </c>
      <c r="N380" s="5">
        <v>1</v>
      </c>
      <c r="O380" s="5">
        <v>1</v>
      </c>
      <c r="P380" s="5">
        <v>1</v>
      </c>
      <c r="Q380" s="5">
        <v>1</v>
      </c>
      <c r="R380" s="5">
        <v>1</v>
      </c>
      <c r="S380" s="5">
        <v>1</v>
      </c>
    </row>
    <row r="381" spans="1:19" x14ac:dyDescent="0.25">
      <c r="A381" s="32"/>
      <c r="B381" s="33"/>
      <c r="C381" s="33"/>
      <c r="D381" s="35"/>
      <c r="E381" s="35"/>
      <c r="F381" s="35"/>
      <c r="G381" s="29" t="s">
        <v>29</v>
      </c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6"/>
    </row>
    <row r="382" spans="1:19" x14ac:dyDescent="0.25">
      <c r="A382" s="32"/>
      <c r="B382" s="33"/>
      <c r="C382" s="33"/>
      <c r="D382" s="35"/>
      <c r="E382" s="35"/>
      <c r="F382" s="35"/>
      <c r="G382" s="5">
        <v>0.5</v>
      </c>
      <c r="H382" s="5">
        <v>0.5</v>
      </c>
      <c r="I382" s="5">
        <v>0.5</v>
      </c>
      <c r="J382" s="7"/>
      <c r="K382" s="7"/>
      <c r="L382" s="7"/>
      <c r="M382" s="7"/>
      <c r="N382" s="7"/>
      <c r="O382" s="7"/>
      <c r="P382" s="7"/>
      <c r="Q382" s="7"/>
      <c r="R382" s="7"/>
      <c r="S382" s="5">
        <v>0.5</v>
      </c>
    </row>
    <row r="383" spans="1:19" x14ac:dyDescent="0.25">
      <c r="A383" s="32"/>
      <c r="B383" s="33"/>
      <c r="C383" s="33"/>
      <c r="D383" s="35"/>
      <c r="E383" s="35"/>
      <c r="F383" s="35"/>
      <c r="G383" s="29" t="s">
        <v>30</v>
      </c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6"/>
    </row>
    <row r="384" spans="1:19" x14ac:dyDescent="0.25">
      <c r="A384" s="32"/>
      <c r="B384" s="33"/>
      <c r="C384" s="33"/>
      <c r="D384" s="35"/>
      <c r="E384" s="35"/>
      <c r="F384" s="35"/>
      <c r="G384" s="8">
        <v>154728.93326744539</v>
      </c>
      <c r="H384" s="8">
        <v>149386.12565089256</v>
      </c>
      <c r="I384" s="8">
        <v>145968.72943456093</v>
      </c>
      <c r="J384" s="8">
        <v>143146.43572245445</v>
      </c>
      <c r="K384" s="8">
        <v>143146.43572245445</v>
      </c>
      <c r="L384" s="8">
        <v>143146.43572245445</v>
      </c>
      <c r="M384" s="8">
        <v>143146.43572245445</v>
      </c>
      <c r="N384" s="8">
        <v>143146.43572245445</v>
      </c>
      <c r="O384" s="8">
        <v>143146.43572245445</v>
      </c>
      <c r="P384" s="8">
        <v>143146.43572245445</v>
      </c>
      <c r="Q384" s="8">
        <v>143146.43572245445</v>
      </c>
      <c r="R384" s="8">
        <v>143146.40839970135</v>
      </c>
      <c r="S384" s="9">
        <f>SUM(G384:R384)</f>
        <v>1738401.6825322357</v>
      </c>
    </row>
    <row r="385" spans="1:19" x14ac:dyDescent="0.25">
      <c r="A385" s="32"/>
      <c r="B385" s="33"/>
      <c r="C385" s="33"/>
      <c r="D385" s="35"/>
      <c r="E385" s="35"/>
      <c r="F385" s="35"/>
      <c r="G385" s="31" t="s">
        <v>31</v>
      </c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6"/>
    </row>
    <row r="386" spans="1:19" x14ac:dyDescent="0.25">
      <c r="A386" s="32"/>
      <c r="B386" s="33"/>
      <c r="C386" s="33"/>
      <c r="D386" s="35"/>
      <c r="E386" s="35"/>
      <c r="F386" s="35"/>
      <c r="G386" s="9">
        <v>68083.73</v>
      </c>
      <c r="H386" s="9">
        <v>170929.83</v>
      </c>
      <c r="I386" s="9">
        <v>168180.46000000002</v>
      </c>
      <c r="J386" s="9"/>
      <c r="K386" s="9"/>
      <c r="L386" s="9"/>
      <c r="M386" s="9"/>
      <c r="N386" s="9"/>
      <c r="O386" s="9"/>
      <c r="P386" s="9"/>
      <c r="Q386" s="9"/>
      <c r="R386" s="9"/>
      <c r="S386" s="9">
        <f>SUM(G386:R386)</f>
        <v>407194.02</v>
      </c>
    </row>
    <row r="387" spans="1:19" ht="15" customHeight="1" x14ac:dyDescent="0.25">
      <c r="A387" s="32" t="s">
        <v>190</v>
      </c>
      <c r="B387" s="33" t="s">
        <v>191</v>
      </c>
      <c r="C387" s="33"/>
      <c r="D387" s="34" t="s">
        <v>192</v>
      </c>
      <c r="E387" s="35" t="s">
        <v>193</v>
      </c>
      <c r="F387" s="35" t="s">
        <v>194</v>
      </c>
      <c r="G387" s="29" t="s">
        <v>28</v>
      </c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4"/>
    </row>
    <row r="388" spans="1:19" x14ac:dyDescent="0.25">
      <c r="A388" s="32"/>
      <c r="B388" s="33"/>
      <c r="C388" s="33"/>
      <c r="D388" s="35"/>
      <c r="E388" s="35"/>
      <c r="F388" s="35"/>
      <c r="G388" s="7"/>
      <c r="H388" s="7"/>
      <c r="I388" s="7">
        <v>10</v>
      </c>
      <c r="J388" s="7"/>
      <c r="K388" s="7"/>
      <c r="L388" s="7">
        <v>10</v>
      </c>
      <c r="M388" s="7"/>
      <c r="N388" s="7"/>
      <c r="O388" s="7">
        <v>10</v>
      </c>
      <c r="P388" s="7"/>
      <c r="Q388" s="7"/>
      <c r="R388" s="7"/>
      <c r="S388" s="7">
        <f>+O388+L388+I388</f>
        <v>30</v>
      </c>
    </row>
    <row r="389" spans="1:19" x14ac:dyDescent="0.25">
      <c r="A389" s="32"/>
      <c r="B389" s="33"/>
      <c r="C389" s="33"/>
      <c r="D389" s="35"/>
      <c r="E389" s="35"/>
      <c r="F389" s="35"/>
      <c r="G389" s="29" t="s">
        <v>29</v>
      </c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6"/>
    </row>
    <row r="390" spans="1:19" x14ac:dyDescent="0.25">
      <c r="A390" s="32"/>
      <c r="B390" s="33"/>
      <c r="C390" s="33"/>
      <c r="D390" s="35"/>
      <c r="E390" s="35"/>
      <c r="F390" s="35"/>
      <c r="G390" s="7"/>
      <c r="H390" s="7"/>
      <c r="I390" s="7">
        <v>3</v>
      </c>
      <c r="J390" s="16"/>
      <c r="K390" s="16"/>
      <c r="L390" s="16"/>
      <c r="M390" s="16"/>
      <c r="N390" s="16"/>
      <c r="O390" s="16"/>
      <c r="P390" s="16"/>
      <c r="Q390" s="16"/>
      <c r="R390" s="16"/>
      <c r="S390" s="7">
        <v>3</v>
      </c>
    </row>
    <row r="391" spans="1:19" x14ac:dyDescent="0.25">
      <c r="A391" s="32"/>
      <c r="B391" s="33"/>
      <c r="C391" s="33"/>
      <c r="D391" s="35"/>
      <c r="E391" s="35"/>
      <c r="F391" s="35"/>
      <c r="G391" s="29" t="s">
        <v>30</v>
      </c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6"/>
    </row>
    <row r="392" spans="1:19" x14ac:dyDescent="0.25">
      <c r="A392" s="32"/>
      <c r="B392" s="33"/>
      <c r="C392" s="33"/>
      <c r="D392" s="35"/>
      <c r="E392" s="35"/>
      <c r="F392" s="35"/>
      <c r="G392" s="8">
        <v>343533.84852346726</v>
      </c>
      <c r="H392" s="8">
        <v>331671.58576707391</v>
      </c>
      <c r="I392" s="8">
        <v>324084.17952485074</v>
      </c>
      <c r="J392" s="8">
        <v>317818.03782717831</v>
      </c>
      <c r="K392" s="8">
        <v>317818.03782717831</v>
      </c>
      <c r="L392" s="8">
        <v>317818.03782717831</v>
      </c>
      <c r="M392" s="8">
        <v>317818.03782717831</v>
      </c>
      <c r="N392" s="8">
        <v>317818.03782717831</v>
      </c>
      <c r="O392" s="8">
        <v>317818.03782717831</v>
      </c>
      <c r="P392" s="8">
        <v>317818.03782717831</v>
      </c>
      <c r="Q392" s="8">
        <v>317818.03782717831</v>
      </c>
      <c r="R392" s="8">
        <v>317817.97716437705</v>
      </c>
      <c r="S392" s="9">
        <f>SUM(G392:R392)</f>
        <v>3859651.8935971959</v>
      </c>
    </row>
    <row r="393" spans="1:19" x14ac:dyDescent="0.25">
      <c r="A393" s="32"/>
      <c r="B393" s="33"/>
      <c r="C393" s="33"/>
      <c r="D393" s="35"/>
      <c r="E393" s="35"/>
      <c r="F393" s="35"/>
      <c r="G393" s="31" t="s">
        <v>31</v>
      </c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6"/>
    </row>
    <row r="394" spans="1:19" x14ac:dyDescent="0.25">
      <c r="A394" s="32"/>
      <c r="B394" s="33"/>
      <c r="C394" s="33"/>
      <c r="D394" s="35"/>
      <c r="E394" s="35"/>
      <c r="F394" s="35"/>
      <c r="G394" s="9">
        <v>32619.100000000002</v>
      </c>
      <c r="H394" s="9">
        <v>47170.32</v>
      </c>
      <c r="I394" s="9">
        <v>36490.550000000003</v>
      </c>
      <c r="J394" s="9"/>
      <c r="K394" s="9"/>
      <c r="L394" s="9"/>
      <c r="M394" s="9"/>
      <c r="N394" s="9"/>
      <c r="O394" s="9"/>
      <c r="P394" s="9"/>
      <c r="Q394" s="9"/>
      <c r="R394" s="9"/>
      <c r="S394" s="9">
        <f>SUM(G394:R394)</f>
        <v>116279.97</v>
      </c>
    </row>
    <row r="395" spans="1:19" ht="15" customHeight="1" x14ac:dyDescent="0.25">
      <c r="A395" s="32" t="s">
        <v>195</v>
      </c>
      <c r="B395" s="33" t="s">
        <v>196</v>
      </c>
      <c r="C395" s="33"/>
      <c r="D395" s="34">
        <v>100</v>
      </c>
      <c r="E395" s="35" t="s">
        <v>197</v>
      </c>
      <c r="F395" s="35" t="s">
        <v>198</v>
      </c>
      <c r="G395" s="29" t="s">
        <v>28</v>
      </c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4"/>
    </row>
    <row r="396" spans="1:19" x14ac:dyDescent="0.25">
      <c r="A396" s="32"/>
      <c r="B396" s="33"/>
      <c r="C396" s="33"/>
      <c r="D396" s="35"/>
      <c r="E396" s="35"/>
      <c r="F396" s="35"/>
      <c r="G396" s="5">
        <v>1</v>
      </c>
      <c r="H396" s="5">
        <v>1</v>
      </c>
      <c r="I396" s="5">
        <v>1</v>
      </c>
      <c r="J396" s="5">
        <v>1</v>
      </c>
      <c r="K396" s="5">
        <v>1</v>
      </c>
      <c r="L396" s="5">
        <v>1</v>
      </c>
      <c r="M396" s="5">
        <v>1</v>
      </c>
      <c r="N396" s="5">
        <v>1</v>
      </c>
      <c r="O396" s="5">
        <v>1</v>
      </c>
      <c r="P396" s="5">
        <v>1</v>
      </c>
      <c r="Q396" s="5">
        <v>1</v>
      </c>
      <c r="R396" s="5">
        <v>1</v>
      </c>
      <c r="S396" s="5">
        <v>1</v>
      </c>
    </row>
    <row r="397" spans="1:19" x14ac:dyDescent="0.25">
      <c r="A397" s="32"/>
      <c r="B397" s="33"/>
      <c r="C397" s="33"/>
      <c r="D397" s="35"/>
      <c r="E397" s="35"/>
      <c r="F397" s="35"/>
      <c r="G397" s="29" t="s">
        <v>29</v>
      </c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6"/>
    </row>
    <row r="398" spans="1:19" x14ac:dyDescent="0.25">
      <c r="A398" s="32"/>
      <c r="B398" s="33"/>
      <c r="C398" s="33"/>
      <c r="D398" s="35"/>
      <c r="E398" s="35"/>
      <c r="F398" s="35"/>
      <c r="G398" s="5">
        <v>0.5</v>
      </c>
      <c r="H398" s="5">
        <v>0.5</v>
      </c>
      <c r="I398" s="5">
        <v>0.5</v>
      </c>
      <c r="J398" s="7"/>
      <c r="K398" s="7"/>
      <c r="L398" s="7"/>
      <c r="M398" s="7"/>
      <c r="N398" s="7"/>
      <c r="O398" s="7"/>
      <c r="P398" s="7"/>
      <c r="Q398" s="7"/>
      <c r="R398" s="7"/>
      <c r="S398" s="5">
        <v>0.5</v>
      </c>
    </row>
    <row r="399" spans="1:19" x14ac:dyDescent="0.25">
      <c r="A399" s="32"/>
      <c r="B399" s="33"/>
      <c r="C399" s="33"/>
      <c r="D399" s="35"/>
      <c r="E399" s="35"/>
      <c r="F399" s="35"/>
      <c r="G399" s="29" t="s">
        <v>30</v>
      </c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6"/>
    </row>
    <row r="400" spans="1:19" x14ac:dyDescent="0.25">
      <c r="A400" s="32"/>
      <c r="B400" s="33"/>
      <c r="C400" s="33"/>
      <c r="D400" s="35"/>
      <c r="E400" s="35"/>
      <c r="F400" s="35"/>
      <c r="G400" s="8">
        <v>549784.2713608772</v>
      </c>
      <c r="H400" s="8">
        <v>530800.15810902254</v>
      </c>
      <c r="I400" s="8">
        <v>518657.43438520684</v>
      </c>
      <c r="J400" s="8">
        <v>508629.2343626885</v>
      </c>
      <c r="K400" s="8">
        <v>508629.2343626885</v>
      </c>
      <c r="L400" s="8">
        <v>508629.2343626885</v>
      </c>
      <c r="M400" s="8">
        <v>508629.2343626885</v>
      </c>
      <c r="N400" s="8">
        <v>508629.2343626885</v>
      </c>
      <c r="O400" s="8">
        <v>508629.2343626885</v>
      </c>
      <c r="P400" s="8">
        <v>508629.2343626885</v>
      </c>
      <c r="Q400" s="8">
        <v>508629.2343626885</v>
      </c>
      <c r="R400" s="8">
        <v>508629.13727923034</v>
      </c>
      <c r="S400" s="9">
        <f>SUM(G400:R400)</f>
        <v>6176904.8760358449</v>
      </c>
    </row>
    <row r="401" spans="1:19" x14ac:dyDescent="0.25">
      <c r="A401" s="32"/>
      <c r="B401" s="33"/>
      <c r="C401" s="33"/>
      <c r="D401" s="35"/>
      <c r="E401" s="35"/>
      <c r="F401" s="35"/>
      <c r="G401" s="31" t="s">
        <v>31</v>
      </c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6"/>
    </row>
    <row r="402" spans="1:19" x14ac:dyDescent="0.25">
      <c r="A402" s="32"/>
      <c r="B402" s="33"/>
      <c r="C402" s="33"/>
      <c r="D402" s="35"/>
      <c r="E402" s="35"/>
      <c r="F402" s="35"/>
      <c r="G402" s="9">
        <v>275964.57</v>
      </c>
      <c r="H402" s="9">
        <v>345887.96000000014</v>
      </c>
      <c r="I402" s="9">
        <v>325517.67000000004</v>
      </c>
      <c r="J402" s="9"/>
      <c r="K402" s="9"/>
      <c r="L402" s="9"/>
      <c r="M402" s="9"/>
      <c r="N402" s="9"/>
      <c r="O402" s="9"/>
      <c r="P402" s="9"/>
      <c r="Q402" s="9"/>
      <c r="R402" s="9"/>
      <c r="S402" s="9">
        <f>SUM(G402:R402)</f>
        <v>947370.20000000019</v>
      </c>
    </row>
    <row r="403" spans="1:19" ht="15" customHeight="1" x14ac:dyDescent="0.25">
      <c r="A403" s="32" t="s">
        <v>199</v>
      </c>
      <c r="B403" s="33" t="s">
        <v>200</v>
      </c>
      <c r="C403" s="33"/>
      <c r="D403" s="34">
        <v>1</v>
      </c>
      <c r="E403" s="35" t="s">
        <v>201</v>
      </c>
      <c r="F403" s="35" t="s">
        <v>202</v>
      </c>
      <c r="G403" s="29" t="s">
        <v>28</v>
      </c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4"/>
    </row>
    <row r="404" spans="1:19" x14ac:dyDescent="0.25">
      <c r="A404" s="32"/>
      <c r="B404" s="33"/>
      <c r="C404" s="33"/>
      <c r="D404" s="35"/>
      <c r="E404" s="35"/>
      <c r="F404" s="35"/>
      <c r="G404" s="7">
        <v>1</v>
      </c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>
        <v>1</v>
      </c>
    </row>
    <row r="405" spans="1:19" x14ac:dyDescent="0.25">
      <c r="A405" s="32"/>
      <c r="B405" s="33"/>
      <c r="C405" s="33"/>
      <c r="D405" s="35"/>
      <c r="E405" s="35"/>
      <c r="F405" s="35"/>
      <c r="G405" s="29" t="s">
        <v>29</v>
      </c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6"/>
    </row>
    <row r="406" spans="1:19" x14ac:dyDescent="0.25">
      <c r="A406" s="32"/>
      <c r="B406" s="33"/>
      <c r="C406" s="33"/>
      <c r="D406" s="35"/>
      <c r="E406" s="35"/>
      <c r="F406" s="35"/>
      <c r="G406" s="7"/>
      <c r="H406" s="7"/>
      <c r="I406" s="7">
        <v>1</v>
      </c>
      <c r="J406" s="16"/>
      <c r="K406" s="16"/>
      <c r="L406" s="16"/>
      <c r="M406" s="16"/>
      <c r="N406" s="16"/>
      <c r="O406" s="16"/>
      <c r="P406" s="16"/>
      <c r="Q406" s="16"/>
      <c r="R406" s="16"/>
      <c r="S406" s="7">
        <v>1</v>
      </c>
    </row>
    <row r="407" spans="1:19" x14ac:dyDescent="0.25">
      <c r="A407" s="32"/>
      <c r="B407" s="33"/>
      <c r="C407" s="33"/>
      <c r="D407" s="35"/>
      <c r="E407" s="35"/>
      <c r="F407" s="35"/>
      <c r="G407" s="29" t="s">
        <v>30</v>
      </c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6"/>
    </row>
    <row r="408" spans="1:19" x14ac:dyDescent="0.25">
      <c r="A408" s="32"/>
      <c r="B408" s="33"/>
      <c r="C408" s="33"/>
      <c r="D408" s="35"/>
      <c r="E408" s="35"/>
      <c r="F408" s="35"/>
      <c r="G408" s="8">
        <v>27924.21684821025</v>
      </c>
      <c r="H408" s="8">
        <v>26959.990473011159</v>
      </c>
      <c r="I408" s="8">
        <v>26343.246655381699</v>
      </c>
      <c r="J408" s="8">
        <v>25833.902087679035</v>
      </c>
      <c r="K408" s="8">
        <v>25833.902087679035</v>
      </c>
      <c r="L408" s="8">
        <v>25833.902087679035</v>
      </c>
      <c r="M408" s="8">
        <v>25833.902087679035</v>
      </c>
      <c r="N408" s="8">
        <v>25833.902087679035</v>
      </c>
      <c r="O408" s="8">
        <v>25833.902087679035</v>
      </c>
      <c r="P408" s="8">
        <v>25833.902087679035</v>
      </c>
      <c r="Q408" s="8">
        <v>25833.902087679035</v>
      </c>
      <c r="R408" s="8">
        <v>25833.897156691233</v>
      </c>
      <c r="S408" s="9">
        <f>SUM(G408:R408)</f>
        <v>313732.56783472665</v>
      </c>
    </row>
    <row r="409" spans="1:19" x14ac:dyDescent="0.25">
      <c r="A409" s="32"/>
      <c r="B409" s="33"/>
      <c r="C409" s="33"/>
      <c r="D409" s="35"/>
      <c r="E409" s="35"/>
      <c r="F409" s="35"/>
      <c r="G409" s="31" t="s">
        <v>31</v>
      </c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6"/>
    </row>
    <row r="410" spans="1:19" x14ac:dyDescent="0.25">
      <c r="A410" s="32"/>
      <c r="B410" s="33"/>
      <c r="C410" s="33"/>
      <c r="D410" s="35"/>
      <c r="E410" s="35"/>
      <c r="F410" s="35"/>
      <c r="G410" s="9">
        <v>16000.2</v>
      </c>
      <c r="H410" s="9">
        <v>16000.2</v>
      </c>
      <c r="I410" s="9">
        <v>12606</v>
      </c>
      <c r="J410" s="9"/>
      <c r="K410" s="9"/>
      <c r="L410" s="9"/>
      <c r="M410" s="9"/>
      <c r="N410" s="9"/>
      <c r="O410" s="9"/>
      <c r="P410" s="9"/>
      <c r="Q410" s="9"/>
      <c r="R410" s="9"/>
      <c r="S410" s="9">
        <f>SUM(G410:R410)</f>
        <v>44606.400000000001</v>
      </c>
    </row>
    <row r="411" spans="1:19" x14ac:dyDescent="0.25">
      <c r="A411" s="26" t="s">
        <v>203</v>
      </c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8"/>
    </row>
    <row r="412" spans="1:19" ht="15" customHeight="1" x14ac:dyDescent="0.25">
      <c r="A412" s="38" t="s">
        <v>204</v>
      </c>
      <c r="B412" s="32" t="s">
        <v>205</v>
      </c>
      <c r="C412" s="33"/>
      <c r="D412" s="34" t="s">
        <v>34</v>
      </c>
      <c r="E412" s="35" t="s">
        <v>209</v>
      </c>
      <c r="F412" s="35" t="s">
        <v>206</v>
      </c>
      <c r="G412" s="29" t="s">
        <v>28</v>
      </c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4"/>
    </row>
    <row r="413" spans="1:19" x14ac:dyDescent="0.25">
      <c r="A413" s="38"/>
      <c r="B413" s="33"/>
      <c r="C413" s="33"/>
      <c r="D413" s="35"/>
      <c r="E413" s="35"/>
      <c r="F413" s="35"/>
      <c r="G413" s="7">
        <v>1</v>
      </c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>
        <v>1</v>
      </c>
    </row>
    <row r="414" spans="1:19" x14ac:dyDescent="0.25">
      <c r="A414" s="38"/>
      <c r="B414" s="33"/>
      <c r="C414" s="33"/>
      <c r="D414" s="35"/>
      <c r="E414" s="35"/>
      <c r="F414" s="35"/>
      <c r="G414" s="29" t="s">
        <v>29</v>
      </c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6"/>
    </row>
    <row r="415" spans="1:19" x14ac:dyDescent="0.25">
      <c r="A415" s="38"/>
      <c r="B415" s="33"/>
      <c r="C415" s="33"/>
      <c r="D415" s="35"/>
      <c r="E415" s="35"/>
      <c r="F415" s="35"/>
      <c r="G415" s="7"/>
      <c r="H415" s="7"/>
      <c r="I415" s="7">
        <v>1</v>
      </c>
      <c r="J415" s="16"/>
      <c r="K415" s="16"/>
      <c r="L415" s="16"/>
      <c r="M415" s="16"/>
      <c r="N415" s="16"/>
      <c r="O415" s="16"/>
      <c r="P415" s="16"/>
      <c r="Q415" s="16"/>
      <c r="R415" s="16"/>
      <c r="S415" s="7">
        <v>1</v>
      </c>
    </row>
    <row r="416" spans="1:19" x14ac:dyDescent="0.25">
      <c r="A416" s="38"/>
      <c r="B416" s="33"/>
      <c r="C416" s="33"/>
      <c r="D416" s="35"/>
      <c r="E416" s="35"/>
      <c r="F416" s="35"/>
      <c r="G416" s="29" t="s">
        <v>30</v>
      </c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6"/>
    </row>
    <row r="417" spans="1:19" x14ac:dyDescent="0.25">
      <c r="A417" s="38"/>
      <c r="B417" s="33"/>
      <c r="C417" s="33"/>
      <c r="D417" s="35"/>
      <c r="E417" s="35"/>
      <c r="F417" s="35"/>
      <c r="G417" s="8">
        <v>484.73675777033691</v>
      </c>
      <c r="H417" s="8">
        <v>168.63444006294051</v>
      </c>
      <c r="I417" s="8">
        <v>168.63444006294051</v>
      </c>
      <c r="J417" s="8">
        <v>168.63444006294051</v>
      </c>
      <c r="K417" s="8">
        <v>168.63444006294051</v>
      </c>
      <c r="L417" s="8">
        <v>168.63444006294051</v>
      </c>
      <c r="M417" s="8">
        <v>168.63444006294051</v>
      </c>
      <c r="N417" s="8">
        <v>168.63444006294051</v>
      </c>
      <c r="O417" s="8">
        <v>168.63444006294051</v>
      </c>
      <c r="P417" s="8">
        <v>168.63444006294051</v>
      </c>
      <c r="Q417" s="8">
        <v>168.63444006294051</v>
      </c>
      <c r="R417" s="8">
        <v>168.63514251253542</v>
      </c>
      <c r="S417" s="9">
        <f>SUM(G417:R417)</f>
        <v>2339.7163009122773</v>
      </c>
    </row>
    <row r="418" spans="1:19" x14ac:dyDescent="0.25">
      <c r="A418" s="38"/>
      <c r="B418" s="33"/>
      <c r="C418" s="33"/>
      <c r="D418" s="35"/>
      <c r="E418" s="35"/>
      <c r="F418" s="35"/>
      <c r="G418" s="31" t="s">
        <v>31</v>
      </c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6"/>
    </row>
    <row r="419" spans="1:19" x14ac:dyDescent="0.25">
      <c r="A419" s="38"/>
      <c r="B419" s="33"/>
      <c r="C419" s="33"/>
      <c r="D419" s="35"/>
      <c r="E419" s="35"/>
      <c r="F419" s="35"/>
      <c r="G419" s="9">
        <v>1011.4000000000001</v>
      </c>
      <c r="H419" s="9">
        <v>697.6</v>
      </c>
      <c r="I419" s="9">
        <v>6778.1</v>
      </c>
      <c r="J419" s="9"/>
      <c r="K419" s="9"/>
      <c r="L419" s="9"/>
      <c r="M419" s="9"/>
      <c r="N419" s="9"/>
      <c r="O419" s="9"/>
      <c r="P419" s="9"/>
      <c r="Q419" s="9"/>
      <c r="R419" s="9"/>
      <c r="S419" s="9">
        <f>SUM(G419:R419)</f>
        <v>8487.1</v>
      </c>
    </row>
    <row r="420" spans="1:19" ht="15" customHeight="1" x14ac:dyDescent="0.25">
      <c r="A420" s="38" t="s">
        <v>207</v>
      </c>
      <c r="B420" s="32" t="s">
        <v>208</v>
      </c>
      <c r="C420" s="33"/>
      <c r="D420" s="34">
        <v>1</v>
      </c>
      <c r="E420" s="35" t="s">
        <v>209</v>
      </c>
      <c r="F420" s="35" t="s">
        <v>210</v>
      </c>
      <c r="G420" s="29" t="s">
        <v>28</v>
      </c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4"/>
    </row>
    <row r="421" spans="1:19" x14ac:dyDescent="0.25">
      <c r="A421" s="38"/>
      <c r="B421" s="33"/>
      <c r="C421" s="33"/>
      <c r="D421" s="35"/>
      <c r="E421" s="35"/>
      <c r="F421" s="35"/>
      <c r="G421" s="7">
        <v>1</v>
      </c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>
        <v>1</v>
      </c>
    </row>
    <row r="422" spans="1:19" x14ac:dyDescent="0.25">
      <c r="A422" s="38"/>
      <c r="B422" s="33"/>
      <c r="C422" s="33"/>
      <c r="D422" s="35"/>
      <c r="E422" s="35"/>
      <c r="F422" s="35"/>
      <c r="G422" s="29" t="s">
        <v>29</v>
      </c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6"/>
    </row>
    <row r="423" spans="1:19" x14ac:dyDescent="0.25">
      <c r="A423" s="38"/>
      <c r="B423" s="33"/>
      <c r="C423" s="33"/>
      <c r="D423" s="35"/>
      <c r="E423" s="35"/>
      <c r="F423" s="35"/>
      <c r="G423" s="7"/>
      <c r="H423" s="7"/>
      <c r="I423" s="7">
        <v>1</v>
      </c>
      <c r="J423" s="16"/>
      <c r="K423" s="16"/>
      <c r="L423" s="16"/>
      <c r="M423" s="16"/>
      <c r="N423" s="16"/>
      <c r="O423" s="16"/>
      <c r="P423" s="16"/>
      <c r="Q423" s="16"/>
      <c r="R423" s="16"/>
      <c r="S423" s="7">
        <v>1</v>
      </c>
    </row>
    <row r="424" spans="1:19" x14ac:dyDescent="0.25">
      <c r="A424" s="38"/>
      <c r="B424" s="33"/>
      <c r="C424" s="33"/>
      <c r="D424" s="35"/>
      <c r="E424" s="35"/>
      <c r="F424" s="35"/>
      <c r="G424" s="29" t="s">
        <v>30</v>
      </c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6"/>
    </row>
    <row r="425" spans="1:19" x14ac:dyDescent="0.25">
      <c r="A425" s="38"/>
      <c r="B425" s="33"/>
      <c r="C425" s="33"/>
      <c r="D425" s="35"/>
      <c r="E425" s="35"/>
      <c r="F425" s="35"/>
      <c r="G425" s="8">
        <v>233.53013072022765</v>
      </c>
      <c r="H425" s="8">
        <v>81.242493375114123</v>
      </c>
      <c r="I425" s="8">
        <v>81.242493375114123</v>
      </c>
      <c r="J425" s="8">
        <v>81.242493375114123</v>
      </c>
      <c r="K425" s="8">
        <v>81.242493375114123</v>
      </c>
      <c r="L425" s="8">
        <v>81.242493375114123</v>
      </c>
      <c r="M425" s="8">
        <v>81.242493375114123</v>
      </c>
      <c r="N425" s="8">
        <v>81.242493375114123</v>
      </c>
      <c r="O425" s="8">
        <v>81.242493375114123</v>
      </c>
      <c r="P425" s="8">
        <v>81.242493375114123</v>
      </c>
      <c r="Q425" s="8">
        <v>81.242493375114123</v>
      </c>
      <c r="R425" s="8">
        <v>81.242831792086008</v>
      </c>
      <c r="S425" s="9">
        <f>SUM(G425:R425)</f>
        <v>1127.1978962634548</v>
      </c>
    </row>
    <row r="426" spans="1:19" x14ac:dyDescent="0.25">
      <c r="A426" s="38"/>
      <c r="B426" s="33"/>
      <c r="C426" s="33"/>
      <c r="D426" s="35"/>
      <c r="E426" s="35"/>
      <c r="F426" s="35"/>
      <c r="G426" s="31" t="s">
        <v>31</v>
      </c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6"/>
    </row>
    <row r="427" spans="1:19" x14ac:dyDescent="0.25">
      <c r="A427" s="38"/>
      <c r="B427" s="33"/>
      <c r="C427" s="33"/>
      <c r="D427" s="35"/>
      <c r="E427" s="35"/>
      <c r="F427" s="35"/>
      <c r="G427" s="9">
        <v>0</v>
      </c>
      <c r="H427" s="9">
        <v>354</v>
      </c>
      <c r="I427" s="9">
        <v>0</v>
      </c>
      <c r="J427" s="9"/>
      <c r="K427" s="9"/>
      <c r="L427" s="9"/>
      <c r="M427" s="9"/>
      <c r="N427" s="9"/>
      <c r="O427" s="9"/>
      <c r="P427" s="9"/>
      <c r="Q427" s="9"/>
      <c r="R427" s="9"/>
      <c r="S427" s="9">
        <f>SUM(G427:R427)</f>
        <v>354</v>
      </c>
    </row>
    <row r="428" spans="1:19" ht="15" customHeight="1" x14ac:dyDescent="0.25">
      <c r="A428" s="38" t="s">
        <v>211</v>
      </c>
      <c r="B428" s="32" t="s">
        <v>208</v>
      </c>
      <c r="C428" s="33"/>
      <c r="D428" s="34">
        <v>1</v>
      </c>
      <c r="E428" s="35" t="s">
        <v>209</v>
      </c>
      <c r="F428" s="35" t="s">
        <v>212</v>
      </c>
      <c r="G428" s="29" t="s">
        <v>28</v>
      </c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4"/>
    </row>
    <row r="429" spans="1:19" x14ac:dyDescent="0.25">
      <c r="A429" s="38"/>
      <c r="B429" s="33"/>
      <c r="C429" s="33"/>
      <c r="D429" s="35"/>
      <c r="E429" s="35"/>
      <c r="F429" s="35"/>
      <c r="G429" s="7">
        <v>1</v>
      </c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>
        <v>1</v>
      </c>
    </row>
    <row r="430" spans="1:19" x14ac:dyDescent="0.25">
      <c r="A430" s="38"/>
      <c r="B430" s="33"/>
      <c r="C430" s="33"/>
      <c r="D430" s="35"/>
      <c r="E430" s="35"/>
      <c r="F430" s="35"/>
      <c r="G430" s="29" t="s">
        <v>29</v>
      </c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6"/>
    </row>
    <row r="431" spans="1:19" x14ac:dyDescent="0.25">
      <c r="A431" s="38"/>
      <c r="B431" s="33"/>
      <c r="C431" s="33"/>
      <c r="D431" s="35"/>
      <c r="E431" s="35"/>
      <c r="F431" s="35"/>
      <c r="G431" s="7"/>
      <c r="H431" s="7"/>
      <c r="I431" s="7"/>
      <c r="J431" s="16"/>
      <c r="K431" s="16"/>
      <c r="L431" s="16"/>
      <c r="M431" s="16"/>
      <c r="N431" s="16"/>
      <c r="O431" s="16"/>
      <c r="P431" s="16"/>
      <c r="Q431" s="16"/>
      <c r="R431" s="16"/>
      <c r="S431" s="7">
        <v>0</v>
      </c>
    </row>
    <row r="432" spans="1:19" x14ac:dyDescent="0.25">
      <c r="A432" s="38"/>
      <c r="B432" s="33"/>
      <c r="C432" s="33"/>
      <c r="D432" s="35"/>
      <c r="E432" s="35"/>
      <c r="F432" s="35"/>
      <c r="G432" s="29" t="s">
        <v>30</v>
      </c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6"/>
    </row>
    <row r="433" spans="1:19" x14ac:dyDescent="0.25">
      <c r="A433" s="38"/>
      <c r="B433" s="33"/>
      <c r="C433" s="33"/>
      <c r="D433" s="35"/>
      <c r="E433" s="35"/>
      <c r="F433" s="35"/>
      <c r="G433" s="8">
        <v>0</v>
      </c>
      <c r="H433" s="8">
        <v>0</v>
      </c>
      <c r="I433" s="8">
        <v>0</v>
      </c>
      <c r="J433" s="8">
        <v>0</v>
      </c>
      <c r="K433" s="8">
        <v>0</v>
      </c>
      <c r="L433" s="8">
        <v>0</v>
      </c>
      <c r="M433" s="8">
        <v>0</v>
      </c>
      <c r="N433" s="8">
        <v>0</v>
      </c>
      <c r="O433" s="8">
        <v>0</v>
      </c>
      <c r="P433" s="8">
        <v>0</v>
      </c>
      <c r="Q433" s="8">
        <v>0</v>
      </c>
      <c r="R433" s="8">
        <v>0</v>
      </c>
      <c r="S433" s="9">
        <f>SUM(G433:R433)</f>
        <v>0</v>
      </c>
    </row>
    <row r="434" spans="1:19" x14ac:dyDescent="0.25">
      <c r="A434" s="38"/>
      <c r="B434" s="33"/>
      <c r="C434" s="33"/>
      <c r="D434" s="35"/>
      <c r="E434" s="35"/>
      <c r="F434" s="35"/>
      <c r="G434" s="31" t="s">
        <v>31</v>
      </c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6"/>
    </row>
    <row r="435" spans="1:19" x14ac:dyDescent="0.25">
      <c r="A435" s="38"/>
      <c r="B435" s="33"/>
      <c r="C435" s="33"/>
      <c r="D435" s="35"/>
      <c r="E435" s="35"/>
      <c r="F435" s="35"/>
      <c r="G435" s="9">
        <v>0</v>
      </c>
      <c r="H435" s="9">
        <v>0</v>
      </c>
      <c r="I435" s="9">
        <v>0</v>
      </c>
      <c r="J435" s="9"/>
      <c r="K435" s="9"/>
      <c r="L435" s="9"/>
      <c r="M435" s="9"/>
      <c r="N435" s="9"/>
      <c r="O435" s="9"/>
      <c r="P435" s="9"/>
      <c r="Q435" s="9"/>
      <c r="R435" s="9"/>
      <c r="S435" s="9">
        <f>SUM(G435:R435)</f>
        <v>0</v>
      </c>
    </row>
    <row r="436" spans="1:19" ht="15" customHeight="1" x14ac:dyDescent="0.25">
      <c r="A436" s="38" t="s">
        <v>213</v>
      </c>
      <c r="B436" s="32" t="s">
        <v>208</v>
      </c>
      <c r="C436" s="33"/>
      <c r="D436" s="34">
        <v>1</v>
      </c>
      <c r="E436" s="35" t="s">
        <v>209</v>
      </c>
      <c r="F436" s="35" t="s">
        <v>214</v>
      </c>
      <c r="G436" s="29" t="s">
        <v>28</v>
      </c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4"/>
    </row>
    <row r="437" spans="1:19" x14ac:dyDescent="0.25">
      <c r="A437" s="38"/>
      <c r="B437" s="33"/>
      <c r="C437" s="33"/>
      <c r="D437" s="35"/>
      <c r="E437" s="35"/>
      <c r="F437" s="35"/>
      <c r="G437" s="7">
        <v>1</v>
      </c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>
        <v>1</v>
      </c>
    </row>
    <row r="438" spans="1:19" x14ac:dyDescent="0.25">
      <c r="A438" s="38"/>
      <c r="B438" s="33"/>
      <c r="C438" s="33"/>
      <c r="D438" s="35"/>
      <c r="E438" s="35"/>
      <c r="F438" s="35"/>
      <c r="G438" s="29" t="s">
        <v>29</v>
      </c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6"/>
    </row>
    <row r="439" spans="1:19" x14ac:dyDescent="0.25">
      <c r="A439" s="38"/>
      <c r="B439" s="33"/>
      <c r="C439" s="33"/>
      <c r="D439" s="35"/>
      <c r="E439" s="35"/>
      <c r="F439" s="35"/>
      <c r="G439" s="7"/>
      <c r="H439" s="7"/>
      <c r="I439" s="7">
        <v>1</v>
      </c>
      <c r="J439" s="16"/>
      <c r="K439" s="16"/>
      <c r="L439" s="16"/>
      <c r="M439" s="16"/>
      <c r="N439" s="16"/>
      <c r="O439" s="16"/>
      <c r="P439" s="16"/>
      <c r="Q439" s="16"/>
      <c r="R439" s="16"/>
      <c r="S439" s="7">
        <v>1</v>
      </c>
    </row>
    <row r="440" spans="1:19" x14ac:dyDescent="0.25">
      <c r="A440" s="38"/>
      <c r="B440" s="33"/>
      <c r="C440" s="33"/>
      <c r="D440" s="35"/>
      <c r="E440" s="35"/>
      <c r="F440" s="35"/>
      <c r="G440" s="29" t="s">
        <v>30</v>
      </c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6"/>
    </row>
    <row r="441" spans="1:19" x14ac:dyDescent="0.25">
      <c r="A441" s="38"/>
      <c r="B441" s="33"/>
      <c r="C441" s="33"/>
      <c r="D441" s="35"/>
      <c r="E441" s="35"/>
      <c r="F441" s="35"/>
      <c r="G441" s="8">
        <v>0</v>
      </c>
      <c r="H441" s="8">
        <v>0</v>
      </c>
      <c r="I441" s="8">
        <v>0</v>
      </c>
      <c r="J441" s="8">
        <v>0</v>
      </c>
      <c r="K441" s="8">
        <v>0</v>
      </c>
      <c r="L441" s="8">
        <v>0</v>
      </c>
      <c r="M441" s="8">
        <v>0</v>
      </c>
      <c r="N441" s="8">
        <v>0</v>
      </c>
      <c r="O441" s="8">
        <v>0</v>
      </c>
      <c r="P441" s="8">
        <v>0</v>
      </c>
      <c r="Q441" s="8">
        <v>0</v>
      </c>
      <c r="R441" s="8">
        <v>0</v>
      </c>
      <c r="S441" s="9">
        <f>SUM(G441:R441)</f>
        <v>0</v>
      </c>
    </row>
    <row r="442" spans="1:19" x14ac:dyDescent="0.25">
      <c r="A442" s="38"/>
      <c r="B442" s="33"/>
      <c r="C442" s="33"/>
      <c r="D442" s="35"/>
      <c r="E442" s="35"/>
      <c r="F442" s="35"/>
      <c r="G442" s="31" t="s">
        <v>31</v>
      </c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6"/>
    </row>
    <row r="443" spans="1:19" x14ac:dyDescent="0.25">
      <c r="A443" s="38"/>
      <c r="B443" s="33"/>
      <c r="C443" s="33"/>
      <c r="D443" s="35"/>
      <c r="E443" s="35"/>
      <c r="F443" s="35"/>
      <c r="G443" s="9">
        <v>0</v>
      </c>
      <c r="H443" s="9">
        <v>0</v>
      </c>
      <c r="I443" s="9">
        <v>0</v>
      </c>
      <c r="J443" s="9"/>
      <c r="K443" s="9"/>
      <c r="L443" s="9"/>
      <c r="M443" s="9"/>
      <c r="N443" s="9"/>
      <c r="O443" s="9"/>
      <c r="P443" s="9"/>
      <c r="Q443" s="9"/>
      <c r="R443" s="9"/>
      <c r="S443" s="9">
        <f>SUM(G443:R443)</f>
        <v>0</v>
      </c>
    </row>
    <row r="444" spans="1:19" ht="15" customHeight="1" x14ac:dyDescent="0.25">
      <c r="A444" s="38" t="s">
        <v>215</v>
      </c>
      <c r="B444" s="32" t="s">
        <v>208</v>
      </c>
      <c r="C444" s="33"/>
      <c r="D444" s="34">
        <v>1</v>
      </c>
      <c r="E444" s="35" t="s">
        <v>209</v>
      </c>
      <c r="F444" s="35" t="s">
        <v>216</v>
      </c>
      <c r="G444" s="29" t="s">
        <v>28</v>
      </c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4"/>
    </row>
    <row r="445" spans="1:19" x14ac:dyDescent="0.25">
      <c r="A445" s="38"/>
      <c r="B445" s="33"/>
      <c r="C445" s="33"/>
      <c r="D445" s="35"/>
      <c r="E445" s="35"/>
      <c r="F445" s="35"/>
      <c r="G445" s="7">
        <v>1</v>
      </c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>
        <v>1</v>
      </c>
    </row>
    <row r="446" spans="1:19" x14ac:dyDescent="0.25">
      <c r="A446" s="38"/>
      <c r="B446" s="33"/>
      <c r="C446" s="33"/>
      <c r="D446" s="35"/>
      <c r="E446" s="35"/>
      <c r="F446" s="35"/>
      <c r="G446" s="29" t="s">
        <v>29</v>
      </c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6"/>
    </row>
    <row r="447" spans="1:19" x14ac:dyDescent="0.25">
      <c r="A447" s="38"/>
      <c r="B447" s="33"/>
      <c r="C447" s="33"/>
      <c r="D447" s="35"/>
      <c r="E447" s="35"/>
      <c r="F447" s="35"/>
      <c r="G447" s="7"/>
      <c r="H447" s="7"/>
      <c r="I447" s="7">
        <v>1</v>
      </c>
      <c r="J447" s="16"/>
      <c r="K447" s="16"/>
      <c r="L447" s="16"/>
      <c r="M447" s="16"/>
      <c r="N447" s="16"/>
      <c r="O447" s="16"/>
      <c r="P447" s="16"/>
      <c r="Q447" s="16"/>
      <c r="R447" s="16"/>
      <c r="S447" s="7">
        <v>1</v>
      </c>
    </row>
    <row r="448" spans="1:19" x14ac:dyDescent="0.25">
      <c r="A448" s="38"/>
      <c r="B448" s="33"/>
      <c r="C448" s="33"/>
      <c r="D448" s="35"/>
      <c r="E448" s="35"/>
      <c r="F448" s="35"/>
      <c r="G448" s="29" t="s">
        <v>30</v>
      </c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6"/>
    </row>
    <row r="449" spans="1:19" x14ac:dyDescent="0.25">
      <c r="A449" s="38"/>
      <c r="B449" s="33"/>
      <c r="C449" s="33"/>
      <c r="D449" s="35"/>
      <c r="E449" s="35"/>
      <c r="F449" s="35"/>
      <c r="G449" s="8">
        <v>1004.5947863041672</v>
      </c>
      <c r="H449" s="8">
        <v>349.48717332226107</v>
      </c>
      <c r="I449" s="8">
        <v>349.48717332226107</v>
      </c>
      <c r="J449" s="8">
        <v>349.48717332226107</v>
      </c>
      <c r="K449" s="8">
        <v>349.48717332226107</v>
      </c>
      <c r="L449" s="8">
        <v>349.48717332226107</v>
      </c>
      <c r="M449" s="8">
        <v>349.48717332226107</v>
      </c>
      <c r="N449" s="8">
        <v>349.48717332226107</v>
      </c>
      <c r="O449" s="8">
        <v>349.48717332226107</v>
      </c>
      <c r="P449" s="8">
        <v>349.48717332226107</v>
      </c>
      <c r="Q449" s="8">
        <v>349.48717332226107</v>
      </c>
      <c r="R449" s="8">
        <v>349.48862911695664</v>
      </c>
      <c r="S449" s="9">
        <f>SUM(G449:R449)</f>
        <v>4848.9551486437349</v>
      </c>
    </row>
    <row r="450" spans="1:19" x14ac:dyDescent="0.25">
      <c r="A450" s="38"/>
      <c r="B450" s="33"/>
      <c r="C450" s="33"/>
      <c r="D450" s="35"/>
      <c r="E450" s="35"/>
      <c r="F450" s="35"/>
      <c r="G450" s="31" t="s">
        <v>31</v>
      </c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6"/>
    </row>
    <row r="451" spans="1:19" x14ac:dyDescent="0.25">
      <c r="A451" s="38"/>
      <c r="B451" s="33"/>
      <c r="C451" s="33"/>
      <c r="D451" s="35"/>
      <c r="E451" s="35"/>
      <c r="F451" s="35"/>
      <c r="G451" s="9">
        <v>5000.1000000000004</v>
      </c>
      <c r="H451" s="9">
        <v>5000.1000000000004</v>
      </c>
      <c r="I451" s="9">
        <v>5000.1000000000004</v>
      </c>
      <c r="J451" s="9"/>
      <c r="K451" s="9"/>
      <c r="L451" s="9"/>
      <c r="M451" s="9"/>
      <c r="N451" s="9"/>
      <c r="O451" s="9"/>
      <c r="P451" s="9"/>
      <c r="Q451" s="9"/>
      <c r="R451" s="9"/>
      <c r="S451" s="9">
        <f>SUM(G451:R451)</f>
        <v>15000.300000000001</v>
      </c>
    </row>
    <row r="452" spans="1:19" ht="15" customHeight="1" x14ac:dyDescent="0.25">
      <c r="A452" s="38" t="s">
        <v>217</v>
      </c>
      <c r="B452" s="32" t="s">
        <v>208</v>
      </c>
      <c r="C452" s="33"/>
      <c r="D452" s="34">
        <v>1</v>
      </c>
      <c r="E452" s="35" t="s">
        <v>209</v>
      </c>
      <c r="F452" s="35" t="s">
        <v>218</v>
      </c>
      <c r="G452" s="29" t="s">
        <v>28</v>
      </c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4"/>
    </row>
    <row r="453" spans="1:19" x14ac:dyDescent="0.25">
      <c r="A453" s="38"/>
      <c r="B453" s="33"/>
      <c r="C453" s="33"/>
      <c r="D453" s="35"/>
      <c r="E453" s="35"/>
      <c r="F453" s="35"/>
      <c r="G453" s="7">
        <v>1</v>
      </c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>
        <v>1</v>
      </c>
    </row>
    <row r="454" spans="1:19" x14ac:dyDescent="0.25">
      <c r="A454" s="38"/>
      <c r="B454" s="33"/>
      <c r="C454" s="33"/>
      <c r="D454" s="35"/>
      <c r="E454" s="35"/>
      <c r="F454" s="35"/>
      <c r="G454" s="29" t="s">
        <v>29</v>
      </c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6"/>
    </row>
    <row r="455" spans="1:19" x14ac:dyDescent="0.25">
      <c r="A455" s="38"/>
      <c r="B455" s="33"/>
      <c r="C455" s="33"/>
      <c r="D455" s="35"/>
      <c r="E455" s="35"/>
      <c r="F455" s="35"/>
      <c r="G455" s="7"/>
      <c r="H455" s="7"/>
      <c r="I455" s="7">
        <v>1</v>
      </c>
      <c r="J455" s="16"/>
      <c r="K455" s="16"/>
      <c r="L455" s="16"/>
      <c r="M455" s="16"/>
      <c r="N455" s="16"/>
      <c r="O455" s="16"/>
      <c r="P455" s="16"/>
      <c r="Q455" s="16"/>
      <c r="R455" s="16"/>
      <c r="S455" s="7">
        <v>1</v>
      </c>
    </row>
    <row r="456" spans="1:19" x14ac:dyDescent="0.25">
      <c r="A456" s="38"/>
      <c r="B456" s="33"/>
      <c r="C456" s="33"/>
      <c r="D456" s="35"/>
      <c r="E456" s="35"/>
      <c r="F456" s="35"/>
      <c r="G456" s="29" t="s">
        <v>30</v>
      </c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6"/>
    </row>
    <row r="457" spans="1:19" x14ac:dyDescent="0.25">
      <c r="A457" s="38"/>
      <c r="B457" s="33"/>
      <c r="C457" s="33"/>
      <c r="D457" s="35"/>
      <c r="E457" s="35"/>
      <c r="F457" s="35"/>
      <c r="G457" s="8">
        <v>4439.1332012416133</v>
      </c>
      <c r="H457" s="8">
        <v>1544.3242744773697</v>
      </c>
      <c r="I457" s="8">
        <v>1544.3242744773697</v>
      </c>
      <c r="J457" s="8">
        <v>1544.3242744773697</v>
      </c>
      <c r="K457" s="8">
        <v>1544.3242744773697</v>
      </c>
      <c r="L457" s="8">
        <v>1544.3242744773697</v>
      </c>
      <c r="M457" s="8">
        <v>1544.3242744773697</v>
      </c>
      <c r="N457" s="8">
        <v>1544.3242744773697</v>
      </c>
      <c r="O457" s="8">
        <v>1544.3242744773697</v>
      </c>
      <c r="P457" s="8">
        <v>1544.3242744773697</v>
      </c>
      <c r="Q457" s="8">
        <v>1544.3242744773697</v>
      </c>
      <c r="R457" s="8">
        <v>1544.3307073860958</v>
      </c>
      <c r="S457" s="9">
        <f>SUM(G457:R457)</f>
        <v>21426.706653401412</v>
      </c>
    </row>
    <row r="458" spans="1:19" x14ac:dyDescent="0.25">
      <c r="A458" s="38"/>
      <c r="B458" s="33"/>
      <c r="C458" s="33"/>
      <c r="D458" s="35"/>
      <c r="E458" s="35"/>
      <c r="F458" s="35"/>
      <c r="G458" s="31" t="s">
        <v>31</v>
      </c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6"/>
    </row>
    <row r="459" spans="1:19" x14ac:dyDescent="0.25">
      <c r="A459" s="38"/>
      <c r="B459" s="33"/>
      <c r="C459" s="33"/>
      <c r="D459" s="35"/>
      <c r="E459" s="35"/>
      <c r="F459" s="35"/>
      <c r="G459" s="9">
        <v>0</v>
      </c>
      <c r="H459" s="9">
        <v>0</v>
      </c>
      <c r="I459" s="9">
        <v>0</v>
      </c>
      <c r="J459" s="9"/>
      <c r="K459" s="9"/>
      <c r="L459" s="9"/>
      <c r="M459" s="9"/>
      <c r="N459" s="9"/>
      <c r="O459" s="9"/>
      <c r="P459" s="9"/>
      <c r="Q459" s="9"/>
      <c r="R459" s="9"/>
      <c r="S459" s="9">
        <f>SUM(G459:R459)</f>
        <v>0</v>
      </c>
    </row>
    <row r="460" spans="1:19" ht="15" customHeight="1" x14ac:dyDescent="0.25">
      <c r="A460" s="38" t="s">
        <v>219</v>
      </c>
      <c r="B460" s="32" t="s">
        <v>208</v>
      </c>
      <c r="C460" s="33"/>
      <c r="D460" s="34">
        <v>1</v>
      </c>
      <c r="E460" s="35" t="s">
        <v>209</v>
      </c>
      <c r="F460" s="35" t="s">
        <v>220</v>
      </c>
      <c r="G460" s="29" t="s">
        <v>28</v>
      </c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4"/>
    </row>
    <row r="461" spans="1:19" x14ac:dyDescent="0.25">
      <c r="A461" s="38"/>
      <c r="B461" s="33"/>
      <c r="C461" s="33"/>
      <c r="D461" s="35"/>
      <c r="E461" s="35"/>
      <c r="F461" s="35"/>
      <c r="G461" s="7">
        <v>1</v>
      </c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>
        <v>1</v>
      </c>
    </row>
    <row r="462" spans="1:19" x14ac:dyDescent="0.25">
      <c r="A462" s="38"/>
      <c r="B462" s="33"/>
      <c r="C462" s="33"/>
      <c r="D462" s="35"/>
      <c r="E462" s="35"/>
      <c r="F462" s="35"/>
      <c r="G462" s="29" t="s">
        <v>29</v>
      </c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6"/>
    </row>
    <row r="463" spans="1:19" x14ac:dyDescent="0.25">
      <c r="A463" s="38"/>
      <c r="B463" s="33"/>
      <c r="C463" s="33"/>
      <c r="D463" s="35"/>
      <c r="E463" s="35"/>
      <c r="F463" s="35"/>
      <c r="G463" s="7"/>
      <c r="H463" s="7"/>
      <c r="I463" s="7"/>
      <c r="J463" s="16"/>
      <c r="K463" s="16"/>
      <c r="L463" s="16"/>
      <c r="M463" s="16"/>
      <c r="N463" s="16"/>
      <c r="O463" s="16"/>
      <c r="P463" s="16"/>
      <c r="Q463" s="16"/>
      <c r="R463" s="16"/>
      <c r="S463" s="7">
        <v>0</v>
      </c>
    </row>
    <row r="464" spans="1:19" x14ac:dyDescent="0.25">
      <c r="A464" s="38"/>
      <c r="B464" s="33"/>
      <c r="C464" s="33"/>
      <c r="D464" s="35"/>
      <c r="E464" s="35"/>
      <c r="F464" s="35"/>
      <c r="G464" s="29" t="s">
        <v>30</v>
      </c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6"/>
    </row>
    <row r="465" spans="1:19" x14ac:dyDescent="0.25">
      <c r="A465" s="38"/>
      <c r="B465" s="33"/>
      <c r="C465" s="33"/>
      <c r="D465" s="35"/>
      <c r="E465" s="35"/>
      <c r="F465" s="35"/>
      <c r="G465" s="8">
        <v>455.23708699900158</v>
      </c>
      <c r="H465" s="8">
        <v>158.37183797464962</v>
      </c>
      <c r="I465" s="8">
        <v>158.37183797464962</v>
      </c>
      <c r="J465" s="8">
        <v>158.37183797464962</v>
      </c>
      <c r="K465" s="8">
        <v>158.37183797464962</v>
      </c>
      <c r="L465" s="8">
        <v>158.37183797464962</v>
      </c>
      <c r="M465" s="8">
        <v>158.37183797464962</v>
      </c>
      <c r="N465" s="8">
        <v>158.37183797464962</v>
      </c>
      <c r="O465" s="8">
        <v>158.37183797464962</v>
      </c>
      <c r="P465" s="8">
        <v>158.37183797464962</v>
      </c>
      <c r="Q465" s="8">
        <v>158.37183797464962</v>
      </c>
      <c r="R465" s="8">
        <v>158.37249767520299</v>
      </c>
      <c r="S465" s="9">
        <f>SUM(G465:R465)</f>
        <v>2197.3279644207014</v>
      </c>
    </row>
    <row r="466" spans="1:19" x14ac:dyDescent="0.25">
      <c r="A466" s="38"/>
      <c r="B466" s="33"/>
      <c r="C466" s="33"/>
      <c r="D466" s="35"/>
      <c r="E466" s="35"/>
      <c r="F466" s="35"/>
      <c r="G466" s="31" t="s">
        <v>31</v>
      </c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6"/>
    </row>
    <row r="467" spans="1:19" x14ac:dyDescent="0.25">
      <c r="A467" s="38"/>
      <c r="B467" s="33"/>
      <c r="C467" s="33"/>
      <c r="D467" s="35"/>
      <c r="E467" s="35"/>
      <c r="F467" s="35"/>
      <c r="G467" s="9">
        <v>0</v>
      </c>
      <c r="H467" s="9">
        <v>0</v>
      </c>
      <c r="I467" s="9">
        <v>0</v>
      </c>
      <c r="J467" s="9"/>
      <c r="K467" s="9"/>
      <c r="L467" s="9"/>
      <c r="M467" s="9"/>
      <c r="N467" s="9"/>
      <c r="O467" s="9"/>
      <c r="P467" s="9"/>
      <c r="Q467" s="9"/>
      <c r="R467" s="9"/>
      <c r="S467" s="9">
        <f>SUM(G467:R467)</f>
        <v>0</v>
      </c>
    </row>
    <row r="468" spans="1:19" ht="15" customHeight="1" x14ac:dyDescent="0.25">
      <c r="A468" s="38" t="s">
        <v>221</v>
      </c>
      <c r="B468" s="32" t="s">
        <v>208</v>
      </c>
      <c r="C468" s="33"/>
      <c r="D468" s="34">
        <v>1</v>
      </c>
      <c r="E468" s="35" t="s">
        <v>209</v>
      </c>
      <c r="F468" s="35" t="s">
        <v>222</v>
      </c>
      <c r="G468" s="29" t="s">
        <v>28</v>
      </c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4"/>
    </row>
    <row r="469" spans="1:19" x14ac:dyDescent="0.25">
      <c r="A469" s="38"/>
      <c r="B469" s="33"/>
      <c r="C469" s="33"/>
      <c r="D469" s="35"/>
      <c r="E469" s="35"/>
      <c r="F469" s="35"/>
      <c r="G469" s="7">
        <v>1</v>
      </c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>
        <v>1</v>
      </c>
    </row>
    <row r="470" spans="1:19" x14ac:dyDescent="0.25">
      <c r="A470" s="38"/>
      <c r="B470" s="33"/>
      <c r="C470" s="33"/>
      <c r="D470" s="35"/>
      <c r="E470" s="35"/>
      <c r="F470" s="35"/>
      <c r="G470" s="29" t="s">
        <v>29</v>
      </c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6"/>
    </row>
    <row r="471" spans="1:19" x14ac:dyDescent="0.25">
      <c r="A471" s="38"/>
      <c r="B471" s="33"/>
      <c r="C471" s="33"/>
      <c r="D471" s="35"/>
      <c r="E471" s="35"/>
      <c r="F471" s="35"/>
      <c r="G471" s="7"/>
      <c r="H471" s="7"/>
      <c r="I471" s="7"/>
      <c r="J471" s="16"/>
      <c r="K471" s="16"/>
      <c r="L471" s="16"/>
      <c r="M471" s="16"/>
      <c r="N471" s="16"/>
      <c r="O471" s="16"/>
      <c r="P471" s="16"/>
      <c r="Q471" s="16"/>
      <c r="R471" s="16"/>
      <c r="S471" s="7">
        <v>0</v>
      </c>
    </row>
    <row r="472" spans="1:19" x14ac:dyDescent="0.25">
      <c r="A472" s="38"/>
      <c r="B472" s="33"/>
      <c r="C472" s="33"/>
      <c r="D472" s="35"/>
      <c r="E472" s="35"/>
      <c r="F472" s="35"/>
      <c r="G472" s="29" t="s">
        <v>30</v>
      </c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6"/>
    </row>
    <row r="473" spans="1:19" x14ac:dyDescent="0.25">
      <c r="A473" s="38"/>
      <c r="B473" s="33"/>
      <c r="C473" s="33"/>
      <c r="D473" s="35"/>
      <c r="E473" s="35"/>
      <c r="F473" s="35"/>
      <c r="G473" s="8">
        <v>325.05894031378108</v>
      </c>
      <c r="H473" s="8">
        <v>113.084331874082</v>
      </c>
      <c r="I473" s="8">
        <v>113.084331874082</v>
      </c>
      <c r="J473" s="8">
        <v>113.084331874082</v>
      </c>
      <c r="K473" s="8">
        <v>113.084331874082</v>
      </c>
      <c r="L473" s="8">
        <v>113.084331874082</v>
      </c>
      <c r="M473" s="8">
        <v>113.084331874082</v>
      </c>
      <c r="N473" s="8">
        <v>113.084331874082</v>
      </c>
      <c r="O473" s="8">
        <v>113.084331874082</v>
      </c>
      <c r="P473" s="8">
        <v>113.084331874082</v>
      </c>
      <c r="Q473" s="8">
        <v>113.084331874082</v>
      </c>
      <c r="R473" s="8">
        <v>113.08480292876743</v>
      </c>
      <c r="S473" s="9">
        <f>SUM(G473:R473)</f>
        <v>1568.9870619833682</v>
      </c>
    </row>
    <row r="474" spans="1:19" x14ac:dyDescent="0.25">
      <c r="A474" s="38"/>
      <c r="B474" s="33"/>
      <c r="C474" s="33"/>
      <c r="D474" s="35"/>
      <c r="E474" s="35"/>
      <c r="F474" s="35"/>
      <c r="G474" s="31" t="s">
        <v>31</v>
      </c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6"/>
    </row>
    <row r="475" spans="1:19" x14ac:dyDescent="0.25">
      <c r="A475" s="38"/>
      <c r="B475" s="33"/>
      <c r="C475" s="33"/>
      <c r="D475" s="35"/>
      <c r="E475" s="35"/>
      <c r="F475" s="35"/>
      <c r="G475" s="9">
        <v>0</v>
      </c>
      <c r="H475" s="9">
        <v>0</v>
      </c>
      <c r="I475" s="9">
        <v>0</v>
      </c>
      <c r="J475" s="9"/>
      <c r="K475" s="9"/>
      <c r="L475" s="9"/>
      <c r="M475" s="9"/>
      <c r="N475" s="9"/>
      <c r="O475" s="9"/>
      <c r="P475" s="9"/>
      <c r="Q475" s="9"/>
      <c r="R475" s="9"/>
      <c r="S475" s="9">
        <f>SUM(G475:R475)</f>
        <v>0</v>
      </c>
    </row>
    <row r="476" spans="1:19" ht="15" customHeight="1" x14ac:dyDescent="0.25">
      <c r="A476" s="38" t="s">
        <v>223</v>
      </c>
      <c r="B476" s="32" t="s">
        <v>208</v>
      </c>
      <c r="C476" s="33"/>
      <c r="D476" s="34">
        <v>1</v>
      </c>
      <c r="E476" s="35" t="s">
        <v>209</v>
      </c>
      <c r="F476" s="35" t="s">
        <v>224</v>
      </c>
      <c r="G476" s="29" t="s">
        <v>28</v>
      </c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4"/>
    </row>
    <row r="477" spans="1:19" x14ac:dyDescent="0.25">
      <c r="A477" s="38"/>
      <c r="B477" s="33"/>
      <c r="C477" s="33"/>
      <c r="D477" s="35"/>
      <c r="E477" s="35"/>
      <c r="F477" s="35"/>
      <c r="G477" s="7">
        <v>1</v>
      </c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>
        <v>1</v>
      </c>
    </row>
    <row r="478" spans="1:19" x14ac:dyDescent="0.25">
      <c r="A478" s="38"/>
      <c r="B478" s="33"/>
      <c r="C478" s="33"/>
      <c r="D478" s="35"/>
      <c r="E478" s="35"/>
      <c r="F478" s="35"/>
      <c r="G478" s="29" t="s">
        <v>29</v>
      </c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6"/>
    </row>
    <row r="479" spans="1:19" x14ac:dyDescent="0.25">
      <c r="A479" s="38"/>
      <c r="B479" s="33"/>
      <c r="C479" s="33"/>
      <c r="D479" s="35"/>
      <c r="E479" s="35"/>
      <c r="F479" s="35"/>
      <c r="G479" s="7"/>
      <c r="H479" s="7"/>
      <c r="I479" s="7"/>
      <c r="J479" s="16"/>
      <c r="K479" s="16"/>
      <c r="L479" s="16"/>
      <c r="M479" s="16"/>
      <c r="N479" s="16"/>
      <c r="O479" s="16"/>
      <c r="P479" s="16"/>
      <c r="Q479" s="16"/>
      <c r="R479" s="16"/>
      <c r="S479" s="7">
        <v>0</v>
      </c>
    </row>
    <row r="480" spans="1:19" x14ac:dyDescent="0.25">
      <c r="A480" s="38"/>
      <c r="B480" s="33"/>
      <c r="C480" s="33"/>
      <c r="D480" s="35"/>
      <c r="E480" s="35"/>
      <c r="F480" s="35"/>
      <c r="G480" s="29" t="s">
        <v>30</v>
      </c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6"/>
    </row>
    <row r="481" spans="1:19" x14ac:dyDescent="0.25">
      <c r="A481" s="38"/>
      <c r="B481" s="33"/>
      <c r="C481" s="33"/>
      <c r="D481" s="35"/>
      <c r="E481" s="35"/>
      <c r="F481" s="35"/>
      <c r="G481" s="8">
        <v>20660.359096650875</v>
      </c>
      <c r="H481" s="8">
        <v>7187.5054489135819</v>
      </c>
      <c r="I481" s="8">
        <v>7187.5054489135819</v>
      </c>
      <c r="J481" s="8">
        <v>7187.5054489135819</v>
      </c>
      <c r="K481" s="8">
        <v>7187.5054489135819</v>
      </c>
      <c r="L481" s="8">
        <v>7187.5054489135819</v>
      </c>
      <c r="M481" s="8">
        <v>7187.5054489135819</v>
      </c>
      <c r="N481" s="8">
        <v>7187.5054489135819</v>
      </c>
      <c r="O481" s="8">
        <v>7187.5054489135819</v>
      </c>
      <c r="P481" s="8">
        <v>7187.5054489135819</v>
      </c>
      <c r="Q481" s="8">
        <v>7187.5054489135819</v>
      </c>
      <c r="R481" s="8">
        <v>7187.535388588356</v>
      </c>
      <c r="S481" s="9">
        <f>SUM(G481:R481)</f>
        <v>99722.948974375031</v>
      </c>
    </row>
    <row r="482" spans="1:19" x14ac:dyDescent="0.25">
      <c r="A482" s="38"/>
      <c r="B482" s="33"/>
      <c r="C482" s="33"/>
      <c r="D482" s="35"/>
      <c r="E482" s="35"/>
      <c r="F482" s="35"/>
      <c r="G482" s="31" t="s">
        <v>31</v>
      </c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6"/>
    </row>
    <row r="483" spans="1:19" x14ac:dyDescent="0.25">
      <c r="A483" s="38"/>
      <c r="B483" s="33"/>
      <c r="C483" s="33"/>
      <c r="D483" s="35"/>
      <c r="E483" s="35"/>
      <c r="F483" s="35"/>
      <c r="G483" s="9">
        <v>0</v>
      </c>
      <c r="H483" s="9">
        <v>0</v>
      </c>
      <c r="I483" s="9">
        <v>0</v>
      </c>
      <c r="J483" s="9"/>
      <c r="K483" s="9"/>
      <c r="L483" s="9"/>
      <c r="M483" s="9"/>
      <c r="N483" s="9"/>
      <c r="O483" s="9"/>
      <c r="P483" s="9"/>
      <c r="Q483" s="9"/>
      <c r="R483" s="9"/>
      <c r="S483" s="9">
        <f>SUM(G483:R483)</f>
        <v>0</v>
      </c>
    </row>
    <row r="484" spans="1:19" x14ac:dyDescent="0.25">
      <c r="A484" s="26" t="s">
        <v>225</v>
      </c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8"/>
    </row>
    <row r="485" spans="1:19" ht="15" customHeight="1" x14ac:dyDescent="0.25">
      <c r="A485" s="32" t="s">
        <v>226</v>
      </c>
      <c r="B485" s="33" t="s">
        <v>227</v>
      </c>
      <c r="C485" s="33"/>
      <c r="D485" s="34" t="s">
        <v>228</v>
      </c>
      <c r="E485" s="35" t="s">
        <v>165</v>
      </c>
      <c r="F485" s="35" t="s">
        <v>229</v>
      </c>
      <c r="G485" s="29" t="s">
        <v>28</v>
      </c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4"/>
    </row>
    <row r="486" spans="1:19" x14ac:dyDescent="0.25">
      <c r="A486" s="32"/>
      <c r="B486" s="33"/>
      <c r="C486" s="33"/>
      <c r="D486" s="35"/>
      <c r="E486" s="35"/>
      <c r="F486" s="35"/>
      <c r="G486" s="7"/>
      <c r="H486" s="7"/>
      <c r="I486" s="7">
        <v>25</v>
      </c>
      <c r="J486" s="7"/>
      <c r="K486" s="7"/>
      <c r="L486" s="7">
        <v>25</v>
      </c>
      <c r="M486" s="7"/>
      <c r="N486" s="7"/>
      <c r="O486" s="7"/>
      <c r="P486" s="7"/>
      <c r="Q486" s="7"/>
      <c r="R486" s="7"/>
      <c r="S486" s="7">
        <v>50</v>
      </c>
    </row>
    <row r="487" spans="1:19" x14ac:dyDescent="0.25">
      <c r="A487" s="32"/>
      <c r="B487" s="33"/>
      <c r="C487" s="33"/>
      <c r="D487" s="35"/>
      <c r="E487" s="35"/>
      <c r="F487" s="35"/>
      <c r="G487" s="29" t="s">
        <v>29</v>
      </c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6"/>
    </row>
    <row r="488" spans="1:19" x14ac:dyDescent="0.25">
      <c r="A488" s="32"/>
      <c r="B488" s="33"/>
      <c r="C488" s="33"/>
      <c r="D488" s="35"/>
      <c r="E488" s="35"/>
      <c r="F488" s="35"/>
      <c r="G488" s="7"/>
      <c r="H488" s="7"/>
      <c r="I488" s="7">
        <v>0</v>
      </c>
      <c r="J488" s="7"/>
      <c r="K488" s="7"/>
      <c r="L488" s="7"/>
      <c r="M488" s="7"/>
      <c r="N488" s="7"/>
      <c r="O488" s="7"/>
      <c r="P488" s="7"/>
      <c r="Q488" s="7"/>
      <c r="R488" s="7"/>
      <c r="S488" s="7">
        <v>0</v>
      </c>
    </row>
    <row r="489" spans="1:19" x14ac:dyDescent="0.25">
      <c r="A489" s="32"/>
      <c r="B489" s="33"/>
      <c r="C489" s="33"/>
      <c r="D489" s="35"/>
      <c r="E489" s="35"/>
      <c r="F489" s="35"/>
      <c r="G489" s="29" t="s">
        <v>30</v>
      </c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6"/>
    </row>
    <row r="490" spans="1:19" x14ac:dyDescent="0.25">
      <c r="A490" s="32"/>
      <c r="B490" s="33"/>
      <c r="C490" s="33"/>
      <c r="D490" s="35"/>
      <c r="E490" s="35"/>
      <c r="F490" s="35"/>
      <c r="G490" s="8">
        <v>37623.03</v>
      </c>
      <c r="H490" s="8">
        <v>24623.030000000002</v>
      </c>
      <c r="I490" s="8">
        <v>24623.030000000002</v>
      </c>
      <c r="J490" s="8">
        <v>24623.030000000002</v>
      </c>
      <c r="K490" s="8">
        <v>24623.030000000002</v>
      </c>
      <c r="L490" s="8">
        <v>24623.030000000002</v>
      </c>
      <c r="M490" s="8">
        <v>24623.030000000002</v>
      </c>
      <c r="N490" s="8">
        <v>24623.030000000002</v>
      </c>
      <c r="O490" s="8">
        <v>24623.030000000002</v>
      </c>
      <c r="P490" s="8">
        <v>24623.030000000002</v>
      </c>
      <c r="Q490" s="8">
        <v>24623.030000000002</v>
      </c>
      <c r="R490" s="8">
        <v>24623.100000000002</v>
      </c>
      <c r="S490" s="9">
        <f>SUM(G490:R490)</f>
        <v>308476.43</v>
      </c>
    </row>
    <row r="491" spans="1:19" x14ac:dyDescent="0.25">
      <c r="A491" s="32"/>
      <c r="B491" s="33"/>
      <c r="C491" s="33"/>
      <c r="D491" s="35"/>
      <c r="E491" s="35"/>
      <c r="F491" s="35"/>
      <c r="G491" s="31" t="s">
        <v>31</v>
      </c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6"/>
    </row>
    <row r="492" spans="1:19" x14ac:dyDescent="0.25">
      <c r="A492" s="32"/>
      <c r="B492" s="33"/>
      <c r="C492" s="33"/>
      <c r="D492" s="35"/>
      <c r="E492" s="35"/>
      <c r="F492" s="35"/>
      <c r="G492" s="9">
        <v>0</v>
      </c>
      <c r="H492" s="9">
        <v>0</v>
      </c>
      <c r="I492" s="9">
        <v>0</v>
      </c>
      <c r="J492" s="9"/>
      <c r="K492" s="9"/>
      <c r="L492" s="9"/>
      <c r="M492" s="9"/>
      <c r="N492" s="9"/>
      <c r="O492" s="9"/>
      <c r="P492" s="9"/>
      <c r="Q492" s="9"/>
      <c r="R492" s="9"/>
      <c r="S492" s="9">
        <f>SUM(G492:R492)</f>
        <v>0</v>
      </c>
    </row>
    <row r="493" spans="1:19" x14ac:dyDescent="0.25">
      <c r="A493" s="26" t="s">
        <v>230</v>
      </c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8"/>
    </row>
    <row r="494" spans="1:19" ht="15" customHeight="1" x14ac:dyDescent="0.25">
      <c r="A494" s="32" t="s">
        <v>231</v>
      </c>
      <c r="B494" s="32" t="s">
        <v>232</v>
      </c>
      <c r="C494" s="33"/>
      <c r="D494" s="34" t="s">
        <v>34</v>
      </c>
      <c r="E494" s="35" t="s">
        <v>209</v>
      </c>
      <c r="F494" s="34" t="s">
        <v>233</v>
      </c>
      <c r="G494" s="29" t="s">
        <v>28</v>
      </c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4"/>
    </row>
    <row r="495" spans="1:19" x14ac:dyDescent="0.25">
      <c r="A495" s="32"/>
      <c r="B495" s="33"/>
      <c r="C495" s="33"/>
      <c r="D495" s="35"/>
      <c r="E495" s="35"/>
      <c r="F495" s="35"/>
      <c r="G495" s="7">
        <v>1</v>
      </c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>
        <v>1</v>
      </c>
    </row>
    <row r="496" spans="1:19" x14ac:dyDescent="0.25">
      <c r="A496" s="32"/>
      <c r="B496" s="33"/>
      <c r="C496" s="33"/>
      <c r="D496" s="35"/>
      <c r="E496" s="35"/>
      <c r="F496" s="35"/>
      <c r="G496" s="29" t="s">
        <v>29</v>
      </c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6"/>
    </row>
    <row r="497" spans="1:19" x14ac:dyDescent="0.25">
      <c r="A497" s="32"/>
      <c r="B497" s="33"/>
      <c r="C497" s="33"/>
      <c r="D497" s="35"/>
      <c r="E497" s="35"/>
      <c r="F497" s="35"/>
      <c r="G497" s="7"/>
      <c r="H497" s="7"/>
      <c r="I497" s="7">
        <v>1</v>
      </c>
      <c r="J497" s="16"/>
      <c r="K497" s="16"/>
      <c r="L497" s="16"/>
      <c r="M497" s="16"/>
      <c r="N497" s="16"/>
      <c r="O497" s="16"/>
      <c r="P497" s="16"/>
      <c r="Q497" s="16"/>
      <c r="R497" s="16"/>
      <c r="S497" s="7">
        <v>1</v>
      </c>
    </row>
    <row r="498" spans="1:19" x14ac:dyDescent="0.25">
      <c r="A498" s="32"/>
      <c r="B498" s="33"/>
      <c r="C498" s="33"/>
      <c r="D498" s="35"/>
      <c r="E498" s="35"/>
      <c r="F498" s="35"/>
      <c r="G498" s="29" t="s">
        <v>30</v>
      </c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6"/>
    </row>
    <row r="499" spans="1:19" x14ac:dyDescent="0.25">
      <c r="A499" s="32"/>
      <c r="B499" s="33"/>
      <c r="C499" s="33"/>
      <c r="D499" s="35"/>
      <c r="E499" s="35"/>
      <c r="F499" s="35"/>
      <c r="G499" s="8">
        <v>0</v>
      </c>
      <c r="H499" s="8">
        <v>0</v>
      </c>
      <c r="I499" s="8">
        <v>1080821.93</v>
      </c>
      <c r="J499" s="8">
        <v>1056232.3999999999</v>
      </c>
      <c r="K499" s="8">
        <v>1013636.8</v>
      </c>
      <c r="L499" s="8">
        <v>1013636.8</v>
      </c>
      <c r="M499" s="8">
        <v>1013636.8</v>
      </c>
      <c r="N499" s="8">
        <v>0</v>
      </c>
      <c r="O499" s="8">
        <v>0</v>
      </c>
      <c r="P499" s="8">
        <v>0</v>
      </c>
      <c r="Q499" s="8">
        <v>0</v>
      </c>
      <c r="R499" s="8">
        <v>0</v>
      </c>
      <c r="S499" s="9">
        <f>SUM(G499:R499)</f>
        <v>5177964.7299999995</v>
      </c>
    </row>
    <row r="500" spans="1:19" x14ac:dyDescent="0.25">
      <c r="A500" s="32"/>
      <c r="B500" s="33"/>
      <c r="C500" s="33"/>
      <c r="D500" s="35"/>
      <c r="E500" s="35"/>
      <c r="F500" s="35"/>
      <c r="G500" s="31" t="s">
        <v>31</v>
      </c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6"/>
    </row>
    <row r="501" spans="1:19" x14ac:dyDescent="0.25">
      <c r="A501" s="32"/>
      <c r="B501" s="33"/>
      <c r="C501" s="33"/>
      <c r="D501" s="35"/>
      <c r="E501" s="35"/>
      <c r="F501" s="35"/>
      <c r="G501" s="9">
        <v>255.2</v>
      </c>
      <c r="H501" s="9">
        <v>37586.310000000005</v>
      </c>
      <c r="I501" s="9">
        <v>39230.310000000005</v>
      </c>
      <c r="J501" s="9"/>
      <c r="K501" s="9"/>
      <c r="L501" s="9"/>
      <c r="M501" s="9"/>
      <c r="N501" s="9"/>
      <c r="O501" s="9"/>
      <c r="P501" s="9"/>
      <c r="Q501" s="9"/>
      <c r="R501" s="9"/>
      <c r="S501" s="9">
        <f>SUM(G501:R501)</f>
        <v>77071.820000000007</v>
      </c>
    </row>
    <row r="502" spans="1:19" x14ac:dyDescent="0.25">
      <c r="A502" s="26" t="s">
        <v>234</v>
      </c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8"/>
    </row>
    <row r="503" spans="1:19" ht="15" customHeight="1" x14ac:dyDescent="0.25">
      <c r="A503" s="32" t="s">
        <v>235</v>
      </c>
      <c r="B503" s="33" t="s">
        <v>236</v>
      </c>
      <c r="C503" s="33"/>
      <c r="D503" s="34" t="s">
        <v>125</v>
      </c>
      <c r="E503" s="35" t="s">
        <v>237</v>
      </c>
      <c r="F503" s="35" t="s">
        <v>238</v>
      </c>
      <c r="G503" s="29" t="s">
        <v>28</v>
      </c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4"/>
    </row>
    <row r="504" spans="1:19" x14ac:dyDescent="0.25">
      <c r="A504" s="32"/>
      <c r="B504" s="33"/>
      <c r="C504" s="33"/>
      <c r="D504" s="35"/>
      <c r="E504" s="35"/>
      <c r="F504" s="35"/>
      <c r="G504" s="7">
        <v>1</v>
      </c>
      <c r="H504" s="7">
        <v>1</v>
      </c>
      <c r="I504" s="7">
        <v>1</v>
      </c>
      <c r="J504" s="7">
        <v>1</v>
      </c>
      <c r="K504" s="7">
        <v>1</v>
      </c>
      <c r="L504" s="7">
        <v>1</v>
      </c>
      <c r="M504" s="7">
        <v>1</v>
      </c>
      <c r="N504" s="7">
        <v>1</v>
      </c>
      <c r="O504" s="7">
        <v>1</v>
      </c>
      <c r="P504" s="7">
        <v>1</v>
      </c>
      <c r="Q504" s="7">
        <v>1</v>
      </c>
      <c r="R504" s="7">
        <v>1</v>
      </c>
      <c r="S504" s="7">
        <v>12</v>
      </c>
    </row>
    <row r="505" spans="1:19" x14ac:dyDescent="0.25">
      <c r="A505" s="32"/>
      <c r="B505" s="33"/>
      <c r="C505" s="33"/>
      <c r="D505" s="35"/>
      <c r="E505" s="35"/>
      <c r="F505" s="35"/>
      <c r="G505" s="29" t="s">
        <v>29</v>
      </c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6"/>
    </row>
    <row r="506" spans="1:19" x14ac:dyDescent="0.25">
      <c r="A506" s="32"/>
      <c r="B506" s="33"/>
      <c r="C506" s="33"/>
      <c r="D506" s="35"/>
      <c r="E506" s="35"/>
      <c r="F506" s="35"/>
      <c r="G506" s="7">
        <v>1</v>
      </c>
      <c r="H506" s="7">
        <v>1</v>
      </c>
      <c r="I506" s="7">
        <v>1</v>
      </c>
      <c r="J506" s="16"/>
      <c r="K506" s="16"/>
      <c r="L506" s="16"/>
      <c r="M506" s="16"/>
      <c r="N506" s="16"/>
      <c r="O506" s="16"/>
      <c r="P506" s="16"/>
      <c r="Q506" s="16"/>
      <c r="R506" s="16"/>
      <c r="S506" s="7">
        <v>0</v>
      </c>
    </row>
    <row r="507" spans="1:19" x14ac:dyDescent="0.25">
      <c r="A507" s="32"/>
      <c r="B507" s="33"/>
      <c r="C507" s="33"/>
      <c r="D507" s="35"/>
      <c r="E507" s="35"/>
      <c r="F507" s="35"/>
      <c r="G507" s="29" t="s">
        <v>30</v>
      </c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6"/>
    </row>
    <row r="508" spans="1:19" x14ac:dyDescent="0.25">
      <c r="A508" s="32"/>
      <c r="B508" s="33"/>
      <c r="C508" s="33"/>
      <c r="D508" s="35"/>
      <c r="E508" s="35"/>
      <c r="F508" s="35"/>
      <c r="G508" s="8">
        <v>17542.54</v>
      </c>
      <c r="H508" s="8">
        <v>3542.54</v>
      </c>
      <c r="I508" s="8">
        <v>3542.54</v>
      </c>
      <c r="J508" s="8">
        <v>3542.54</v>
      </c>
      <c r="K508" s="8">
        <v>3542.54</v>
      </c>
      <c r="L508" s="8">
        <v>3542.54</v>
      </c>
      <c r="M508" s="8">
        <v>3542.54</v>
      </c>
      <c r="N508" s="8">
        <v>3542.54</v>
      </c>
      <c r="O508" s="8">
        <v>3542.54</v>
      </c>
      <c r="P508" s="8">
        <v>3542.54</v>
      </c>
      <c r="Q508" s="8">
        <v>3542.54</v>
      </c>
      <c r="R508" s="8">
        <v>3542.58</v>
      </c>
      <c r="S508" s="9">
        <f>SUM(G508:R508)</f>
        <v>56510.520000000011</v>
      </c>
    </row>
    <row r="509" spans="1:19" x14ac:dyDescent="0.25">
      <c r="A509" s="32"/>
      <c r="B509" s="33"/>
      <c r="C509" s="33"/>
      <c r="D509" s="35"/>
      <c r="E509" s="35"/>
      <c r="F509" s="35"/>
      <c r="G509" s="31" t="s">
        <v>31</v>
      </c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6"/>
    </row>
    <row r="510" spans="1:19" x14ac:dyDescent="0.25">
      <c r="A510" s="32"/>
      <c r="B510" s="33"/>
      <c r="C510" s="33"/>
      <c r="D510" s="35"/>
      <c r="E510" s="35"/>
      <c r="F510" s="35"/>
      <c r="G510" s="9">
        <v>475.6</v>
      </c>
      <c r="H510" s="9">
        <v>586.96</v>
      </c>
      <c r="I510" s="9">
        <v>7103</v>
      </c>
      <c r="J510" s="9"/>
      <c r="K510" s="9"/>
      <c r="L510" s="9"/>
      <c r="M510" s="9"/>
      <c r="N510" s="9"/>
      <c r="O510" s="9"/>
      <c r="P510" s="9"/>
      <c r="Q510" s="9"/>
      <c r="R510" s="9"/>
      <c r="S510" s="9">
        <f>SUM(G510:R510)</f>
        <v>8165.5599999999995</v>
      </c>
    </row>
    <row r="511" spans="1:19" x14ac:dyDescent="0.25">
      <c r="A511" s="26" t="s">
        <v>239</v>
      </c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8"/>
    </row>
    <row r="512" spans="1:19" ht="15" customHeight="1" x14ac:dyDescent="0.25">
      <c r="A512" s="32" t="s">
        <v>240</v>
      </c>
      <c r="B512" s="33" t="s">
        <v>241</v>
      </c>
      <c r="C512" s="33"/>
      <c r="D512" s="34">
        <v>1</v>
      </c>
      <c r="E512" s="35" t="s">
        <v>242</v>
      </c>
      <c r="F512" s="35" t="s">
        <v>243</v>
      </c>
      <c r="G512" s="29" t="s">
        <v>28</v>
      </c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4"/>
    </row>
    <row r="513" spans="1:19" x14ac:dyDescent="0.25">
      <c r="A513" s="32"/>
      <c r="B513" s="33"/>
      <c r="C513" s="33"/>
      <c r="D513" s="35"/>
      <c r="E513" s="35"/>
      <c r="F513" s="35"/>
      <c r="G513" s="12"/>
      <c r="H513" s="12"/>
      <c r="I513" s="7">
        <v>1</v>
      </c>
      <c r="J513" s="12"/>
      <c r="K513" s="12"/>
      <c r="L513" s="12"/>
      <c r="M513" s="12"/>
      <c r="N513" s="12"/>
      <c r="O513" s="12"/>
      <c r="P513" s="12"/>
      <c r="Q513" s="12"/>
      <c r="R513" s="12"/>
      <c r="S513" s="7">
        <v>1</v>
      </c>
    </row>
    <row r="514" spans="1:19" x14ac:dyDescent="0.25">
      <c r="A514" s="32"/>
      <c r="B514" s="33"/>
      <c r="C514" s="33"/>
      <c r="D514" s="35"/>
      <c r="E514" s="35"/>
      <c r="F514" s="35"/>
      <c r="G514" s="29" t="s">
        <v>29</v>
      </c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6"/>
    </row>
    <row r="515" spans="1:19" x14ac:dyDescent="0.25">
      <c r="A515" s="32"/>
      <c r="B515" s="33"/>
      <c r="C515" s="33"/>
      <c r="D515" s="35"/>
      <c r="E515" s="35"/>
      <c r="F515" s="35"/>
      <c r="G515" s="16"/>
      <c r="H515" s="16"/>
      <c r="I515" s="7">
        <v>0</v>
      </c>
      <c r="J515" s="16"/>
      <c r="K515" s="16"/>
      <c r="L515" s="16"/>
      <c r="M515" s="16"/>
      <c r="N515" s="16"/>
      <c r="O515" s="16"/>
      <c r="P515" s="16"/>
      <c r="Q515" s="16"/>
      <c r="R515" s="16"/>
      <c r="S515" s="7">
        <v>0</v>
      </c>
    </row>
    <row r="516" spans="1:19" x14ac:dyDescent="0.25">
      <c r="A516" s="32"/>
      <c r="B516" s="33"/>
      <c r="C516" s="33"/>
      <c r="D516" s="35"/>
      <c r="E516" s="35"/>
      <c r="F516" s="35"/>
      <c r="G516" s="29" t="s">
        <v>30</v>
      </c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6"/>
    </row>
    <row r="517" spans="1:19" x14ac:dyDescent="0.25">
      <c r="A517" s="32"/>
      <c r="B517" s="33"/>
      <c r="C517" s="33"/>
      <c r="D517" s="35"/>
      <c r="E517" s="35"/>
      <c r="F517" s="35"/>
      <c r="G517" s="8">
        <v>33251.224999999991</v>
      </c>
      <c r="H517" s="8">
        <v>25917.19</v>
      </c>
      <c r="I517" s="8">
        <v>18635.674999999999</v>
      </c>
      <c r="J517" s="8">
        <v>6135.6750000000002</v>
      </c>
      <c r="K517" s="8">
        <v>6135.6750000000002</v>
      </c>
      <c r="L517" s="8">
        <v>6135.6750000000002</v>
      </c>
      <c r="M517" s="8">
        <v>6135.6750000000002</v>
      </c>
      <c r="N517" s="8">
        <v>6135.6750000000002</v>
      </c>
      <c r="O517" s="8">
        <v>6135.6750000000002</v>
      </c>
      <c r="P517" s="8">
        <v>6135.6750000000002</v>
      </c>
      <c r="Q517" s="8">
        <v>6135.6750000000002</v>
      </c>
      <c r="R517" s="8">
        <v>6135.6750000000002</v>
      </c>
      <c r="S517" s="9">
        <f>SUM(G517:R517)</f>
        <v>133025.16500000001</v>
      </c>
    </row>
    <row r="518" spans="1:19" x14ac:dyDescent="0.25">
      <c r="A518" s="32"/>
      <c r="B518" s="33"/>
      <c r="C518" s="33"/>
      <c r="D518" s="35"/>
      <c r="E518" s="35"/>
      <c r="F518" s="35"/>
      <c r="G518" s="31" t="s">
        <v>31</v>
      </c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6"/>
    </row>
    <row r="519" spans="1:19" x14ac:dyDescent="0.25">
      <c r="A519" s="32"/>
      <c r="B519" s="33"/>
      <c r="C519" s="33"/>
      <c r="D519" s="35"/>
      <c r="E519" s="35"/>
      <c r="F519" s="35"/>
      <c r="G519" s="9">
        <v>20000.400000000001</v>
      </c>
      <c r="H519" s="9">
        <v>30688.769999999997</v>
      </c>
      <c r="I519" s="9">
        <v>21000.400000000001</v>
      </c>
      <c r="J519" s="9"/>
      <c r="K519" s="9"/>
      <c r="L519" s="9"/>
      <c r="M519" s="9"/>
      <c r="N519" s="9"/>
      <c r="O519" s="9"/>
      <c r="P519" s="9"/>
      <c r="Q519" s="9"/>
      <c r="R519" s="9"/>
      <c r="S519" s="9">
        <f>SUM(G519:R519)</f>
        <v>71689.570000000007</v>
      </c>
    </row>
    <row r="520" spans="1:19" ht="15" customHeight="1" x14ac:dyDescent="0.25">
      <c r="A520" s="32" t="s">
        <v>244</v>
      </c>
      <c r="B520" s="33" t="s">
        <v>324</v>
      </c>
      <c r="C520" s="33"/>
      <c r="D520" s="34" t="s">
        <v>245</v>
      </c>
      <c r="E520" s="35" t="s">
        <v>246</v>
      </c>
      <c r="F520" s="35" t="s">
        <v>247</v>
      </c>
      <c r="G520" s="29" t="s">
        <v>28</v>
      </c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4"/>
    </row>
    <row r="521" spans="1:19" x14ac:dyDescent="0.25">
      <c r="A521" s="32"/>
      <c r="B521" s="33"/>
      <c r="C521" s="33"/>
      <c r="D521" s="35"/>
      <c r="E521" s="35"/>
      <c r="F521" s="35"/>
      <c r="G521" s="12"/>
      <c r="H521" s="12"/>
      <c r="I521" s="7">
        <v>50</v>
      </c>
      <c r="J521" s="16"/>
      <c r="K521" s="16"/>
      <c r="L521" s="7">
        <v>50</v>
      </c>
      <c r="M521" s="16"/>
      <c r="N521" s="16"/>
      <c r="O521" s="7">
        <v>50</v>
      </c>
      <c r="P521" s="16"/>
      <c r="Q521" s="12"/>
      <c r="R521" s="12"/>
      <c r="S521" s="7">
        <v>150</v>
      </c>
    </row>
    <row r="522" spans="1:19" x14ac:dyDescent="0.25">
      <c r="A522" s="32"/>
      <c r="B522" s="33"/>
      <c r="C522" s="33"/>
      <c r="D522" s="35"/>
      <c r="E522" s="35"/>
      <c r="F522" s="35"/>
      <c r="G522" s="29" t="s">
        <v>29</v>
      </c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6"/>
    </row>
    <row r="523" spans="1:19" x14ac:dyDescent="0.25">
      <c r="A523" s="32"/>
      <c r="B523" s="33"/>
      <c r="C523" s="33"/>
      <c r="D523" s="35"/>
      <c r="E523" s="35"/>
      <c r="F523" s="35"/>
      <c r="G523" s="16"/>
      <c r="H523" s="7">
        <v>50</v>
      </c>
      <c r="I523" s="7"/>
      <c r="J523" s="16"/>
      <c r="K523" s="16"/>
      <c r="L523" s="7"/>
      <c r="M523" s="16"/>
      <c r="N523" s="16"/>
      <c r="O523" s="7"/>
      <c r="P523" s="16"/>
      <c r="Q523" s="16"/>
      <c r="R523" s="16"/>
      <c r="S523" s="7">
        <v>25</v>
      </c>
    </row>
    <row r="524" spans="1:19" x14ac:dyDescent="0.25">
      <c r="A524" s="32"/>
      <c r="B524" s="33"/>
      <c r="C524" s="33"/>
      <c r="D524" s="35"/>
      <c r="E524" s="35"/>
      <c r="F524" s="35"/>
      <c r="G524" s="29" t="s">
        <v>30</v>
      </c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6"/>
    </row>
    <row r="525" spans="1:19" x14ac:dyDescent="0.25">
      <c r="A525" s="32"/>
      <c r="B525" s="33"/>
      <c r="C525" s="33"/>
      <c r="D525" s="35"/>
      <c r="E525" s="35"/>
      <c r="F525" s="35"/>
      <c r="G525" s="8">
        <v>33251.224999999991</v>
      </c>
      <c r="H525" s="8">
        <v>25917.19</v>
      </c>
      <c r="I525" s="8">
        <v>18635.674999999999</v>
      </c>
      <c r="J525" s="8">
        <v>6135.6750000000002</v>
      </c>
      <c r="K525" s="8">
        <v>6135.6750000000002</v>
      </c>
      <c r="L525" s="8">
        <v>6135.6750000000002</v>
      </c>
      <c r="M525" s="8">
        <v>6135.6750000000002</v>
      </c>
      <c r="N525" s="8">
        <v>6135.6750000000002</v>
      </c>
      <c r="O525" s="8">
        <v>6135.6750000000002</v>
      </c>
      <c r="P525" s="8">
        <v>6135.6750000000002</v>
      </c>
      <c r="Q525" s="8">
        <v>6135.6750000000002</v>
      </c>
      <c r="R525" s="8">
        <v>6135.6750000000002</v>
      </c>
      <c r="S525" s="9">
        <f>SUM(G525:R525)</f>
        <v>133025.16500000001</v>
      </c>
    </row>
    <row r="526" spans="1:19" x14ac:dyDescent="0.25">
      <c r="A526" s="32"/>
      <c r="B526" s="33"/>
      <c r="C526" s="33"/>
      <c r="D526" s="35"/>
      <c r="E526" s="35"/>
      <c r="F526" s="35"/>
      <c r="G526" s="31" t="s">
        <v>31</v>
      </c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6"/>
    </row>
    <row r="527" spans="1:19" x14ac:dyDescent="0.25">
      <c r="A527" s="32"/>
      <c r="B527" s="33"/>
      <c r="C527" s="33"/>
      <c r="D527" s="35"/>
      <c r="E527" s="35"/>
      <c r="F527" s="35"/>
      <c r="G527" s="9">
        <v>0</v>
      </c>
      <c r="H527" s="9">
        <v>306248.8</v>
      </c>
      <c r="I527" s="9">
        <v>2245.3199999999997</v>
      </c>
      <c r="J527" s="9"/>
      <c r="K527" s="9"/>
      <c r="L527" s="9"/>
      <c r="M527" s="9"/>
      <c r="N527" s="9"/>
      <c r="O527" s="9"/>
      <c r="P527" s="9"/>
      <c r="Q527" s="9"/>
      <c r="R527" s="9"/>
      <c r="S527" s="9">
        <f>SUM(G527:R527)</f>
        <v>308494.12</v>
      </c>
    </row>
    <row r="528" spans="1:19" x14ac:dyDescent="0.25">
      <c r="A528" s="26" t="s">
        <v>248</v>
      </c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8"/>
    </row>
    <row r="529" spans="1:19" ht="15" customHeight="1" x14ac:dyDescent="0.25">
      <c r="A529" s="32" t="s">
        <v>249</v>
      </c>
      <c r="B529" s="33" t="s">
        <v>60</v>
      </c>
      <c r="C529" s="33"/>
      <c r="D529" s="34">
        <v>100</v>
      </c>
      <c r="E529" s="35" t="s">
        <v>49</v>
      </c>
      <c r="F529" s="35" t="s">
        <v>250</v>
      </c>
      <c r="G529" s="29" t="s">
        <v>28</v>
      </c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9"/>
    </row>
    <row r="530" spans="1:19" x14ac:dyDescent="0.25">
      <c r="A530" s="32"/>
      <c r="B530" s="33"/>
      <c r="C530" s="33"/>
      <c r="D530" s="35"/>
      <c r="E530" s="35"/>
      <c r="F530" s="35"/>
      <c r="G530" s="5">
        <v>1</v>
      </c>
      <c r="H530" s="5">
        <v>1</v>
      </c>
      <c r="I530" s="5">
        <v>1</v>
      </c>
      <c r="J530" s="5">
        <v>1</v>
      </c>
      <c r="K530" s="5">
        <v>1</v>
      </c>
      <c r="L530" s="5">
        <v>1</v>
      </c>
      <c r="M530" s="5">
        <v>1</v>
      </c>
      <c r="N530" s="5">
        <v>1</v>
      </c>
      <c r="O530" s="5">
        <v>1</v>
      </c>
      <c r="P530" s="5">
        <v>1</v>
      </c>
      <c r="Q530" s="5">
        <v>1</v>
      </c>
      <c r="R530" s="5">
        <v>1</v>
      </c>
      <c r="S530" s="5">
        <v>1</v>
      </c>
    </row>
    <row r="531" spans="1:19" x14ac:dyDescent="0.25">
      <c r="A531" s="32"/>
      <c r="B531" s="33"/>
      <c r="C531" s="33"/>
      <c r="D531" s="35"/>
      <c r="E531" s="35"/>
      <c r="F531" s="35"/>
      <c r="G531" s="29" t="s">
        <v>29</v>
      </c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6"/>
    </row>
    <row r="532" spans="1:19" x14ac:dyDescent="0.25">
      <c r="A532" s="32"/>
      <c r="B532" s="33"/>
      <c r="C532" s="33"/>
      <c r="D532" s="35"/>
      <c r="E532" s="35"/>
      <c r="F532" s="35"/>
      <c r="G532" s="5">
        <v>1</v>
      </c>
      <c r="H532" s="5">
        <v>1</v>
      </c>
      <c r="I532" s="5">
        <v>1</v>
      </c>
      <c r="J532" s="7"/>
      <c r="K532" s="7"/>
      <c r="L532" s="7"/>
      <c r="M532" s="7"/>
      <c r="N532" s="7"/>
      <c r="O532" s="7"/>
      <c r="P532" s="7"/>
      <c r="Q532" s="7"/>
      <c r="R532" s="7"/>
      <c r="S532" s="5">
        <v>1</v>
      </c>
    </row>
    <row r="533" spans="1:19" x14ac:dyDescent="0.25">
      <c r="A533" s="32"/>
      <c r="B533" s="33"/>
      <c r="C533" s="33"/>
      <c r="D533" s="35"/>
      <c r="E533" s="35"/>
      <c r="F533" s="35"/>
      <c r="G533" s="29" t="s">
        <v>30</v>
      </c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9"/>
    </row>
    <row r="534" spans="1:19" x14ac:dyDescent="0.25">
      <c r="A534" s="32"/>
      <c r="B534" s="33"/>
      <c r="C534" s="33"/>
      <c r="D534" s="35"/>
      <c r="E534" s="35"/>
      <c r="F534" s="35"/>
      <c r="G534" s="8">
        <v>92173.908043728283</v>
      </c>
      <c r="H534" s="8">
        <v>82496.808136212043</v>
      </c>
      <c r="I534" s="8">
        <v>65833.855644354102</v>
      </c>
      <c r="J534" s="8">
        <v>65833.855644354102</v>
      </c>
      <c r="K534" s="8">
        <v>65833.855644354102</v>
      </c>
      <c r="L534" s="8">
        <v>65833.855644354102</v>
      </c>
      <c r="M534" s="8">
        <v>65833.855644354102</v>
      </c>
      <c r="N534" s="8">
        <v>65833.855644354102</v>
      </c>
      <c r="O534" s="8">
        <v>65833.855644354102</v>
      </c>
      <c r="P534" s="8">
        <v>65833.855644354102</v>
      </c>
      <c r="Q534" s="8">
        <v>65833.855644354102</v>
      </c>
      <c r="R534" s="8">
        <v>65833.814898670273</v>
      </c>
      <c r="S534" s="9">
        <f>SUM(G534:R534)</f>
        <v>833009.23187779775</v>
      </c>
    </row>
    <row r="535" spans="1:19" x14ac:dyDescent="0.25">
      <c r="A535" s="32"/>
      <c r="B535" s="33"/>
      <c r="C535" s="33"/>
      <c r="D535" s="35"/>
      <c r="E535" s="35"/>
      <c r="F535" s="35"/>
      <c r="G535" s="31" t="s">
        <v>31</v>
      </c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6"/>
    </row>
    <row r="536" spans="1:19" x14ac:dyDescent="0.25">
      <c r="A536" s="32"/>
      <c r="B536" s="33"/>
      <c r="C536" s="33"/>
      <c r="D536" s="35"/>
      <c r="E536" s="35"/>
      <c r="F536" s="35"/>
      <c r="G536" s="9">
        <v>73855.570000000007</v>
      </c>
      <c r="H536" s="9">
        <v>98437.63</v>
      </c>
      <c r="I536" s="9">
        <v>115634.18</v>
      </c>
      <c r="J536" s="9"/>
      <c r="K536" s="9"/>
      <c r="L536" s="9"/>
      <c r="M536" s="9"/>
      <c r="N536" s="9"/>
      <c r="O536" s="9"/>
      <c r="P536" s="9"/>
      <c r="Q536" s="9"/>
      <c r="R536" s="9"/>
      <c r="S536" s="9">
        <f>SUM(G536:R536)</f>
        <v>287927.38</v>
      </c>
    </row>
    <row r="537" spans="1:19" ht="15" customHeight="1" x14ac:dyDescent="0.25">
      <c r="A537" s="32" t="s">
        <v>251</v>
      </c>
      <c r="B537" s="33" t="s">
        <v>60</v>
      </c>
      <c r="C537" s="33"/>
      <c r="D537" s="34">
        <v>100</v>
      </c>
      <c r="E537" s="35" t="s">
        <v>49</v>
      </c>
      <c r="F537" s="35" t="s">
        <v>252</v>
      </c>
      <c r="G537" s="29" t="s">
        <v>28</v>
      </c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9"/>
    </row>
    <row r="538" spans="1:19" x14ac:dyDescent="0.25">
      <c r="A538" s="32"/>
      <c r="B538" s="33"/>
      <c r="C538" s="33"/>
      <c r="D538" s="35"/>
      <c r="E538" s="35"/>
      <c r="F538" s="35"/>
      <c r="G538" s="5">
        <v>1</v>
      </c>
      <c r="H538" s="5">
        <v>1</v>
      </c>
      <c r="I538" s="5">
        <v>1</v>
      </c>
      <c r="J538" s="5">
        <v>1</v>
      </c>
      <c r="K538" s="5">
        <v>1</v>
      </c>
      <c r="L538" s="5">
        <v>1</v>
      </c>
      <c r="M538" s="5">
        <v>1</v>
      </c>
      <c r="N538" s="5">
        <v>1</v>
      </c>
      <c r="O538" s="5">
        <v>1</v>
      </c>
      <c r="P538" s="5">
        <v>1</v>
      </c>
      <c r="Q538" s="5">
        <v>1</v>
      </c>
      <c r="R538" s="5">
        <v>1</v>
      </c>
      <c r="S538" s="5">
        <v>1</v>
      </c>
    </row>
    <row r="539" spans="1:19" x14ac:dyDescent="0.25">
      <c r="A539" s="32"/>
      <c r="B539" s="33"/>
      <c r="C539" s="33"/>
      <c r="D539" s="35"/>
      <c r="E539" s="35"/>
      <c r="F539" s="35"/>
      <c r="G539" s="29" t="s">
        <v>29</v>
      </c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6"/>
    </row>
    <row r="540" spans="1:19" x14ac:dyDescent="0.25">
      <c r="A540" s="32"/>
      <c r="B540" s="33"/>
      <c r="C540" s="33"/>
      <c r="D540" s="35"/>
      <c r="E540" s="35"/>
      <c r="F540" s="35"/>
      <c r="G540" s="5">
        <v>1</v>
      </c>
      <c r="H540" s="5">
        <v>1</v>
      </c>
      <c r="I540" s="5">
        <v>1</v>
      </c>
      <c r="J540" s="7"/>
      <c r="K540" s="7"/>
      <c r="L540" s="7"/>
      <c r="M540" s="7"/>
      <c r="N540" s="7"/>
      <c r="O540" s="7"/>
      <c r="P540" s="7"/>
      <c r="Q540" s="7"/>
      <c r="R540" s="7"/>
      <c r="S540" s="5">
        <v>1</v>
      </c>
    </row>
    <row r="541" spans="1:19" x14ac:dyDescent="0.25">
      <c r="A541" s="32"/>
      <c r="B541" s="33"/>
      <c r="C541" s="33"/>
      <c r="D541" s="35"/>
      <c r="E541" s="35"/>
      <c r="F541" s="35"/>
      <c r="G541" s="29" t="s">
        <v>30</v>
      </c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9"/>
    </row>
    <row r="542" spans="1:19" x14ac:dyDescent="0.25">
      <c r="A542" s="32"/>
      <c r="B542" s="33"/>
      <c r="C542" s="33"/>
      <c r="D542" s="35"/>
      <c r="E542" s="35"/>
      <c r="F542" s="35"/>
      <c r="G542" s="8">
        <v>20230.073956540793</v>
      </c>
      <c r="H542" s="8">
        <v>18106.170880618123</v>
      </c>
      <c r="I542" s="8">
        <v>14449.032234780396</v>
      </c>
      <c r="J542" s="8">
        <v>14449.032234780396</v>
      </c>
      <c r="K542" s="8">
        <v>14449.032234780396</v>
      </c>
      <c r="L542" s="8">
        <v>14449.032234780396</v>
      </c>
      <c r="M542" s="8">
        <v>14449.032234780396</v>
      </c>
      <c r="N542" s="8">
        <v>14449.032234780396</v>
      </c>
      <c r="O542" s="8">
        <v>14449.032234780396</v>
      </c>
      <c r="P542" s="8">
        <v>14449.032234780396</v>
      </c>
      <c r="Q542" s="8">
        <v>14449.032234780396</v>
      </c>
      <c r="R542" s="8">
        <v>14449.023292030603</v>
      </c>
      <c r="S542" s="9">
        <f>SUM(G542:R542)</f>
        <v>182826.55824221313</v>
      </c>
    </row>
    <row r="543" spans="1:19" x14ac:dyDescent="0.25">
      <c r="A543" s="32"/>
      <c r="B543" s="33"/>
      <c r="C543" s="33"/>
      <c r="D543" s="35"/>
      <c r="E543" s="35"/>
      <c r="F543" s="35"/>
      <c r="G543" s="31" t="s">
        <v>31</v>
      </c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6"/>
    </row>
    <row r="544" spans="1:19" x14ac:dyDescent="0.25">
      <c r="A544" s="32"/>
      <c r="B544" s="33"/>
      <c r="C544" s="33"/>
      <c r="D544" s="35"/>
      <c r="E544" s="35"/>
      <c r="F544" s="35"/>
      <c r="G544" s="9">
        <v>7500</v>
      </c>
      <c r="H544" s="9">
        <v>15699.1</v>
      </c>
      <c r="I544" s="9">
        <v>11217.21</v>
      </c>
      <c r="J544" s="9"/>
      <c r="K544" s="9"/>
      <c r="L544" s="9"/>
      <c r="M544" s="9"/>
      <c r="N544" s="9"/>
      <c r="O544" s="9"/>
      <c r="P544" s="9"/>
      <c r="Q544" s="9"/>
      <c r="R544" s="9"/>
      <c r="S544" s="9">
        <f>SUM(G544:R544)</f>
        <v>34416.31</v>
      </c>
    </row>
    <row r="545" spans="1:19" ht="15" customHeight="1" x14ac:dyDescent="0.25">
      <c r="A545" s="32" t="s">
        <v>253</v>
      </c>
      <c r="B545" s="33" t="s">
        <v>254</v>
      </c>
      <c r="C545" s="33"/>
      <c r="D545" s="34">
        <v>4</v>
      </c>
      <c r="E545" s="35" t="s">
        <v>255</v>
      </c>
      <c r="F545" s="35" t="s">
        <v>256</v>
      </c>
      <c r="G545" s="29" t="s">
        <v>28</v>
      </c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9"/>
    </row>
    <row r="546" spans="1:19" x14ac:dyDescent="0.25">
      <c r="A546" s="32"/>
      <c r="B546" s="33"/>
      <c r="C546" s="33"/>
      <c r="D546" s="35"/>
      <c r="E546" s="35"/>
      <c r="F546" s="35"/>
      <c r="G546" s="12"/>
      <c r="H546" s="12"/>
      <c r="I546" s="7">
        <v>2</v>
      </c>
      <c r="J546" s="12"/>
      <c r="K546" s="14"/>
      <c r="L546" s="14"/>
      <c r="M546" s="7">
        <v>2</v>
      </c>
      <c r="N546" s="12"/>
      <c r="O546" s="12"/>
      <c r="P546" s="12"/>
      <c r="Q546" s="12"/>
      <c r="R546" s="14"/>
      <c r="S546" s="7">
        <v>4</v>
      </c>
    </row>
    <row r="547" spans="1:19" x14ac:dyDescent="0.25">
      <c r="A547" s="32"/>
      <c r="B547" s="33"/>
      <c r="C547" s="33"/>
      <c r="D547" s="35"/>
      <c r="E547" s="35"/>
      <c r="F547" s="35"/>
      <c r="G547" s="29" t="s">
        <v>29</v>
      </c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9"/>
    </row>
    <row r="548" spans="1:19" x14ac:dyDescent="0.25">
      <c r="A548" s="32"/>
      <c r="B548" s="33"/>
      <c r="C548" s="33"/>
      <c r="D548" s="35"/>
      <c r="E548" s="35"/>
      <c r="F548" s="35"/>
      <c r="G548" s="16"/>
      <c r="H548" s="7">
        <v>2</v>
      </c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7">
        <v>2</v>
      </c>
    </row>
    <row r="549" spans="1:19" x14ac:dyDescent="0.25">
      <c r="A549" s="32"/>
      <c r="B549" s="33"/>
      <c r="C549" s="33"/>
      <c r="D549" s="35"/>
      <c r="E549" s="35"/>
      <c r="F549" s="35"/>
      <c r="G549" s="29" t="s">
        <v>30</v>
      </c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9"/>
    </row>
    <row r="550" spans="1:19" x14ac:dyDescent="0.25">
      <c r="A550" s="32"/>
      <c r="B550" s="33"/>
      <c r="C550" s="33"/>
      <c r="D550" s="35"/>
      <c r="E550" s="35"/>
      <c r="F550" s="35"/>
      <c r="G550" s="8">
        <v>68570.097999730933</v>
      </c>
      <c r="H550" s="8">
        <v>61371.100983169847</v>
      </c>
      <c r="I550" s="8">
        <v>48975.18212086548</v>
      </c>
      <c r="J550" s="8">
        <v>48975.18212086548</v>
      </c>
      <c r="K550" s="8">
        <v>48975.18212086548</v>
      </c>
      <c r="L550" s="8">
        <v>48975.18212086548</v>
      </c>
      <c r="M550" s="8">
        <v>48975.18212086548</v>
      </c>
      <c r="N550" s="8">
        <v>48975.18212086548</v>
      </c>
      <c r="O550" s="8">
        <v>48975.18212086548</v>
      </c>
      <c r="P550" s="8">
        <v>48975.18212086548</v>
      </c>
      <c r="Q550" s="8">
        <v>48975.18212086548</v>
      </c>
      <c r="R550" s="8">
        <v>48975.151809299095</v>
      </c>
      <c r="S550" s="9">
        <f>SUM(G550:R550)</f>
        <v>619692.9898799893</v>
      </c>
    </row>
    <row r="551" spans="1:19" x14ac:dyDescent="0.25">
      <c r="A551" s="32"/>
      <c r="B551" s="33"/>
      <c r="C551" s="33"/>
      <c r="D551" s="35"/>
      <c r="E551" s="35"/>
      <c r="F551" s="35"/>
      <c r="G551" s="31" t="s">
        <v>31</v>
      </c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6"/>
    </row>
    <row r="552" spans="1:19" x14ac:dyDescent="0.25">
      <c r="A552" s="32"/>
      <c r="B552" s="33"/>
      <c r="C552" s="33"/>
      <c r="D552" s="35"/>
      <c r="E552" s="35"/>
      <c r="F552" s="35"/>
      <c r="G552" s="9">
        <v>15092.599999999999</v>
      </c>
      <c r="H552" s="9">
        <v>44254.38</v>
      </c>
      <c r="I552" s="9">
        <v>47332.12</v>
      </c>
      <c r="J552" s="9"/>
      <c r="K552" s="9"/>
      <c r="L552" s="9"/>
      <c r="M552" s="9"/>
      <c r="N552" s="9"/>
      <c r="O552" s="9"/>
      <c r="P552" s="9"/>
      <c r="Q552" s="9"/>
      <c r="R552" s="9"/>
      <c r="S552" s="9">
        <f>SUM(G552:R552)</f>
        <v>106679.1</v>
      </c>
    </row>
    <row r="553" spans="1:19" x14ac:dyDescent="0.25">
      <c r="A553" s="26" t="s">
        <v>257</v>
      </c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8"/>
    </row>
    <row r="554" spans="1:19" ht="15" customHeight="1" x14ac:dyDescent="0.25">
      <c r="A554" s="32" t="s">
        <v>258</v>
      </c>
      <c r="B554" s="33" t="s">
        <v>60</v>
      </c>
      <c r="C554" s="33"/>
      <c r="D554" s="34">
        <v>100</v>
      </c>
      <c r="E554" s="35" t="s">
        <v>49</v>
      </c>
      <c r="F554" s="35" t="s">
        <v>259</v>
      </c>
      <c r="G554" s="29" t="s">
        <v>28</v>
      </c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4"/>
    </row>
    <row r="555" spans="1:19" x14ac:dyDescent="0.25">
      <c r="A555" s="32"/>
      <c r="B555" s="33"/>
      <c r="C555" s="33"/>
      <c r="D555" s="35"/>
      <c r="E555" s="35"/>
      <c r="F555" s="35"/>
      <c r="G555" s="5">
        <v>1</v>
      </c>
      <c r="H555" s="5">
        <v>1</v>
      </c>
      <c r="I555" s="5">
        <v>1</v>
      </c>
      <c r="J555" s="5">
        <v>1</v>
      </c>
      <c r="K555" s="5">
        <v>1</v>
      </c>
      <c r="L555" s="5">
        <v>1</v>
      </c>
      <c r="M555" s="5">
        <v>1</v>
      </c>
      <c r="N555" s="5">
        <v>1</v>
      </c>
      <c r="O555" s="5">
        <v>1</v>
      </c>
      <c r="P555" s="5">
        <v>1</v>
      </c>
      <c r="Q555" s="5">
        <v>1</v>
      </c>
      <c r="R555" s="5">
        <v>1</v>
      </c>
      <c r="S555" s="5">
        <v>1</v>
      </c>
    </row>
    <row r="556" spans="1:19" x14ac:dyDescent="0.25">
      <c r="A556" s="32"/>
      <c r="B556" s="33"/>
      <c r="C556" s="33"/>
      <c r="D556" s="35"/>
      <c r="E556" s="35"/>
      <c r="F556" s="35"/>
      <c r="G556" s="29" t="s">
        <v>29</v>
      </c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6"/>
    </row>
    <row r="557" spans="1:19" x14ac:dyDescent="0.25">
      <c r="A557" s="32"/>
      <c r="B557" s="33"/>
      <c r="C557" s="33"/>
      <c r="D557" s="35"/>
      <c r="E557" s="35"/>
      <c r="F557" s="35"/>
      <c r="G557" s="5">
        <v>0.8</v>
      </c>
      <c r="H557" s="5">
        <v>0.8</v>
      </c>
      <c r="I557" s="5">
        <v>0.8</v>
      </c>
      <c r="J557" s="7"/>
      <c r="K557" s="7"/>
      <c r="L557" s="7"/>
      <c r="M557" s="7"/>
      <c r="N557" s="7"/>
      <c r="O557" s="7"/>
      <c r="P557" s="7"/>
      <c r="Q557" s="7"/>
      <c r="R557" s="7"/>
      <c r="S557" s="5">
        <v>0.8</v>
      </c>
    </row>
    <row r="558" spans="1:19" x14ac:dyDescent="0.25">
      <c r="A558" s="32"/>
      <c r="B558" s="33"/>
      <c r="C558" s="33"/>
      <c r="D558" s="35"/>
      <c r="E558" s="35"/>
      <c r="F558" s="35"/>
      <c r="G558" s="29" t="s">
        <v>30</v>
      </c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6"/>
    </row>
    <row r="559" spans="1:19" x14ac:dyDescent="0.25">
      <c r="A559" s="32"/>
      <c r="B559" s="33"/>
      <c r="C559" s="33"/>
      <c r="D559" s="35"/>
      <c r="E559" s="35"/>
      <c r="F559" s="35"/>
      <c r="G559" s="8">
        <v>153383.57634181163</v>
      </c>
      <c r="H559" s="8">
        <v>148330.01553855839</v>
      </c>
      <c r="I559" s="8">
        <v>151841.61282480389</v>
      </c>
      <c r="J559" s="8">
        <v>140733.99374588451</v>
      </c>
      <c r="K559" s="8">
        <v>140733.99374588451</v>
      </c>
      <c r="L559" s="8">
        <v>140733.99374588451</v>
      </c>
      <c r="M559" s="8">
        <v>140733.99374588451</v>
      </c>
      <c r="N559" s="8">
        <v>140733.99374588451</v>
      </c>
      <c r="O559" s="8">
        <v>140733.99374588451</v>
      </c>
      <c r="P559" s="8">
        <v>140733.99374588451</v>
      </c>
      <c r="Q559" s="8">
        <v>140733.99374588451</v>
      </c>
      <c r="R559" s="8">
        <v>140734.04107993568</v>
      </c>
      <c r="S559" s="9">
        <f>SUM(G559:R559)</f>
        <v>1720161.1957521853</v>
      </c>
    </row>
    <row r="560" spans="1:19" x14ac:dyDescent="0.25">
      <c r="A560" s="32"/>
      <c r="B560" s="33"/>
      <c r="C560" s="33"/>
      <c r="D560" s="35"/>
      <c r="E560" s="35"/>
      <c r="F560" s="35"/>
      <c r="G560" s="31" t="s">
        <v>31</v>
      </c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6"/>
    </row>
    <row r="561" spans="1:19" x14ac:dyDescent="0.25">
      <c r="A561" s="32"/>
      <c r="B561" s="33"/>
      <c r="C561" s="33"/>
      <c r="D561" s="35"/>
      <c r="E561" s="35"/>
      <c r="F561" s="35"/>
      <c r="G561" s="9">
        <v>31569.47</v>
      </c>
      <c r="H561" s="9">
        <v>34084.840000000004</v>
      </c>
      <c r="I561" s="9">
        <v>27016.620000000003</v>
      </c>
      <c r="J561" s="9"/>
      <c r="K561" s="9"/>
      <c r="L561" s="9"/>
      <c r="M561" s="9"/>
      <c r="N561" s="9"/>
      <c r="O561" s="9"/>
      <c r="P561" s="9"/>
      <c r="Q561" s="9"/>
      <c r="R561" s="9"/>
      <c r="S561" s="9">
        <f>SUM(G561:R561)</f>
        <v>92670.93</v>
      </c>
    </row>
    <row r="562" spans="1:19" ht="15" customHeight="1" x14ac:dyDescent="0.25">
      <c r="A562" s="32" t="s">
        <v>260</v>
      </c>
      <c r="B562" s="33" t="s">
        <v>60</v>
      </c>
      <c r="C562" s="33"/>
      <c r="D562" s="34">
        <v>100</v>
      </c>
      <c r="E562" s="35" t="s">
        <v>49</v>
      </c>
      <c r="F562" s="35" t="s">
        <v>259</v>
      </c>
      <c r="G562" s="29" t="s">
        <v>28</v>
      </c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4"/>
    </row>
    <row r="563" spans="1:19" x14ac:dyDescent="0.25">
      <c r="A563" s="32"/>
      <c r="B563" s="33"/>
      <c r="C563" s="33"/>
      <c r="D563" s="35"/>
      <c r="E563" s="35"/>
      <c r="F563" s="35"/>
      <c r="G563" s="5">
        <v>1</v>
      </c>
      <c r="H563" s="5">
        <v>1</v>
      </c>
      <c r="I563" s="5">
        <v>1</v>
      </c>
      <c r="J563" s="5">
        <v>1</v>
      </c>
      <c r="K563" s="5">
        <v>1</v>
      </c>
      <c r="L563" s="5">
        <v>1</v>
      </c>
      <c r="M563" s="5">
        <v>1</v>
      </c>
      <c r="N563" s="5">
        <v>1</v>
      </c>
      <c r="O563" s="5">
        <v>1</v>
      </c>
      <c r="P563" s="5">
        <v>1</v>
      </c>
      <c r="Q563" s="5">
        <v>1</v>
      </c>
      <c r="R563" s="5">
        <v>1</v>
      </c>
      <c r="S563" s="5">
        <v>1</v>
      </c>
    </row>
    <row r="564" spans="1:19" x14ac:dyDescent="0.25">
      <c r="A564" s="32"/>
      <c r="B564" s="33"/>
      <c r="C564" s="33"/>
      <c r="D564" s="35"/>
      <c r="E564" s="35"/>
      <c r="F564" s="35"/>
      <c r="G564" s="29" t="s">
        <v>29</v>
      </c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6"/>
    </row>
    <row r="565" spans="1:19" x14ac:dyDescent="0.25">
      <c r="A565" s="32"/>
      <c r="B565" s="33"/>
      <c r="C565" s="33"/>
      <c r="D565" s="35"/>
      <c r="E565" s="35"/>
      <c r="F565" s="35"/>
      <c r="G565" s="5">
        <v>0.8</v>
      </c>
      <c r="H565" s="5">
        <v>0.8</v>
      </c>
      <c r="I565" s="5">
        <v>0.8</v>
      </c>
      <c r="J565" s="7"/>
      <c r="K565" s="7"/>
      <c r="L565" s="7"/>
      <c r="M565" s="7"/>
      <c r="N565" s="7"/>
      <c r="O565" s="7"/>
      <c r="P565" s="7"/>
      <c r="Q565" s="7"/>
      <c r="R565" s="7"/>
      <c r="S565" s="5">
        <v>0.8</v>
      </c>
    </row>
    <row r="566" spans="1:19" x14ac:dyDescent="0.25">
      <c r="A566" s="32"/>
      <c r="B566" s="33"/>
      <c r="C566" s="33"/>
      <c r="D566" s="35"/>
      <c r="E566" s="35"/>
      <c r="F566" s="35"/>
      <c r="G566" s="29" t="s">
        <v>30</v>
      </c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6"/>
    </row>
    <row r="567" spans="1:19" x14ac:dyDescent="0.25">
      <c r="A567" s="32"/>
      <c r="B567" s="33"/>
      <c r="C567" s="33"/>
      <c r="D567" s="35"/>
      <c r="E567" s="35"/>
      <c r="F567" s="35"/>
      <c r="G567" s="8">
        <v>56550.895173262244</v>
      </c>
      <c r="H567" s="8">
        <v>54687.70099007526</v>
      </c>
      <c r="I567" s="8">
        <v>55982.389605123855</v>
      </c>
      <c r="J567" s="8">
        <v>51887.12844915309</v>
      </c>
      <c r="K567" s="8">
        <v>51887.12844915309</v>
      </c>
      <c r="L567" s="8">
        <v>51887.12844915309</v>
      </c>
      <c r="M567" s="8">
        <v>51887.12844915309</v>
      </c>
      <c r="N567" s="8">
        <v>51887.12844915309</v>
      </c>
      <c r="O567" s="8">
        <v>51887.12844915309</v>
      </c>
      <c r="P567" s="8">
        <v>51887.12844915309</v>
      </c>
      <c r="Q567" s="8">
        <v>51887.12844915309</v>
      </c>
      <c r="R567" s="8">
        <v>51887.145900714917</v>
      </c>
      <c r="S567" s="9">
        <f>SUM(G567:R567)</f>
        <v>634205.15926240094</v>
      </c>
    </row>
    <row r="568" spans="1:19" x14ac:dyDescent="0.25">
      <c r="A568" s="32"/>
      <c r="B568" s="33"/>
      <c r="C568" s="33"/>
      <c r="D568" s="35"/>
      <c r="E568" s="35"/>
      <c r="F568" s="35"/>
      <c r="G568" s="31" t="s">
        <v>31</v>
      </c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6"/>
    </row>
    <row r="569" spans="1:19" x14ac:dyDescent="0.25">
      <c r="A569" s="32"/>
      <c r="B569" s="33"/>
      <c r="C569" s="33"/>
      <c r="D569" s="35"/>
      <c r="E569" s="35"/>
      <c r="F569" s="35"/>
      <c r="G569" s="9">
        <v>0</v>
      </c>
      <c r="H569" s="9">
        <v>5500.05</v>
      </c>
      <c r="I569" s="9">
        <v>11000.1</v>
      </c>
      <c r="J569" s="9"/>
      <c r="K569" s="9"/>
      <c r="L569" s="9"/>
      <c r="M569" s="9"/>
      <c r="N569" s="9"/>
      <c r="O569" s="9"/>
      <c r="P569" s="9"/>
      <c r="Q569" s="9"/>
      <c r="R569" s="9"/>
      <c r="S569" s="9">
        <f>SUM(G569:R569)</f>
        <v>16500.150000000001</v>
      </c>
    </row>
    <row r="570" spans="1:19" ht="15" customHeight="1" x14ac:dyDescent="0.25">
      <c r="A570" s="32" t="s">
        <v>261</v>
      </c>
      <c r="B570" s="33" t="s">
        <v>60</v>
      </c>
      <c r="C570" s="33"/>
      <c r="D570" s="34">
        <v>100</v>
      </c>
      <c r="E570" s="35" t="s">
        <v>49</v>
      </c>
      <c r="F570" s="34" t="s">
        <v>46</v>
      </c>
      <c r="G570" s="29" t="s">
        <v>28</v>
      </c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4"/>
    </row>
    <row r="571" spans="1:19" x14ac:dyDescent="0.25">
      <c r="A571" s="32"/>
      <c r="B571" s="33"/>
      <c r="C571" s="33"/>
      <c r="D571" s="35"/>
      <c r="E571" s="35"/>
      <c r="F571" s="35"/>
      <c r="G571" s="5">
        <v>1</v>
      </c>
      <c r="H571" s="5">
        <v>1</v>
      </c>
      <c r="I571" s="5">
        <v>1</v>
      </c>
      <c r="J571" s="5">
        <v>1</v>
      </c>
      <c r="K571" s="5">
        <v>1</v>
      </c>
      <c r="L571" s="5">
        <v>1</v>
      </c>
      <c r="M571" s="5">
        <v>1</v>
      </c>
      <c r="N571" s="5">
        <v>1</v>
      </c>
      <c r="O571" s="5">
        <v>1</v>
      </c>
      <c r="P571" s="5">
        <v>1</v>
      </c>
      <c r="Q571" s="5">
        <v>1</v>
      </c>
      <c r="R571" s="5">
        <v>1</v>
      </c>
      <c r="S571" s="5">
        <v>1</v>
      </c>
    </row>
    <row r="572" spans="1:19" x14ac:dyDescent="0.25">
      <c r="A572" s="32"/>
      <c r="B572" s="33"/>
      <c r="C572" s="33"/>
      <c r="D572" s="35"/>
      <c r="E572" s="35"/>
      <c r="F572" s="35"/>
      <c r="G572" s="29" t="s">
        <v>29</v>
      </c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6"/>
    </row>
    <row r="573" spans="1:19" x14ac:dyDescent="0.25">
      <c r="A573" s="32"/>
      <c r="B573" s="33"/>
      <c r="C573" s="33"/>
      <c r="D573" s="35"/>
      <c r="E573" s="35"/>
      <c r="F573" s="35"/>
      <c r="G573" s="5">
        <v>1</v>
      </c>
      <c r="H573" s="5">
        <v>1</v>
      </c>
      <c r="I573" s="5">
        <v>1</v>
      </c>
      <c r="J573" s="7"/>
      <c r="K573" s="7"/>
      <c r="L573" s="7"/>
      <c r="M573" s="7"/>
      <c r="N573" s="7"/>
      <c r="O573" s="7"/>
      <c r="P573" s="7"/>
      <c r="Q573" s="7"/>
      <c r="R573" s="7"/>
      <c r="S573" s="5">
        <v>1</v>
      </c>
    </row>
    <row r="574" spans="1:19" x14ac:dyDescent="0.25">
      <c r="A574" s="32"/>
      <c r="B574" s="33"/>
      <c r="C574" s="33"/>
      <c r="D574" s="35"/>
      <c r="E574" s="35"/>
      <c r="F574" s="35"/>
      <c r="G574" s="29" t="s">
        <v>30</v>
      </c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6"/>
    </row>
    <row r="575" spans="1:19" x14ac:dyDescent="0.25">
      <c r="A575" s="32"/>
      <c r="B575" s="33"/>
      <c r="C575" s="33"/>
      <c r="D575" s="35"/>
      <c r="E575" s="35"/>
      <c r="F575" s="35"/>
      <c r="G575" s="8">
        <v>394290.51115184586</v>
      </c>
      <c r="H575" s="8">
        <v>381299.73912934941</v>
      </c>
      <c r="I575" s="8">
        <v>390326.71269441769</v>
      </c>
      <c r="J575" s="8">
        <v>361773.2723016392</v>
      </c>
      <c r="K575" s="8">
        <v>361773.2723016392</v>
      </c>
      <c r="L575" s="8">
        <v>361773.2723016392</v>
      </c>
      <c r="M575" s="8">
        <v>361773.2723016392</v>
      </c>
      <c r="N575" s="8">
        <v>361773.2723016392</v>
      </c>
      <c r="O575" s="8">
        <v>361773.2723016392</v>
      </c>
      <c r="P575" s="8">
        <v>361773.2723016392</v>
      </c>
      <c r="Q575" s="8">
        <v>361773.2723016392</v>
      </c>
      <c r="R575" s="8">
        <v>361773.39397938119</v>
      </c>
      <c r="S575" s="9">
        <f>SUM(G575:R575)</f>
        <v>4421876.5353681082</v>
      </c>
    </row>
    <row r="576" spans="1:19" x14ac:dyDescent="0.25">
      <c r="A576" s="32"/>
      <c r="B576" s="33"/>
      <c r="C576" s="33"/>
      <c r="D576" s="35"/>
      <c r="E576" s="35"/>
      <c r="F576" s="35"/>
      <c r="G576" s="31" t="s">
        <v>31</v>
      </c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6"/>
    </row>
    <row r="577" spans="1:19" x14ac:dyDescent="0.25">
      <c r="A577" s="32"/>
      <c r="B577" s="33"/>
      <c r="C577" s="33"/>
      <c r="D577" s="35"/>
      <c r="E577" s="35"/>
      <c r="F577" s="35"/>
      <c r="G577" s="9">
        <v>73074.259999999995</v>
      </c>
      <c r="H577" s="9">
        <v>86754.599999999991</v>
      </c>
      <c r="I577" s="9">
        <v>80766.829999999973</v>
      </c>
      <c r="J577" s="9"/>
      <c r="K577" s="9"/>
      <c r="L577" s="9"/>
      <c r="M577" s="9"/>
      <c r="N577" s="9"/>
      <c r="O577" s="9"/>
      <c r="P577" s="9"/>
      <c r="Q577" s="9"/>
      <c r="R577" s="9"/>
      <c r="S577" s="9">
        <f>SUM(G577:R577)</f>
        <v>240595.68999999994</v>
      </c>
    </row>
    <row r="578" spans="1:19" ht="15" customHeight="1" x14ac:dyDescent="0.25">
      <c r="A578" s="32" t="s">
        <v>262</v>
      </c>
      <c r="B578" s="33" t="s">
        <v>60</v>
      </c>
      <c r="C578" s="33"/>
      <c r="D578" s="34">
        <v>100</v>
      </c>
      <c r="E578" s="35" t="s">
        <v>49</v>
      </c>
      <c r="F578" s="35" t="s">
        <v>263</v>
      </c>
      <c r="G578" s="29" t="s">
        <v>28</v>
      </c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4"/>
    </row>
    <row r="579" spans="1:19" x14ac:dyDescent="0.25">
      <c r="A579" s="32"/>
      <c r="B579" s="33"/>
      <c r="C579" s="33"/>
      <c r="D579" s="35"/>
      <c r="E579" s="35"/>
      <c r="F579" s="35"/>
      <c r="G579" s="5">
        <v>1</v>
      </c>
      <c r="H579" s="5">
        <v>1</v>
      </c>
      <c r="I579" s="5">
        <v>1</v>
      </c>
      <c r="J579" s="5">
        <v>1</v>
      </c>
      <c r="K579" s="5">
        <v>1</v>
      </c>
      <c r="L579" s="5">
        <v>1</v>
      </c>
      <c r="M579" s="5">
        <v>1</v>
      </c>
      <c r="N579" s="5">
        <v>1</v>
      </c>
      <c r="O579" s="5">
        <v>1</v>
      </c>
      <c r="P579" s="5">
        <v>1</v>
      </c>
      <c r="Q579" s="5">
        <v>1</v>
      </c>
      <c r="R579" s="5">
        <v>1</v>
      </c>
      <c r="S579" s="5">
        <v>1</v>
      </c>
    </row>
    <row r="580" spans="1:19" x14ac:dyDescent="0.25">
      <c r="A580" s="32"/>
      <c r="B580" s="33"/>
      <c r="C580" s="33"/>
      <c r="D580" s="35"/>
      <c r="E580" s="35"/>
      <c r="F580" s="35"/>
      <c r="G580" s="29" t="s">
        <v>29</v>
      </c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6"/>
    </row>
    <row r="581" spans="1:19" x14ac:dyDescent="0.25">
      <c r="A581" s="32"/>
      <c r="B581" s="33"/>
      <c r="C581" s="33"/>
      <c r="D581" s="35"/>
      <c r="E581" s="35"/>
      <c r="F581" s="35"/>
      <c r="G581" s="5">
        <v>0.8</v>
      </c>
      <c r="H581" s="5">
        <v>0.8</v>
      </c>
      <c r="I581" s="5">
        <v>0.8</v>
      </c>
      <c r="J581" s="7"/>
      <c r="K581" s="7"/>
      <c r="L581" s="7"/>
      <c r="M581" s="7"/>
      <c r="N581" s="7"/>
      <c r="O581" s="7"/>
      <c r="P581" s="7"/>
      <c r="Q581" s="7"/>
      <c r="R581" s="7"/>
      <c r="S581" s="5">
        <v>0.8</v>
      </c>
    </row>
    <row r="582" spans="1:19" x14ac:dyDescent="0.25">
      <c r="A582" s="32"/>
      <c r="B582" s="33"/>
      <c r="C582" s="33"/>
      <c r="D582" s="35"/>
      <c r="E582" s="35"/>
      <c r="F582" s="35"/>
      <c r="G582" s="29" t="s">
        <v>30</v>
      </c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6"/>
    </row>
    <row r="583" spans="1:19" x14ac:dyDescent="0.25">
      <c r="A583" s="32"/>
      <c r="B583" s="33"/>
      <c r="C583" s="33"/>
      <c r="D583" s="35"/>
      <c r="E583" s="35"/>
      <c r="F583" s="35"/>
      <c r="G583" s="8">
        <v>43864.807333080127</v>
      </c>
      <c r="H583" s="8">
        <v>42419.584342016766</v>
      </c>
      <c r="I583" s="8">
        <v>43423.83487565448</v>
      </c>
      <c r="J583" s="8">
        <v>40247.265503323149</v>
      </c>
      <c r="K583" s="8">
        <v>40247.265503323149</v>
      </c>
      <c r="L583" s="8">
        <v>40247.265503323149</v>
      </c>
      <c r="M583" s="8">
        <v>40247.265503323149</v>
      </c>
      <c r="N583" s="8">
        <v>40247.265503323149</v>
      </c>
      <c r="O583" s="8">
        <v>40247.265503323149</v>
      </c>
      <c r="P583" s="8">
        <v>40247.265503323149</v>
      </c>
      <c r="Q583" s="8">
        <v>40247.265503323149</v>
      </c>
      <c r="R583" s="8">
        <v>40247.279039968234</v>
      </c>
      <c r="S583" s="9">
        <f>SUM(G583:R583)</f>
        <v>491933.62961730483</v>
      </c>
    </row>
    <row r="584" spans="1:19" x14ac:dyDescent="0.25">
      <c r="A584" s="32"/>
      <c r="B584" s="33"/>
      <c r="C584" s="33"/>
      <c r="D584" s="35"/>
      <c r="E584" s="35"/>
      <c r="F584" s="35"/>
      <c r="G584" s="31" t="s">
        <v>31</v>
      </c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6"/>
    </row>
    <row r="585" spans="1:19" x14ac:dyDescent="0.25">
      <c r="A585" s="32"/>
      <c r="B585" s="33"/>
      <c r="C585" s="33"/>
      <c r="D585" s="35"/>
      <c r="E585" s="35"/>
      <c r="F585" s="35"/>
      <c r="G585" s="9">
        <v>48311.420000000006</v>
      </c>
      <c r="H585" s="9">
        <v>50585.110000000008</v>
      </c>
      <c r="I585" s="9">
        <v>46593.420000000013</v>
      </c>
      <c r="J585" s="9"/>
      <c r="K585" s="9"/>
      <c r="L585" s="9"/>
      <c r="M585" s="9"/>
      <c r="N585" s="9"/>
      <c r="O585" s="9"/>
      <c r="P585" s="9"/>
      <c r="Q585" s="9"/>
      <c r="R585" s="9"/>
      <c r="S585" s="9">
        <f>SUM(G585:R585)</f>
        <v>145489.95000000001</v>
      </c>
    </row>
    <row r="586" spans="1:19" x14ac:dyDescent="0.25">
      <c r="A586" s="26" t="s">
        <v>264</v>
      </c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8"/>
    </row>
    <row r="587" spans="1:19" ht="15" customHeight="1" x14ac:dyDescent="0.25">
      <c r="A587" s="32" t="s">
        <v>265</v>
      </c>
      <c r="B587" s="32" t="s">
        <v>208</v>
      </c>
      <c r="C587" s="33"/>
      <c r="D587" s="34">
        <v>1</v>
      </c>
      <c r="E587" s="35" t="s">
        <v>209</v>
      </c>
      <c r="F587" s="35" t="s">
        <v>266</v>
      </c>
      <c r="G587" s="29" t="s">
        <v>28</v>
      </c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4"/>
    </row>
    <row r="588" spans="1:19" x14ac:dyDescent="0.25">
      <c r="A588" s="32"/>
      <c r="B588" s="33"/>
      <c r="C588" s="33"/>
      <c r="D588" s="35"/>
      <c r="E588" s="35"/>
      <c r="F588" s="35"/>
      <c r="G588" s="7">
        <v>1</v>
      </c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>
        <v>1</v>
      </c>
    </row>
    <row r="589" spans="1:19" x14ac:dyDescent="0.25">
      <c r="A589" s="32"/>
      <c r="B589" s="33"/>
      <c r="C589" s="33"/>
      <c r="D589" s="35"/>
      <c r="E589" s="35"/>
      <c r="F589" s="35"/>
      <c r="G589" s="29" t="s">
        <v>29</v>
      </c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6"/>
    </row>
    <row r="590" spans="1:19" x14ac:dyDescent="0.25">
      <c r="A590" s="32"/>
      <c r="B590" s="33"/>
      <c r="C590" s="33"/>
      <c r="D590" s="35"/>
      <c r="E590" s="35"/>
      <c r="F590" s="35"/>
      <c r="G590" s="7"/>
      <c r="H590" s="7"/>
      <c r="I590" s="7">
        <v>1</v>
      </c>
      <c r="J590" s="16"/>
      <c r="K590" s="16"/>
      <c r="L590" s="16"/>
      <c r="M590" s="16"/>
      <c r="N590" s="16"/>
      <c r="O590" s="16"/>
      <c r="P590" s="16"/>
      <c r="Q590" s="16"/>
      <c r="R590" s="16"/>
      <c r="S590" s="7">
        <v>1</v>
      </c>
    </row>
    <row r="591" spans="1:19" x14ac:dyDescent="0.25">
      <c r="A591" s="32"/>
      <c r="B591" s="33"/>
      <c r="C591" s="33"/>
      <c r="D591" s="35"/>
      <c r="E591" s="35"/>
      <c r="F591" s="35"/>
      <c r="G591" s="29" t="s">
        <v>30</v>
      </c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6"/>
    </row>
    <row r="592" spans="1:19" x14ac:dyDescent="0.25">
      <c r="A592" s="32"/>
      <c r="B592" s="33"/>
      <c r="C592" s="33"/>
      <c r="D592" s="35"/>
      <c r="E592" s="35"/>
      <c r="F592" s="35"/>
      <c r="G592" s="8">
        <v>65846.198012985566</v>
      </c>
      <c r="H592" s="8">
        <v>52697.899892637557</v>
      </c>
      <c r="I592" s="8">
        <v>71502.558297793206</v>
      </c>
      <c r="J592" s="8">
        <v>27193.216256088592</v>
      </c>
      <c r="K592" s="8">
        <v>27193.216256088592</v>
      </c>
      <c r="L592" s="8">
        <v>27193.216256088592</v>
      </c>
      <c r="M592" s="8">
        <v>27193.216256088592</v>
      </c>
      <c r="N592" s="8">
        <v>27193.216256088592</v>
      </c>
      <c r="O592" s="8">
        <v>27193.216256088592</v>
      </c>
      <c r="P592" s="8">
        <v>27193.216256088592</v>
      </c>
      <c r="Q592" s="8">
        <v>27193.216256088592</v>
      </c>
      <c r="R592" s="8">
        <v>27193.216256088592</v>
      </c>
      <c r="S592" s="9">
        <f>SUM(G592:R592)</f>
        <v>434785.60250821355</v>
      </c>
    </row>
    <row r="593" spans="1:19" x14ac:dyDescent="0.25">
      <c r="A593" s="32"/>
      <c r="B593" s="33"/>
      <c r="C593" s="33"/>
      <c r="D593" s="35"/>
      <c r="E593" s="35"/>
      <c r="F593" s="35"/>
      <c r="G593" s="31" t="s">
        <v>31</v>
      </c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6"/>
    </row>
    <row r="594" spans="1:19" x14ac:dyDescent="0.25">
      <c r="A594" s="32"/>
      <c r="B594" s="33"/>
      <c r="C594" s="33"/>
      <c r="D594" s="35"/>
      <c r="E594" s="35"/>
      <c r="F594" s="35"/>
      <c r="G594" s="9">
        <v>333836.63999999978</v>
      </c>
      <c r="H594" s="9">
        <v>42741.05000000001</v>
      </c>
      <c r="I594" s="9">
        <v>28926.729999999996</v>
      </c>
      <c r="J594" s="9"/>
      <c r="K594" s="9"/>
      <c r="L594" s="9"/>
      <c r="M594" s="9"/>
      <c r="N594" s="9"/>
      <c r="O594" s="9"/>
      <c r="P594" s="9"/>
      <c r="Q594" s="9"/>
      <c r="R594" s="9"/>
      <c r="S594" s="9">
        <f>SUM(G594:R594)</f>
        <v>405504.41999999975</v>
      </c>
    </row>
    <row r="595" spans="1:19" x14ac:dyDescent="0.25">
      <c r="A595" s="32" t="s">
        <v>267</v>
      </c>
      <c r="B595" s="33" t="s">
        <v>268</v>
      </c>
      <c r="C595" s="33"/>
      <c r="D595" s="34">
        <v>100</v>
      </c>
      <c r="E595" s="35" t="s">
        <v>49</v>
      </c>
      <c r="F595" s="35" t="s">
        <v>269</v>
      </c>
      <c r="G595" s="29" t="s">
        <v>28</v>
      </c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4"/>
    </row>
    <row r="596" spans="1:19" x14ac:dyDescent="0.25">
      <c r="A596" s="32"/>
      <c r="B596" s="33"/>
      <c r="C596" s="33"/>
      <c r="D596" s="35"/>
      <c r="E596" s="35"/>
      <c r="F596" s="35"/>
      <c r="G596" s="5">
        <v>1</v>
      </c>
      <c r="H596" s="5">
        <v>1</v>
      </c>
      <c r="I596" s="5">
        <v>1</v>
      </c>
      <c r="J596" s="5">
        <v>1</v>
      </c>
      <c r="K596" s="5">
        <v>1</v>
      </c>
      <c r="L596" s="5">
        <v>1</v>
      </c>
      <c r="M596" s="5">
        <v>1</v>
      </c>
      <c r="N596" s="5">
        <v>1</v>
      </c>
      <c r="O596" s="5">
        <v>1</v>
      </c>
      <c r="P596" s="5">
        <v>1</v>
      </c>
      <c r="Q596" s="5">
        <v>1</v>
      </c>
      <c r="R596" s="5">
        <v>1</v>
      </c>
      <c r="S596" s="5">
        <v>1</v>
      </c>
    </row>
    <row r="597" spans="1:19" x14ac:dyDescent="0.25">
      <c r="A597" s="32"/>
      <c r="B597" s="33"/>
      <c r="C597" s="33"/>
      <c r="D597" s="35"/>
      <c r="E597" s="35"/>
      <c r="F597" s="35"/>
      <c r="G597" s="29" t="s">
        <v>29</v>
      </c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6"/>
    </row>
    <row r="598" spans="1:19" x14ac:dyDescent="0.25">
      <c r="A598" s="32"/>
      <c r="B598" s="33"/>
      <c r="C598" s="33"/>
      <c r="D598" s="35"/>
      <c r="E598" s="35"/>
      <c r="F598" s="35"/>
      <c r="G598" s="5">
        <v>1</v>
      </c>
      <c r="H598" s="5">
        <v>1</v>
      </c>
      <c r="I598" s="5">
        <v>1</v>
      </c>
      <c r="J598" s="7"/>
      <c r="K598" s="7"/>
      <c r="L598" s="7"/>
      <c r="M598" s="7"/>
      <c r="N598" s="7"/>
      <c r="O598" s="7"/>
      <c r="P598" s="7"/>
      <c r="Q598" s="7"/>
      <c r="R598" s="7"/>
      <c r="S598" s="5">
        <v>1</v>
      </c>
    </row>
    <row r="599" spans="1:19" x14ac:dyDescent="0.25">
      <c r="A599" s="32"/>
      <c r="B599" s="33"/>
      <c r="C599" s="33"/>
      <c r="D599" s="35"/>
      <c r="E599" s="35"/>
      <c r="F599" s="35"/>
      <c r="G599" s="29" t="s">
        <v>30</v>
      </c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6"/>
    </row>
    <row r="600" spans="1:19" x14ac:dyDescent="0.25">
      <c r="A600" s="32"/>
      <c r="B600" s="33"/>
      <c r="C600" s="33"/>
      <c r="D600" s="35"/>
      <c r="E600" s="35"/>
      <c r="F600" s="35"/>
      <c r="G600" s="8">
        <v>4265.2919870144433</v>
      </c>
      <c r="H600" s="8">
        <v>3413.5901073624459</v>
      </c>
      <c r="I600" s="8">
        <v>4631.6917022067901</v>
      </c>
      <c r="J600" s="8">
        <v>1761.4837439114058</v>
      </c>
      <c r="K600" s="8">
        <v>1761.4837439114058</v>
      </c>
      <c r="L600" s="8">
        <v>1761.4837439114058</v>
      </c>
      <c r="M600" s="8">
        <v>1761.4837439114058</v>
      </c>
      <c r="N600" s="8">
        <v>1761.4837439114058</v>
      </c>
      <c r="O600" s="8">
        <v>1761.4837439114058</v>
      </c>
      <c r="P600" s="8">
        <v>1761.4837439114058</v>
      </c>
      <c r="Q600" s="8">
        <v>1761.4837439114058</v>
      </c>
      <c r="R600" s="8">
        <v>1761.4837439114058</v>
      </c>
      <c r="S600" s="9">
        <f>SUM(G600:R600)</f>
        <v>28163.927491786329</v>
      </c>
    </row>
    <row r="601" spans="1:19" x14ac:dyDescent="0.25">
      <c r="A601" s="32"/>
      <c r="B601" s="33"/>
      <c r="C601" s="33"/>
      <c r="D601" s="35"/>
      <c r="E601" s="35"/>
      <c r="F601" s="35"/>
      <c r="G601" s="31" t="s">
        <v>31</v>
      </c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6"/>
    </row>
    <row r="602" spans="1:19" x14ac:dyDescent="0.25">
      <c r="A602" s="32"/>
      <c r="B602" s="33"/>
      <c r="C602" s="33"/>
      <c r="D602" s="35"/>
      <c r="E602" s="35"/>
      <c r="F602" s="35"/>
      <c r="G602" s="9">
        <v>8500.0499999999993</v>
      </c>
      <c r="H602" s="9">
        <v>9000</v>
      </c>
      <c r="I602" s="9">
        <v>9000</v>
      </c>
      <c r="J602" s="9"/>
      <c r="K602" s="9"/>
      <c r="L602" s="9"/>
      <c r="M602" s="9"/>
      <c r="N602" s="9"/>
      <c r="O602" s="9"/>
      <c r="P602" s="9"/>
      <c r="Q602" s="9"/>
      <c r="R602" s="9"/>
      <c r="S602" s="9">
        <f>SUM(G602:R602)</f>
        <v>26500.05</v>
      </c>
    </row>
    <row r="603" spans="1:19" x14ac:dyDescent="0.25">
      <c r="A603" s="26" t="s">
        <v>270</v>
      </c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8"/>
    </row>
    <row r="604" spans="1:19" ht="15" customHeight="1" x14ac:dyDescent="0.25">
      <c r="A604" s="32" t="s">
        <v>271</v>
      </c>
      <c r="B604" s="33" t="s">
        <v>272</v>
      </c>
      <c r="C604" s="33"/>
      <c r="D604" s="34">
        <v>12</v>
      </c>
      <c r="E604" s="35" t="s">
        <v>237</v>
      </c>
      <c r="F604" s="35" t="s">
        <v>273</v>
      </c>
      <c r="G604" s="29" t="s">
        <v>28</v>
      </c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4"/>
    </row>
    <row r="605" spans="1:19" x14ac:dyDescent="0.25">
      <c r="A605" s="32"/>
      <c r="B605" s="33"/>
      <c r="C605" s="33"/>
      <c r="D605" s="35"/>
      <c r="E605" s="35"/>
      <c r="F605" s="35"/>
      <c r="G605" s="7">
        <v>1</v>
      </c>
      <c r="H605" s="7">
        <v>1</v>
      </c>
      <c r="I605" s="7">
        <v>1</v>
      </c>
      <c r="J605" s="7">
        <v>1</v>
      </c>
      <c r="K605" s="7">
        <v>1</v>
      </c>
      <c r="L605" s="7">
        <v>1</v>
      </c>
      <c r="M605" s="7">
        <v>1</v>
      </c>
      <c r="N605" s="7">
        <v>1</v>
      </c>
      <c r="O605" s="7">
        <v>1</v>
      </c>
      <c r="P605" s="7">
        <v>1</v>
      </c>
      <c r="Q605" s="7">
        <v>1</v>
      </c>
      <c r="R605" s="7">
        <v>1</v>
      </c>
      <c r="S605" s="7">
        <v>12</v>
      </c>
    </row>
    <row r="606" spans="1:19" x14ac:dyDescent="0.25">
      <c r="A606" s="32"/>
      <c r="B606" s="33"/>
      <c r="C606" s="33"/>
      <c r="D606" s="35"/>
      <c r="E606" s="35"/>
      <c r="F606" s="35"/>
      <c r="G606" s="29" t="s">
        <v>29</v>
      </c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6"/>
    </row>
    <row r="607" spans="1:19" x14ac:dyDescent="0.25">
      <c r="A607" s="32"/>
      <c r="B607" s="33"/>
      <c r="C607" s="33"/>
      <c r="D607" s="35"/>
      <c r="E607" s="35"/>
      <c r="F607" s="35"/>
      <c r="G607" s="7"/>
      <c r="H607" s="7">
        <v>1</v>
      </c>
      <c r="I607" s="7">
        <v>1</v>
      </c>
      <c r="J607" s="16"/>
      <c r="K607" s="16"/>
      <c r="L607" s="16"/>
      <c r="M607" s="16"/>
      <c r="N607" s="16"/>
      <c r="O607" s="16"/>
      <c r="P607" s="16"/>
      <c r="Q607" s="16"/>
      <c r="R607" s="16"/>
      <c r="S607" s="7">
        <v>2</v>
      </c>
    </row>
    <row r="608" spans="1:19" x14ac:dyDescent="0.25">
      <c r="A608" s="32"/>
      <c r="B608" s="33"/>
      <c r="C608" s="33"/>
      <c r="D608" s="35"/>
      <c r="E608" s="35"/>
      <c r="F608" s="35"/>
      <c r="G608" s="29" t="s">
        <v>30</v>
      </c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6"/>
    </row>
    <row r="609" spans="1:19" x14ac:dyDescent="0.25">
      <c r="A609" s="32"/>
      <c r="B609" s="33"/>
      <c r="C609" s="33"/>
      <c r="D609" s="35"/>
      <c r="E609" s="35"/>
      <c r="F609" s="35"/>
      <c r="G609" s="8">
        <v>26552.875882175838</v>
      </c>
      <c r="H609" s="8">
        <v>15565.6688455981</v>
      </c>
      <c r="I609" s="8">
        <v>11859.46157114002</v>
      </c>
      <c r="J609" s="8">
        <v>11859.46157114002</v>
      </c>
      <c r="K609" s="8">
        <v>11859.46157114002</v>
      </c>
      <c r="L609" s="8">
        <v>11859.46157114002</v>
      </c>
      <c r="M609" s="8">
        <v>11859.46157114002</v>
      </c>
      <c r="N609" s="8">
        <v>11859.46157114002</v>
      </c>
      <c r="O609" s="8">
        <v>11859.46157114002</v>
      </c>
      <c r="P609" s="8">
        <v>11859.46157114002</v>
      </c>
      <c r="Q609" s="8">
        <v>11859.46157114002</v>
      </c>
      <c r="R609" s="8">
        <v>11859.451886783081</v>
      </c>
      <c r="S609" s="9">
        <f>SUM(G609:R609)</f>
        <v>160713.15075481724</v>
      </c>
    </row>
    <row r="610" spans="1:19" x14ac:dyDescent="0.25">
      <c r="A610" s="32"/>
      <c r="B610" s="33"/>
      <c r="C610" s="33"/>
      <c r="D610" s="35"/>
      <c r="E610" s="35"/>
      <c r="F610" s="35"/>
      <c r="G610" s="31" t="s">
        <v>31</v>
      </c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6"/>
    </row>
    <row r="611" spans="1:19" x14ac:dyDescent="0.25">
      <c r="A611" s="32"/>
      <c r="B611" s="33"/>
      <c r="C611" s="33"/>
      <c r="D611" s="35"/>
      <c r="E611" s="35"/>
      <c r="F611" s="35"/>
      <c r="G611" s="9">
        <v>10428.400000000001</v>
      </c>
      <c r="H611" s="9">
        <v>12256.76</v>
      </c>
      <c r="I611" s="9">
        <v>16250.76</v>
      </c>
      <c r="J611" s="9"/>
      <c r="K611" s="9"/>
      <c r="L611" s="9"/>
      <c r="M611" s="9"/>
      <c r="N611" s="9"/>
      <c r="O611" s="9"/>
      <c r="P611" s="9"/>
      <c r="Q611" s="9"/>
      <c r="R611" s="9"/>
      <c r="S611" s="9">
        <f>SUM(G611:R611)</f>
        <v>38935.920000000006</v>
      </c>
    </row>
    <row r="612" spans="1:19" ht="15" customHeight="1" x14ac:dyDescent="0.25">
      <c r="A612" s="32" t="s">
        <v>274</v>
      </c>
      <c r="B612" s="33" t="s">
        <v>275</v>
      </c>
      <c r="C612" s="33"/>
      <c r="D612" s="34" t="s">
        <v>125</v>
      </c>
      <c r="E612" s="35" t="s">
        <v>126</v>
      </c>
      <c r="F612" s="35" t="s">
        <v>276</v>
      </c>
      <c r="G612" s="29" t="s">
        <v>28</v>
      </c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4"/>
    </row>
    <row r="613" spans="1:19" x14ac:dyDescent="0.25">
      <c r="A613" s="32"/>
      <c r="B613" s="33"/>
      <c r="C613" s="33"/>
      <c r="D613" s="35"/>
      <c r="E613" s="35"/>
      <c r="F613" s="35"/>
      <c r="G613" s="7">
        <v>1</v>
      </c>
      <c r="H613" s="7">
        <v>1</v>
      </c>
      <c r="I613" s="7">
        <v>1</v>
      </c>
      <c r="J613" s="7">
        <v>1</v>
      </c>
      <c r="K613" s="7">
        <v>1</v>
      </c>
      <c r="L613" s="7">
        <v>1</v>
      </c>
      <c r="M613" s="7">
        <v>1</v>
      </c>
      <c r="N613" s="7">
        <v>1</v>
      </c>
      <c r="O613" s="7">
        <v>1</v>
      </c>
      <c r="P613" s="7">
        <v>1</v>
      </c>
      <c r="Q613" s="7">
        <v>1</v>
      </c>
      <c r="R613" s="7">
        <v>1</v>
      </c>
      <c r="S613" s="7">
        <v>12</v>
      </c>
    </row>
    <row r="614" spans="1:19" x14ac:dyDescent="0.25">
      <c r="A614" s="32"/>
      <c r="B614" s="33"/>
      <c r="C614" s="33"/>
      <c r="D614" s="35"/>
      <c r="E614" s="35"/>
      <c r="F614" s="35"/>
      <c r="G614" s="29" t="s">
        <v>29</v>
      </c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6"/>
    </row>
    <row r="615" spans="1:19" x14ac:dyDescent="0.25">
      <c r="A615" s="32"/>
      <c r="B615" s="33"/>
      <c r="C615" s="33"/>
      <c r="D615" s="35"/>
      <c r="E615" s="35"/>
      <c r="F615" s="35"/>
      <c r="G615" s="7">
        <v>1</v>
      </c>
      <c r="H615" s="7">
        <v>1</v>
      </c>
      <c r="I615" s="7">
        <v>1</v>
      </c>
      <c r="J615" s="16"/>
      <c r="K615" s="16"/>
      <c r="L615" s="16"/>
      <c r="M615" s="16"/>
      <c r="N615" s="16"/>
      <c r="O615" s="16"/>
      <c r="P615" s="16"/>
      <c r="Q615" s="16"/>
      <c r="R615" s="16"/>
      <c r="S615" s="7">
        <v>3</v>
      </c>
    </row>
    <row r="616" spans="1:19" x14ac:dyDescent="0.25">
      <c r="A616" s="32"/>
      <c r="B616" s="33"/>
      <c r="C616" s="33"/>
      <c r="D616" s="35"/>
      <c r="E616" s="35"/>
      <c r="F616" s="35"/>
      <c r="G616" s="29" t="s">
        <v>30</v>
      </c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6"/>
    </row>
    <row r="617" spans="1:19" x14ac:dyDescent="0.25">
      <c r="A617" s="32"/>
      <c r="B617" s="33"/>
      <c r="C617" s="33"/>
      <c r="D617" s="35"/>
      <c r="E617" s="35"/>
      <c r="F617" s="35"/>
      <c r="G617" s="8">
        <v>17802.884258658029</v>
      </c>
      <c r="H617" s="8">
        <v>10436.300839744459</v>
      </c>
      <c r="I617" s="8">
        <v>7951.4031797488105</v>
      </c>
      <c r="J617" s="8">
        <v>7951.4031797488105</v>
      </c>
      <c r="K617" s="8">
        <v>7951.4031797488105</v>
      </c>
      <c r="L617" s="8">
        <v>7951.4031797488105</v>
      </c>
      <c r="M617" s="8">
        <v>7951.4031797488105</v>
      </c>
      <c r="N617" s="8">
        <v>7951.4031797488105</v>
      </c>
      <c r="O617" s="8">
        <v>7951.4031797488105</v>
      </c>
      <c r="P617" s="8">
        <v>7951.4031797488105</v>
      </c>
      <c r="Q617" s="8">
        <v>7951.4031797488105</v>
      </c>
      <c r="R617" s="8">
        <v>7951.3966866861965</v>
      </c>
      <c r="S617" s="9">
        <f>SUM(G617:R617)</f>
        <v>107753.210402828</v>
      </c>
    </row>
    <row r="618" spans="1:19" x14ac:dyDescent="0.25">
      <c r="A618" s="32"/>
      <c r="B618" s="33"/>
      <c r="C618" s="33"/>
      <c r="D618" s="35"/>
      <c r="E618" s="35"/>
      <c r="F618" s="35"/>
      <c r="G618" s="31" t="s">
        <v>31</v>
      </c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6"/>
    </row>
    <row r="619" spans="1:19" x14ac:dyDescent="0.25">
      <c r="A619" s="32"/>
      <c r="B619" s="33"/>
      <c r="C619" s="33"/>
      <c r="D619" s="35"/>
      <c r="E619" s="35"/>
      <c r="F619" s="35"/>
      <c r="G619" s="9">
        <v>7342.4</v>
      </c>
      <c r="H619" s="9">
        <v>13579.15</v>
      </c>
      <c r="I619" s="9">
        <v>10627</v>
      </c>
      <c r="J619" s="9"/>
      <c r="K619" s="9"/>
      <c r="L619" s="9"/>
      <c r="M619" s="9"/>
      <c r="N619" s="9"/>
      <c r="O619" s="9"/>
      <c r="P619" s="9"/>
      <c r="Q619" s="9"/>
      <c r="R619" s="9"/>
      <c r="S619" s="9">
        <f>SUM(G619:R619)</f>
        <v>31548.55</v>
      </c>
    </row>
    <row r="620" spans="1:19" ht="15" customHeight="1" x14ac:dyDescent="0.25">
      <c r="A620" s="32" t="s">
        <v>277</v>
      </c>
      <c r="B620" s="33" t="s">
        <v>278</v>
      </c>
      <c r="C620" s="33"/>
      <c r="D620" s="34" t="s">
        <v>125</v>
      </c>
      <c r="E620" s="35" t="s">
        <v>325</v>
      </c>
      <c r="F620" s="35" t="s">
        <v>279</v>
      </c>
      <c r="G620" s="29" t="s">
        <v>28</v>
      </c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4"/>
    </row>
    <row r="621" spans="1:19" x14ac:dyDescent="0.25">
      <c r="A621" s="32"/>
      <c r="B621" s="33"/>
      <c r="C621" s="33"/>
      <c r="D621" s="35"/>
      <c r="E621" s="35"/>
      <c r="F621" s="35"/>
      <c r="G621" s="7">
        <v>1</v>
      </c>
      <c r="H621" s="7">
        <v>1</v>
      </c>
      <c r="I621" s="7">
        <v>1</v>
      </c>
      <c r="J621" s="7">
        <v>1</v>
      </c>
      <c r="K621" s="7">
        <v>1</v>
      </c>
      <c r="L621" s="7">
        <v>1</v>
      </c>
      <c r="M621" s="7">
        <v>1</v>
      </c>
      <c r="N621" s="7">
        <v>1</v>
      </c>
      <c r="O621" s="7">
        <v>1</v>
      </c>
      <c r="P621" s="7">
        <v>1</v>
      </c>
      <c r="Q621" s="7">
        <v>1</v>
      </c>
      <c r="R621" s="7">
        <v>1</v>
      </c>
      <c r="S621" s="7">
        <v>12</v>
      </c>
    </row>
    <row r="622" spans="1:19" x14ac:dyDescent="0.25">
      <c r="A622" s="32"/>
      <c r="B622" s="33"/>
      <c r="C622" s="33"/>
      <c r="D622" s="35"/>
      <c r="E622" s="35"/>
      <c r="F622" s="35"/>
      <c r="G622" s="29" t="s">
        <v>29</v>
      </c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6"/>
    </row>
    <row r="623" spans="1:19" x14ac:dyDescent="0.25">
      <c r="A623" s="32"/>
      <c r="B623" s="33"/>
      <c r="C623" s="33"/>
      <c r="D623" s="35"/>
      <c r="E623" s="35"/>
      <c r="F623" s="35"/>
      <c r="G623" s="7">
        <v>1</v>
      </c>
      <c r="H623" s="7">
        <v>1</v>
      </c>
      <c r="I623" s="7">
        <v>1</v>
      </c>
      <c r="J623" s="16"/>
      <c r="K623" s="16"/>
      <c r="L623" s="16"/>
      <c r="M623" s="16"/>
      <c r="N623" s="16"/>
      <c r="O623" s="16"/>
      <c r="P623" s="16"/>
      <c r="Q623" s="16"/>
      <c r="R623" s="16"/>
      <c r="S623" s="7">
        <v>3</v>
      </c>
    </row>
    <row r="624" spans="1:19" x14ac:dyDescent="0.25">
      <c r="A624" s="32"/>
      <c r="B624" s="33"/>
      <c r="C624" s="33"/>
      <c r="D624" s="35"/>
      <c r="E624" s="35"/>
      <c r="F624" s="35"/>
      <c r="G624" s="29" t="s">
        <v>30</v>
      </c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6"/>
    </row>
    <row r="625" spans="1:19" x14ac:dyDescent="0.25">
      <c r="A625" s="32"/>
      <c r="B625" s="33"/>
      <c r="C625" s="33"/>
      <c r="D625" s="35"/>
      <c r="E625" s="35"/>
      <c r="F625" s="35"/>
      <c r="G625" s="8">
        <v>35891.727916045973</v>
      </c>
      <c r="H625" s="8">
        <v>21040.235096059972</v>
      </c>
      <c r="I625" s="8">
        <v>16030.526027799926</v>
      </c>
      <c r="J625" s="8">
        <v>16030.526027799926</v>
      </c>
      <c r="K625" s="8">
        <v>16030.526027799926</v>
      </c>
      <c r="L625" s="8">
        <v>16030.526027799926</v>
      </c>
      <c r="M625" s="8">
        <v>16030.526027799926</v>
      </c>
      <c r="N625" s="8">
        <v>16030.526027799926</v>
      </c>
      <c r="O625" s="8">
        <v>16030.526027799926</v>
      </c>
      <c r="P625" s="8">
        <v>16030.526027799926</v>
      </c>
      <c r="Q625" s="8">
        <v>16030.526027799926</v>
      </c>
      <c r="R625" s="8">
        <v>16030.512937379672</v>
      </c>
      <c r="S625" s="9">
        <f>SUM(G625:R625)</f>
        <v>217237.21019968501</v>
      </c>
    </row>
    <row r="626" spans="1:19" x14ac:dyDescent="0.25">
      <c r="A626" s="32"/>
      <c r="B626" s="33"/>
      <c r="C626" s="33"/>
      <c r="D626" s="35"/>
      <c r="E626" s="35"/>
      <c r="F626" s="35"/>
      <c r="G626" s="31" t="s">
        <v>31</v>
      </c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6"/>
    </row>
    <row r="627" spans="1:19" x14ac:dyDescent="0.25">
      <c r="A627" s="32"/>
      <c r="B627" s="33"/>
      <c r="C627" s="33"/>
      <c r="D627" s="35"/>
      <c r="E627" s="35"/>
      <c r="F627" s="35"/>
      <c r="G627" s="9">
        <v>7400.1</v>
      </c>
      <c r="H627" s="9">
        <v>7900.1</v>
      </c>
      <c r="I627" s="9">
        <v>7900.1</v>
      </c>
      <c r="J627" s="9"/>
      <c r="K627" s="9"/>
      <c r="L627" s="9"/>
      <c r="M627" s="9"/>
      <c r="N627" s="9"/>
      <c r="O627" s="9"/>
      <c r="P627" s="9"/>
      <c r="Q627" s="9"/>
      <c r="R627" s="9"/>
      <c r="S627" s="9">
        <f>SUM(G627:R627)</f>
        <v>23200.300000000003</v>
      </c>
    </row>
    <row r="628" spans="1:19" ht="15" customHeight="1" x14ac:dyDescent="0.25">
      <c r="A628" s="32" t="s">
        <v>280</v>
      </c>
      <c r="B628" s="33" t="s">
        <v>272</v>
      </c>
      <c r="C628" s="33"/>
      <c r="D628" s="34">
        <v>12</v>
      </c>
      <c r="E628" s="35" t="s">
        <v>237</v>
      </c>
      <c r="F628" s="35" t="s">
        <v>281</v>
      </c>
      <c r="G628" s="29" t="s">
        <v>28</v>
      </c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4"/>
    </row>
    <row r="629" spans="1:19" x14ac:dyDescent="0.25">
      <c r="A629" s="32"/>
      <c r="B629" s="33"/>
      <c r="C629" s="33"/>
      <c r="D629" s="35"/>
      <c r="E629" s="35"/>
      <c r="F629" s="35"/>
      <c r="G629" s="7">
        <v>1</v>
      </c>
      <c r="H629" s="7">
        <v>1</v>
      </c>
      <c r="I629" s="7">
        <v>1</v>
      </c>
      <c r="J629" s="7">
        <v>1</v>
      </c>
      <c r="K629" s="7">
        <v>1</v>
      </c>
      <c r="L629" s="7">
        <v>1</v>
      </c>
      <c r="M629" s="7">
        <v>1</v>
      </c>
      <c r="N629" s="7">
        <v>1</v>
      </c>
      <c r="O629" s="7">
        <v>1</v>
      </c>
      <c r="P629" s="7">
        <v>1</v>
      </c>
      <c r="Q629" s="7">
        <v>1</v>
      </c>
      <c r="R629" s="7">
        <v>1</v>
      </c>
      <c r="S629" s="7">
        <v>12</v>
      </c>
    </row>
    <row r="630" spans="1:19" x14ac:dyDescent="0.25">
      <c r="A630" s="32"/>
      <c r="B630" s="33"/>
      <c r="C630" s="33"/>
      <c r="D630" s="35"/>
      <c r="E630" s="35"/>
      <c r="F630" s="35"/>
      <c r="G630" s="29" t="s">
        <v>29</v>
      </c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6"/>
    </row>
    <row r="631" spans="1:19" x14ac:dyDescent="0.25">
      <c r="A631" s="32"/>
      <c r="B631" s="33"/>
      <c r="C631" s="33"/>
      <c r="D631" s="35"/>
      <c r="E631" s="35"/>
      <c r="F631" s="35"/>
      <c r="G631" s="7">
        <v>1</v>
      </c>
      <c r="H631" s="7">
        <v>1</v>
      </c>
      <c r="I631" s="7">
        <v>1</v>
      </c>
      <c r="J631" s="16"/>
      <c r="K631" s="16"/>
      <c r="L631" s="16"/>
      <c r="M631" s="16"/>
      <c r="N631" s="16"/>
      <c r="O631" s="16"/>
      <c r="P631" s="16"/>
      <c r="Q631" s="16"/>
      <c r="R631" s="16"/>
      <c r="S631" s="7">
        <v>3</v>
      </c>
    </row>
    <row r="632" spans="1:19" x14ac:dyDescent="0.25">
      <c r="A632" s="32"/>
      <c r="B632" s="33"/>
      <c r="C632" s="33"/>
      <c r="D632" s="35"/>
      <c r="E632" s="35"/>
      <c r="F632" s="35"/>
      <c r="G632" s="29" t="s">
        <v>30</v>
      </c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6"/>
    </row>
    <row r="633" spans="1:19" x14ac:dyDescent="0.25">
      <c r="A633" s="32"/>
      <c r="B633" s="33"/>
      <c r="C633" s="33"/>
      <c r="D633" s="35"/>
      <c r="E633" s="35"/>
      <c r="F633" s="35"/>
      <c r="G633" s="8">
        <v>14484.170138279196</v>
      </c>
      <c r="H633" s="8">
        <v>8490.8240024989773</v>
      </c>
      <c r="I633" s="8">
        <v>6469.1470674211632</v>
      </c>
      <c r="J633" s="8">
        <v>6469.1470674211632</v>
      </c>
      <c r="K633" s="8">
        <v>6469.1470674211632</v>
      </c>
      <c r="L633" s="8">
        <v>6469.1470674211632</v>
      </c>
      <c r="M633" s="8">
        <v>6469.1470674211632</v>
      </c>
      <c r="N633" s="8">
        <v>6469.1470674211632</v>
      </c>
      <c r="O633" s="8">
        <v>6469.1470674211632</v>
      </c>
      <c r="P633" s="8">
        <v>6469.1470674211632</v>
      </c>
      <c r="Q633" s="8">
        <v>6469.1470674211632</v>
      </c>
      <c r="R633" s="8">
        <v>6469.1417847589701</v>
      </c>
      <c r="S633" s="9">
        <f>SUM(G633:R633)</f>
        <v>87666.459532327601</v>
      </c>
    </row>
    <row r="634" spans="1:19" x14ac:dyDescent="0.25">
      <c r="A634" s="32"/>
      <c r="B634" s="33"/>
      <c r="C634" s="33"/>
      <c r="D634" s="35"/>
      <c r="E634" s="35"/>
      <c r="F634" s="35"/>
      <c r="G634" s="31" t="s">
        <v>31</v>
      </c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6"/>
    </row>
    <row r="635" spans="1:19" x14ac:dyDescent="0.25">
      <c r="A635" s="32"/>
      <c r="B635" s="33"/>
      <c r="C635" s="33"/>
      <c r="D635" s="35"/>
      <c r="E635" s="35"/>
      <c r="F635" s="35"/>
      <c r="G635" s="9">
        <v>7736.7000000000007</v>
      </c>
      <c r="H635" s="9">
        <v>9717.82</v>
      </c>
      <c r="I635" s="9">
        <v>16950.95</v>
      </c>
      <c r="J635" s="9"/>
      <c r="K635" s="9"/>
      <c r="L635" s="9"/>
      <c r="M635" s="9"/>
      <c r="N635" s="9"/>
      <c r="O635" s="9"/>
      <c r="P635" s="9"/>
      <c r="Q635" s="9"/>
      <c r="R635" s="9"/>
      <c r="S635" s="9">
        <f>SUM(G635:R635)</f>
        <v>34405.47</v>
      </c>
    </row>
    <row r="636" spans="1:19" ht="15" customHeight="1" x14ac:dyDescent="0.25">
      <c r="A636" s="32" t="s">
        <v>282</v>
      </c>
      <c r="B636" s="33" t="s">
        <v>283</v>
      </c>
      <c r="C636" s="33"/>
      <c r="D636" s="34" t="s">
        <v>284</v>
      </c>
      <c r="E636" s="35" t="s">
        <v>285</v>
      </c>
      <c r="F636" s="35" t="s">
        <v>286</v>
      </c>
      <c r="G636" s="29" t="s">
        <v>28</v>
      </c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4"/>
    </row>
    <row r="637" spans="1:19" x14ac:dyDescent="0.25">
      <c r="A637" s="32"/>
      <c r="B637" s="33"/>
      <c r="C637" s="33"/>
      <c r="D637" s="35"/>
      <c r="E637" s="35"/>
      <c r="F637" s="35"/>
      <c r="G637" s="7"/>
      <c r="H637" s="7"/>
      <c r="I637" s="7"/>
      <c r="J637" s="7">
        <v>1</v>
      </c>
      <c r="K637" s="7"/>
      <c r="L637" s="7"/>
      <c r="M637" s="7"/>
      <c r="N637" s="7">
        <v>1</v>
      </c>
      <c r="O637" s="7"/>
      <c r="P637" s="7"/>
      <c r="Q637" s="7"/>
      <c r="R637" s="7">
        <v>1</v>
      </c>
      <c r="S637" s="7">
        <v>3</v>
      </c>
    </row>
    <row r="638" spans="1:19" x14ac:dyDescent="0.25">
      <c r="A638" s="32"/>
      <c r="B638" s="33"/>
      <c r="C638" s="33"/>
      <c r="D638" s="35"/>
      <c r="E638" s="35"/>
      <c r="F638" s="35"/>
      <c r="G638" s="29" t="s">
        <v>29</v>
      </c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6"/>
    </row>
    <row r="639" spans="1:19" x14ac:dyDescent="0.25">
      <c r="A639" s="32"/>
      <c r="B639" s="33"/>
      <c r="C639" s="33"/>
      <c r="D639" s="35"/>
      <c r="E639" s="35"/>
      <c r="F639" s="35"/>
      <c r="G639" s="7"/>
      <c r="H639" s="7"/>
      <c r="I639" s="7"/>
      <c r="J639" s="7">
        <v>1</v>
      </c>
      <c r="K639" s="16"/>
      <c r="L639" s="16"/>
      <c r="M639" s="16"/>
      <c r="N639" s="16"/>
      <c r="O639" s="16"/>
      <c r="P639" s="16"/>
      <c r="Q639" s="16"/>
      <c r="R639" s="16"/>
      <c r="S639" s="7">
        <v>1</v>
      </c>
    </row>
    <row r="640" spans="1:19" x14ac:dyDescent="0.25">
      <c r="A640" s="32"/>
      <c r="B640" s="33"/>
      <c r="C640" s="33"/>
      <c r="D640" s="35"/>
      <c r="E640" s="35"/>
      <c r="F640" s="35"/>
      <c r="G640" s="29" t="s">
        <v>30</v>
      </c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6"/>
    </row>
    <row r="641" spans="1:19" x14ac:dyDescent="0.25">
      <c r="A641" s="32"/>
      <c r="B641" s="33"/>
      <c r="C641" s="33"/>
      <c r="D641" s="35"/>
      <c r="E641" s="35"/>
      <c r="F641" s="35"/>
      <c r="G641" s="8">
        <v>3910.4344882723894</v>
      </c>
      <c r="H641" s="8">
        <v>2292.3516291398455</v>
      </c>
      <c r="I641" s="8">
        <v>1746.5395366555224</v>
      </c>
      <c r="J641" s="8">
        <v>1746.5395366555224</v>
      </c>
      <c r="K641" s="8">
        <v>1746.5395366555224</v>
      </c>
      <c r="L641" s="8">
        <v>1746.5395366555224</v>
      </c>
      <c r="M641" s="8">
        <v>1746.5395366555224</v>
      </c>
      <c r="N641" s="8">
        <v>1746.5395366555224</v>
      </c>
      <c r="O641" s="8">
        <v>1746.5395366555224</v>
      </c>
      <c r="P641" s="8">
        <v>1746.5395366555224</v>
      </c>
      <c r="Q641" s="8">
        <v>1746.5395366555224</v>
      </c>
      <c r="R641" s="8">
        <v>1746.5381104430276</v>
      </c>
      <c r="S641" s="9">
        <f>SUM(G641:R641)</f>
        <v>23668.180057754969</v>
      </c>
    </row>
    <row r="642" spans="1:19" x14ac:dyDescent="0.25">
      <c r="A642" s="32"/>
      <c r="B642" s="33"/>
      <c r="C642" s="33"/>
      <c r="D642" s="35"/>
      <c r="E642" s="35"/>
      <c r="F642" s="35"/>
      <c r="G642" s="31" t="s">
        <v>31</v>
      </c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6"/>
    </row>
    <row r="643" spans="1:19" x14ac:dyDescent="0.25">
      <c r="A643" s="32"/>
      <c r="B643" s="33"/>
      <c r="C643" s="33"/>
      <c r="D643" s="35"/>
      <c r="E643" s="35"/>
      <c r="F643" s="35"/>
      <c r="G643" s="9">
        <v>0</v>
      </c>
      <c r="H643" s="9">
        <v>0</v>
      </c>
      <c r="I643" s="9">
        <v>139.99</v>
      </c>
      <c r="J643" s="9"/>
      <c r="K643" s="9"/>
      <c r="L643" s="9"/>
      <c r="M643" s="9"/>
      <c r="N643" s="9"/>
      <c r="O643" s="9"/>
      <c r="P643" s="9"/>
      <c r="Q643" s="9"/>
      <c r="R643" s="9"/>
      <c r="S643" s="9">
        <f>SUM(G643:R643)</f>
        <v>139.99</v>
      </c>
    </row>
    <row r="644" spans="1:19" ht="15" customHeight="1" x14ac:dyDescent="0.25">
      <c r="A644" s="32" t="s">
        <v>287</v>
      </c>
      <c r="B644" s="33" t="s">
        <v>131</v>
      </c>
      <c r="C644" s="33"/>
      <c r="D644" s="34">
        <v>12</v>
      </c>
      <c r="E644" s="35" t="s">
        <v>329</v>
      </c>
      <c r="F644" s="35" t="s">
        <v>326</v>
      </c>
      <c r="G644" s="29" t="s">
        <v>28</v>
      </c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4"/>
    </row>
    <row r="645" spans="1:19" x14ac:dyDescent="0.25">
      <c r="A645" s="32"/>
      <c r="B645" s="33"/>
      <c r="C645" s="33"/>
      <c r="D645" s="35"/>
      <c r="E645" s="35"/>
      <c r="F645" s="35"/>
      <c r="G645" s="7">
        <v>1</v>
      </c>
      <c r="H645" s="7">
        <v>1</v>
      </c>
      <c r="I645" s="7">
        <v>1</v>
      </c>
      <c r="J645" s="7">
        <v>1</v>
      </c>
      <c r="K645" s="7">
        <v>1</v>
      </c>
      <c r="L645" s="7">
        <v>1</v>
      </c>
      <c r="M645" s="7">
        <v>1</v>
      </c>
      <c r="N645" s="7">
        <v>1</v>
      </c>
      <c r="O645" s="7">
        <v>1</v>
      </c>
      <c r="P645" s="7">
        <v>1</v>
      </c>
      <c r="Q645" s="7">
        <v>1</v>
      </c>
      <c r="R645" s="7">
        <v>1</v>
      </c>
      <c r="S645" s="7">
        <v>12</v>
      </c>
    </row>
    <row r="646" spans="1:19" x14ac:dyDescent="0.25">
      <c r="A646" s="32"/>
      <c r="B646" s="33"/>
      <c r="C646" s="33"/>
      <c r="D646" s="35"/>
      <c r="E646" s="35"/>
      <c r="F646" s="35"/>
      <c r="G646" s="29" t="s">
        <v>29</v>
      </c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6"/>
    </row>
    <row r="647" spans="1:19" x14ac:dyDescent="0.25">
      <c r="A647" s="32"/>
      <c r="B647" s="33"/>
      <c r="C647" s="33"/>
      <c r="D647" s="35"/>
      <c r="E647" s="35"/>
      <c r="F647" s="35"/>
      <c r="G647" s="7">
        <v>1</v>
      </c>
      <c r="H647" s="7">
        <v>1</v>
      </c>
      <c r="I647" s="7">
        <v>1</v>
      </c>
      <c r="J647" s="16"/>
      <c r="K647" s="16"/>
      <c r="L647" s="16"/>
      <c r="M647" s="16"/>
      <c r="N647" s="16"/>
      <c r="O647" s="16"/>
      <c r="P647" s="16"/>
      <c r="Q647" s="16"/>
      <c r="R647" s="16"/>
      <c r="S647" s="7">
        <v>3</v>
      </c>
    </row>
    <row r="648" spans="1:19" x14ac:dyDescent="0.25">
      <c r="A648" s="32"/>
      <c r="B648" s="33"/>
      <c r="C648" s="33"/>
      <c r="D648" s="35"/>
      <c r="E648" s="35"/>
      <c r="F648" s="35"/>
      <c r="G648" s="29" t="s">
        <v>30</v>
      </c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6"/>
    </row>
    <row r="649" spans="1:19" x14ac:dyDescent="0.25">
      <c r="A649" s="32"/>
      <c r="B649" s="33"/>
      <c r="C649" s="33"/>
      <c r="D649" s="35"/>
      <c r="E649" s="35"/>
      <c r="F649" s="35"/>
      <c r="G649" s="8">
        <v>16115.915277885228</v>
      </c>
      <c r="H649" s="8">
        <v>9447.3759253952649</v>
      </c>
      <c r="I649" s="8">
        <v>7197.9426548717274</v>
      </c>
      <c r="J649" s="8">
        <v>7197.9426548717274</v>
      </c>
      <c r="K649" s="8">
        <v>7197.9426548717274</v>
      </c>
      <c r="L649" s="8">
        <v>7197.9426548717274</v>
      </c>
      <c r="M649" s="8">
        <v>7197.9426548717274</v>
      </c>
      <c r="N649" s="8">
        <v>7197.9426548717274</v>
      </c>
      <c r="O649" s="8">
        <v>7197.9426548717274</v>
      </c>
      <c r="P649" s="8">
        <v>7197.9426548717274</v>
      </c>
      <c r="Q649" s="8">
        <v>7197.9426548717274</v>
      </c>
      <c r="R649" s="8">
        <v>7197.9367770799345</v>
      </c>
      <c r="S649" s="9">
        <f>SUM(G649:R649)</f>
        <v>97542.711874205997</v>
      </c>
    </row>
    <row r="650" spans="1:19" x14ac:dyDescent="0.25">
      <c r="A650" s="32"/>
      <c r="B650" s="33"/>
      <c r="C650" s="33"/>
      <c r="D650" s="35"/>
      <c r="E650" s="35"/>
      <c r="F650" s="35"/>
      <c r="G650" s="31" t="s">
        <v>31</v>
      </c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6"/>
    </row>
    <row r="651" spans="1:19" x14ac:dyDescent="0.25">
      <c r="A651" s="32"/>
      <c r="B651" s="33"/>
      <c r="C651" s="33"/>
      <c r="D651" s="35"/>
      <c r="E651" s="35"/>
      <c r="F651" s="35"/>
      <c r="G651" s="9">
        <v>4000.2</v>
      </c>
      <c r="H651" s="9">
        <v>4950.24</v>
      </c>
      <c r="I651" s="9">
        <v>5829.09</v>
      </c>
      <c r="J651" s="9"/>
      <c r="K651" s="9"/>
      <c r="L651" s="9"/>
      <c r="M651" s="9"/>
      <c r="N651" s="9"/>
      <c r="O651" s="9"/>
      <c r="P651" s="9"/>
      <c r="Q651" s="9"/>
      <c r="R651" s="9"/>
      <c r="S651" s="9">
        <f>SUM(G651:R651)</f>
        <v>14779.529999999999</v>
      </c>
    </row>
    <row r="652" spans="1:19" ht="15" customHeight="1" x14ac:dyDescent="0.25">
      <c r="A652" s="32" t="s">
        <v>288</v>
      </c>
      <c r="B652" s="33" t="s">
        <v>289</v>
      </c>
      <c r="C652" s="33"/>
      <c r="D652" s="34">
        <v>100</v>
      </c>
      <c r="E652" s="35" t="s">
        <v>49</v>
      </c>
      <c r="F652" s="35" t="s">
        <v>290</v>
      </c>
      <c r="G652" s="29" t="s">
        <v>28</v>
      </c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4"/>
    </row>
    <row r="653" spans="1:19" x14ac:dyDescent="0.25">
      <c r="A653" s="32"/>
      <c r="B653" s="33"/>
      <c r="C653" s="33"/>
      <c r="D653" s="35"/>
      <c r="E653" s="35"/>
      <c r="F653" s="35"/>
      <c r="G653" s="5">
        <v>1</v>
      </c>
      <c r="H653" s="5">
        <v>1</v>
      </c>
      <c r="I653" s="5">
        <v>1</v>
      </c>
      <c r="J653" s="5">
        <v>1</v>
      </c>
      <c r="K653" s="5">
        <v>1</v>
      </c>
      <c r="L653" s="5">
        <v>1</v>
      </c>
      <c r="M653" s="5">
        <v>1</v>
      </c>
      <c r="N653" s="5">
        <v>1</v>
      </c>
      <c r="O653" s="5">
        <v>1</v>
      </c>
      <c r="P653" s="5">
        <v>1</v>
      </c>
      <c r="Q653" s="5">
        <v>1</v>
      </c>
      <c r="R653" s="5">
        <v>1</v>
      </c>
      <c r="S653" s="5">
        <v>1</v>
      </c>
    </row>
    <row r="654" spans="1:19" x14ac:dyDescent="0.25">
      <c r="A654" s="32"/>
      <c r="B654" s="33"/>
      <c r="C654" s="33"/>
      <c r="D654" s="35"/>
      <c r="E654" s="35"/>
      <c r="F654" s="35"/>
      <c r="G654" s="29" t="s">
        <v>29</v>
      </c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6"/>
    </row>
    <row r="655" spans="1:19" x14ac:dyDescent="0.25">
      <c r="A655" s="32"/>
      <c r="B655" s="33"/>
      <c r="C655" s="33"/>
      <c r="D655" s="35"/>
      <c r="E655" s="35"/>
      <c r="F655" s="35"/>
      <c r="G655" s="5">
        <v>0</v>
      </c>
      <c r="H655" s="5">
        <v>0</v>
      </c>
      <c r="I655" s="5">
        <v>0</v>
      </c>
      <c r="J655" s="7"/>
      <c r="K655" s="7"/>
      <c r="L655" s="7"/>
      <c r="M655" s="7"/>
      <c r="N655" s="7"/>
      <c r="O655" s="7"/>
      <c r="P655" s="7"/>
      <c r="Q655" s="7"/>
      <c r="R655" s="7"/>
      <c r="S655" s="5">
        <v>1</v>
      </c>
    </row>
    <row r="656" spans="1:19" x14ac:dyDescent="0.25">
      <c r="A656" s="32"/>
      <c r="B656" s="33"/>
      <c r="C656" s="33"/>
      <c r="D656" s="35"/>
      <c r="E656" s="35"/>
      <c r="F656" s="35"/>
      <c r="G656" s="29" t="s">
        <v>30</v>
      </c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6"/>
    </row>
    <row r="657" spans="1:19" x14ac:dyDescent="0.25">
      <c r="A657" s="32"/>
      <c r="B657" s="33"/>
      <c r="C657" s="33"/>
      <c r="D657" s="35"/>
      <c r="E657" s="35"/>
      <c r="F657" s="35"/>
      <c r="G657" s="8">
        <v>22333.572038683342</v>
      </c>
      <c r="H657" s="8">
        <v>13092.253661563365</v>
      </c>
      <c r="I657" s="8">
        <v>9974.9699623628294</v>
      </c>
      <c r="J657" s="8">
        <v>9974.9699623628294</v>
      </c>
      <c r="K657" s="8">
        <v>9974.9699623628294</v>
      </c>
      <c r="L657" s="8">
        <v>9974.9699623628294</v>
      </c>
      <c r="M657" s="8">
        <v>9974.9699623628294</v>
      </c>
      <c r="N657" s="8">
        <v>9974.9699623628294</v>
      </c>
      <c r="O657" s="8">
        <v>9974.9699623628294</v>
      </c>
      <c r="P657" s="8">
        <v>9974.9699623628294</v>
      </c>
      <c r="Q657" s="8">
        <v>9974.9699623628294</v>
      </c>
      <c r="R657" s="8">
        <v>9974.961816869125</v>
      </c>
      <c r="S657" s="9">
        <f>SUM(G657:R657)</f>
        <v>135175.51717838127</v>
      </c>
    </row>
    <row r="658" spans="1:19" x14ac:dyDescent="0.25">
      <c r="A658" s="32"/>
      <c r="B658" s="33"/>
      <c r="C658" s="33"/>
      <c r="D658" s="35"/>
      <c r="E658" s="35"/>
      <c r="F658" s="35"/>
      <c r="G658" s="31" t="s">
        <v>31</v>
      </c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6"/>
    </row>
    <row r="659" spans="1:19" x14ac:dyDescent="0.25">
      <c r="A659" s="32"/>
      <c r="B659" s="33"/>
      <c r="C659" s="33"/>
      <c r="D659" s="35"/>
      <c r="E659" s="35"/>
      <c r="F659" s="35"/>
      <c r="G659" s="9">
        <v>11104.5</v>
      </c>
      <c r="H659" s="9">
        <v>11740.99</v>
      </c>
      <c r="I659" s="9">
        <v>7822.7999999999993</v>
      </c>
      <c r="J659" s="9"/>
      <c r="K659" s="9"/>
      <c r="L659" s="9"/>
      <c r="M659" s="9"/>
      <c r="N659" s="9"/>
      <c r="O659" s="9"/>
      <c r="P659" s="9"/>
      <c r="Q659" s="9"/>
      <c r="R659" s="9"/>
      <c r="S659" s="9">
        <f>SUM(G659:R659)</f>
        <v>30668.289999999997</v>
      </c>
    </row>
    <row r="660" spans="1:19" x14ac:dyDescent="0.25">
      <c r="A660" s="26" t="s">
        <v>291</v>
      </c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8"/>
    </row>
    <row r="661" spans="1:19" ht="15" customHeight="1" x14ac:dyDescent="0.25">
      <c r="A661" s="32" t="s">
        <v>292</v>
      </c>
      <c r="B661" s="33" t="s">
        <v>328</v>
      </c>
      <c r="C661" s="33"/>
      <c r="D661" s="34" t="s">
        <v>327</v>
      </c>
      <c r="E661" s="35" t="s">
        <v>293</v>
      </c>
      <c r="F661" s="35" t="s">
        <v>294</v>
      </c>
      <c r="G661" s="29" t="s">
        <v>28</v>
      </c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4"/>
    </row>
    <row r="662" spans="1:19" x14ac:dyDescent="0.25">
      <c r="A662" s="32"/>
      <c r="B662" s="33"/>
      <c r="C662" s="33"/>
      <c r="D662" s="35"/>
      <c r="E662" s="35"/>
      <c r="F662" s="35"/>
      <c r="G662" s="7"/>
      <c r="H662" s="7"/>
      <c r="I662" s="7">
        <v>5</v>
      </c>
      <c r="J662" s="7"/>
      <c r="K662" s="7"/>
      <c r="L662" s="7">
        <v>2</v>
      </c>
      <c r="M662" s="7"/>
      <c r="N662" s="7"/>
      <c r="O662" s="7">
        <v>5</v>
      </c>
      <c r="P662" s="7"/>
      <c r="Q662" s="7"/>
      <c r="R662" s="7">
        <v>2</v>
      </c>
      <c r="S662" s="7">
        <v>14</v>
      </c>
    </row>
    <row r="663" spans="1:19" x14ac:dyDescent="0.25">
      <c r="A663" s="32"/>
      <c r="B663" s="33"/>
      <c r="C663" s="33"/>
      <c r="D663" s="35"/>
      <c r="E663" s="35"/>
      <c r="F663" s="35"/>
      <c r="G663" s="29" t="s">
        <v>29</v>
      </c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6"/>
    </row>
    <row r="664" spans="1:19" x14ac:dyDescent="0.25">
      <c r="A664" s="32"/>
      <c r="B664" s="33"/>
      <c r="C664" s="33"/>
      <c r="D664" s="35"/>
      <c r="E664" s="35"/>
      <c r="F664" s="35"/>
      <c r="G664" s="7"/>
      <c r="H664" s="7"/>
      <c r="I664" s="7">
        <v>5</v>
      </c>
      <c r="J664" s="16"/>
      <c r="K664" s="16"/>
      <c r="L664" s="16"/>
      <c r="M664" s="16"/>
      <c r="N664" s="16"/>
      <c r="O664" s="16"/>
      <c r="P664" s="16"/>
      <c r="Q664" s="16"/>
      <c r="R664" s="16"/>
      <c r="S664" s="7">
        <v>0</v>
      </c>
    </row>
    <row r="665" spans="1:19" x14ac:dyDescent="0.25">
      <c r="A665" s="32"/>
      <c r="B665" s="33"/>
      <c r="C665" s="33"/>
      <c r="D665" s="35"/>
      <c r="E665" s="35"/>
      <c r="F665" s="35"/>
      <c r="G665" s="29" t="s">
        <v>30</v>
      </c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6"/>
    </row>
    <row r="666" spans="1:19" x14ac:dyDescent="0.25">
      <c r="A666" s="32"/>
      <c r="B666" s="33"/>
      <c r="C666" s="33"/>
      <c r="D666" s="35"/>
      <c r="E666" s="35"/>
      <c r="F666" s="35"/>
      <c r="G666" s="8">
        <v>43118.509029391615</v>
      </c>
      <c r="H666" s="8">
        <v>28648.349134600205</v>
      </c>
      <c r="I666" s="8">
        <v>39693.476413639124</v>
      </c>
      <c r="J666" s="8">
        <v>18272.572978891134</v>
      </c>
      <c r="K666" s="8">
        <v>18272.572978891134</v>
      </c>
      <c r="L666" s="8">
        <v>18272.572978891134</v>
      </c>
      <c r="M666" s="8">
        <v>18272.572978891134</v>
      </c>
      <c r="N666" s="8">
        <v>18272.572978891134</v>
      </c>
      <c r="O666" s="8">
        <v>18272.572978891134</v>
      </c>
      <c r="P666" s="8">
        <v>18272.572978891134</v>
      </c>
      <c r="Q666" s="8">
        <v>18272.572978891134</v>
      </c>
      <c r="R666" s="8">
        <v>18272.578913012814</v>
      </c>
      <c r="S666" s="9">
        <f>SUM(G666:R666)</f>
        <v>275913.49732177291</v>
      </c>
    </row>
    <row r="667" spans="1:19" x14ac:dyDescent="0.25">
      <c r="A667" s="32"/>
      <c r="B667" s="33"/>
      <c r="C667" s="33"/>
      <c r="D667" s="35"/>
      <c r="E667" s="35"/>
      <c r="F667" s="35"/>
      <c r="G667" s="31" t="s">
        <v>31</v>
      </c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6"/>
    </row>
    <row r="668" spans="1:19" x14ac:dyDescent="0.25">
      <c r="A668" s="32"/>
      <c r="B668" s="33"/>
      <c r="C668" s="33"/>
      <c r="D668" s="35"/>
      <c r="E668" s="35"/>
      <c r="F668" s="35"/>
      <c r="G668" s="9">
        <v>19656.940000000002</v>
      </c>
      <c r="H668" s="9">
        <v>30825.059999999998</v>
      </c>
      <c r="I668" s="9">
        <v>21191.360000000001</v>
      </c>
      <c r="J668" s="9"/>
      <c r="K668" s="9"/>
      <c r="L668" s="9"/>
      <c r="M668" s="9"/>
      <c r="N668" s="9"/>
      <c r="O668" s="9"/>
      <c r="P668" s="9"/>
      <c r="Q668" s="9"/>
      <c r="R668" s="9"/>
      <c r="S668" s="9">
        <f>SUM(G668:R668)</f>
        <v>71673.36</v>
      </c>
    </row>
    <row r="669" spans="1:19" ht="15" customHeight="1" x14ac:dyDescent="0.25">
      <c r="A669" s="32" t="s">
        <v>295</v>
      </c>
      <c r="B669" s="33" t="s">
        <v>296</v>
      </c>
      <c r="C669" s="33"/>
      <c r="D669" s="34" t="s">
        <v>125</v>
      </c>
      <c r="E669" s="35" t="s">
        <v>132</v>
      </c>
      <c r="F669" s="35" t="s">
        <v>297</v>
      </c>
      <c r="G669" s="29" t="s">
        <v>28</v>
      </c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4"/>
    </row>
    <row r="670" spans="1:19" x14ac:dyDescent="0.25">
      <c r="A670" s="32"/>
      <c r="B670" s="33"/>
      <c r="C670" s="33"/>
      <c r="D670" s="35"/>
      <c r="E670" s="35"/>
      <c r="F670" s="35"/>
      <c r="G670" s="7">
        <v>1</v>
      </c>
      <c r="H670" s="7">
        <v>1</v>
      </c>
      <c r="I670" s="7">
        <v>1</v>
      </c>
      <c r="J670" s="7">
        <v>1</v>
      </c>
      <c r="K670" s="7">
        <v>1</v>
      </c>
      <c r="L670" s="7">
        <v>1</v>
      </c>
      <c r="M670" s="7">
        <v>1</v>
      </c>
      <c r="N670" s="7">
        <v>1</v>
      </c>
      <c r="O670" s="7">
        <v>1</v>
      </c>
      <c r="P670" s="7">
        <v>1</v>
      </c>
      <c r="Q670" s="7">
        <v>1</v>
      </c>
      <c r="R670" s="7">
        <v>1</v>
      </c>
      <c r="S670" s="7">
        <v>12</v>
      </c>
    </row>
    <row r="671" spans="1:19" x14ac:dyDescent="0.25">
      <c r="A671" s="32"/>
      <c r="B671" s="33"/>
      <c r="C671" s="33"/>
      <c r="D671" s="35"/>
      <c r="E671" s="35"/>
      <c r="F671" s="35"/>
      <c r="G671" s="29" t="s">
        <v>29</v>
      </c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6"/>
    </row>
    <row r="672" spans="1:19" x14ac:dyDescent="0.25">
      <c r="A672" s="32"/>
      <c r="B672" s="33"/>
      <c r="C672" s="33"/>
      <c r="D672" s="35"/>
      <c r="E672" s="35"/>
      <c r="F672" s="35"/>
      <c r="G672" s="7">
        <v>1</v>
      </c>
      <c r="H672" s="7">
        <v>1</v>
      </c>
      <c r="I672" s="7">
        <v>1</v>
      </c>
      <c r="J672" s="16"/>
      <c r="K672" s="16"/>
      <c r="L672" s="16"/>
      <c r="M672" s="16"/>
      <c r="N672" s="16"/>
      <c r="O672" s="16"/>
      <c r="P672" s="16"/>
      <c r="Q672" s="16"/>
      <c r="R672" s="16"/>
      <c r="S672" s="7">
        <v>3</v>
      </c>
    </row>
    <row r="673" spans="1:19" x14ac:dyDescent="0.25">
      <c r="A673" s="32"/>
      <c r="B673" s="33"/>
      <c r="C673" s="33"/>
      <c r="D673" s="35"/>
      <c r="E673" s="35"/>
      <c r="F673" s="35"/>
      <c r="G673" s="29" t="s">
        <v>30</v>
      </c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6"/>
    </row>
    <row r="674" spans="1:19" x14ac:dyDescent="0.25">
      <c r="A674" s="32"/>
      <c r="B674" s="33"/>
      <c r="C674" s="33"/>
      <c r="D674" s="35"/>
      <c r="E674" s="35"/>
      <c r="F674" s="35"/>
      <c r="G674" s="8">
        <v>28013.826132338545</v>
      </c>
      <c r="H674" s="8">
        <v>18612.653584291736</v>
      </c>
      <c r="I674" s="8">
        <v>25788.603823981917</v>
      </c>
      <c r="J674" s="8">
        <v>11871.576590744335</v>
      </c>
      <c r="K674" s="8">
        <v>11871.576590744335</v>
      </c>
      <c r="L674" s="8">
        <v>11871.576590744335</v>
      </c>
      <c r="M674" s="8">
        <v>11871.576590744335</v>
      </c>
      <c r="N674" s="8">
        <v>11871.576590744335</v>
      </c>
      <c r="O674" s="8">
        <v>11871.576590744335</v>
      </c>
      <c r="P674" s="8">
        <v>11871.576590744335</v>
      </c>
      <c r="Q674" s="8">
        <v>11871.576590744335</v>
      </c>
      <c r="R674" s="8">
        <v>11871.580446106142</v>
      </c>
      <c r="S674" s="9">
        <f>SUM(G674:R674)</f>
        <v>179259.27671267308</v>
      </c>
    </row>
    <row r="675" spans="1:19" x14ac:dyDescent="0.25">
      <c r="A675" s="32"/>
      <c r="B675" s="33"/>
      <c r="C675" s="33"/>
      <c r="D675" s="35"/>
      <c r="E675" s="35"/>
      <c r="F675" s="35"/>
      <c r="G675" s="31" t="s">
        <v>31</v>
      </c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6"/>
    </row>
    <row r="676" spans="1:19" x14ac:dyDescent="0.25">
      <c r="A676" s="32"/>
      <c r="B676" s="33"/>
      <c r="C676" s="33"/>
      <c r="D676" s="35"/>
      <c r="E676" s="35"/>
      <c r="F676" s="35"/>
      <c r="G676" s="9">
        <v>3543.53</v>
      </c>
      <c r="H676" s="9">
        <v>17961.89</v>
      </c>
      <c r="I676" s="9">
        <v>8866.1</v>
      </c>
      <c r="J676" s="9"/>
      <c r="K676" s="9"/>
      <c r="L676" s="9"/>
      <c r="M676" s="9"/>
      <c r="N676" s="9"/>
      <c r="O676" s="9"/>
      <c r="P676" s="9"/>
      <c r="Q676" s="9"/>
      <c r="R676" s="9"/>
      <c r="S676" s="9">
        <f>SUM(G676:R676)</f>
        <v>30371.519999999997</v>
      </c>
    </row>
    <row r="677" spans="1:19" ht="15" customHeight="1" x14ac:dyDescent="0.25">
      <c r="A677" s="32" t="s">
        <v>298</v>
      </c>
      <c r="B677" s="33" t="s">
        <v>299</v>
      </c>
      <c r="C677" s="33"/>
      <c r="D677" s="34" t="s">
        <v>34</v>
      </c>
      <c r="E677" s="35" t="s">
        <v>161</v>
      </c>
      <c r="F677" s="35" t="s">
        <v>300</v>
      </c>
      <c r="G677" s="29" t="s">
        <v>28</v>
      </c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4"/>
    </row>
    <row r="678" spans="1:19" x14ac:dyDescent="0.25">
      <c r="A678" s="32"/>
      <c r="B678" s="33"/>
      <c r="C678" s="33"/>
      <c r="D678" s="35"/>
      <c r="E678" s="35"/>
      <c r="F678" s="35"/>
      <c r="G678" s="7">
        <v>1</v>
      </c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>
        <v>1</v>
      </c>
    </row>
    <row r="679" spans="1:19" x14ac:dyDescent="0.25">
      <c r="A679" s="32"/>
      <c r="B679" s="33"/>
      <c r="C679" s="33"/>
      <c r="D679" s="35"/>
      <c r="E679" s="35"/>
      <c r="F679" s="35"/>
      <c r="G679" s="29" t="s">
        <v>29</v>
      </c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6"/>
    </row>
    <row r="680" spans="1:19" x14ac:dyDescent="0.25">
      <c r="A680" s="32"/>
      <c r="B680" s="33"/>
      <c r="C680" s="33"/>
      <c r="D680" s="35"/>
      <c r="E680" s="35"/>
      <c r="F680" s="35"/>
      <c r="G680" s="7">
        <v>1</v>
      </c>
      <c r="H680" s="7"/>
      <c r="I680" s="7"/>
      <c r="J680" s="16"/>
      <c r="K680" s="16"/>
      <c r="L680" s="16"/>
      <c r="M680" s="16"/>
      <c r="N680" s="16"/>
      <c r="O680" s="16"/>
      <c r="P680" s="16"/>
      <c r="Q680" s="16"/>
      <c r="R680" s="16"/>
      <c r="S680" s="7">
        <v>1</v>
      </c>
    </row>
    <row r="681" spans="1:19" x14ac:dyDescent="0.25">
      <c r="A681" s="32"/>
      <c r="B681" s="33"/>
      <c r="C681" s="33"/>
      <c r="D681" s="35"/>
      <c r="E681" s="35"/>
      <c r="F681" s="35"/>
      <c r="G681" s="29" t="s">
        <v>30</v>
      </c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6"/>
    </row>
    <row r="682" spans="1:19" x14ac:dyDescent="0.25">
      <c r="A682" s="32"/>
      <c r="B682" s="33"/>
      <c r="C682" s="33"/>
      <c r="D682" s="35"/>
      <c r="E682" s="35"/>
      <c r="F682" s="35"/>
      <c r="G682" s="8">
        <v>1529.6548382698484</v>
      </c>
      <c r="H682" s="8">
        <v>1016.3172811080693</v>
      </c>
      <c r="I682" s="8">
        <v>1408.1497623789683</v>
      </c>
      <c r="J682" s="8">
        <v>648.23043036453748</v>
      </c>
      <c r="K682" s="8">
        <v>648.23043036453748</v>
      </c>
      <c r="L682" s="8">
        <v>648.23043036453748</v>
      </c>
      <c r="M682" s="8">
        <v>648.23043036453748</v>
      </c>
      <c r="N682" s="8">
        <v>648.23043036453748</v>
      </c>
      <c r="O682" s="8">
        <v>648.23043036453748</v>
      </c>
      <c r="P682" s="8">
        <v>648.23043036453748</v>
      </c>
      <c r="Q682" s="8">
        <v>648.23043036453748</v>
      </c>
      <c r="R682" s="8">
        <v>648.23064088104513</v>
      </c>
      <c r="S682" s="9">
        <f>SUM(G682:R682)</f>
        <v>9788.1959655542341</v>
      </c>
    </row>
    <row r="683" spans="1:19" x14ac:dyDescent="0.25">
      <c r="A683" s="32"/>
      <c r="B683" s="33"/>
      <c r="C683" s="33"/>
      <c r="D683" s="35"/>
      <c r="E683" s="35"/>
      <c r="F683" s="35"/>
      <c r="G683" s="31" t="s">
        <v>31</v>
      </c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6"/>
    </row>
    <row r="684" spans="1:19" x14ac:dyDescent="0.25">
      <c r="A684" s="32"/>
      <c r="B684" s="33"/>
      <c r="C684" s="33"/>
      <c r="D684" s="35"/>
      <c r="E684" s="35"/>
      <c r="F684" s="35"/>
      <c r="G684" s="9">
        <v>0</v>
      </c>
      <c r="H684" s="9">
        <v>1883.84</v>
      </c>
      <c r="I684" s="9">
        <v>0</v>
      </c>
      <c r="J684" s="9"/>
      <c r="K684" s="9"/>
      <c r="L684" s="9"/>
      <c r="M684" s="9"/>
      <c r="N684" s="9"/>
      <c r="O684" s="9"/>
      <c r="P684" s="9"/>
      <c r="Q684" s="9"/>
      <c r="R684" s="9"/>
      <c r="S684" s="9">
        <f>SUM(G684:R684)</f>
        <v>1883.84</v>
      </c>
    </row>
    <row r="685" spans="1:19" x14ac:dyDescent="0.25">
      <c r="A685" s="26" t="s">
        <v>301</v>
      </c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8"/>
    </row>
    <row r="686" spans="1:19" ht="15" customHeight="1" x14ac:dyDescent="0.25">
      <c r="A686" s="32" t="s">
        <v>302</v>
      </c>
      <c r="B686" s="33" t="s">
        <v>296</v>
      </c>
      <c r="C686" s="33"/>
      <c r="D686" s="34" t="s">
        <v>76</v>
      </c>
      <c r="E686" s="35" t="s">
        <v>132</v>
      </c>
      <c r="F686" s="35" t="s">
        <v>303</v>
      </c>
      <c r="G686" s="29" t="s">
        <v>28</v>
      </c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4"/>
    </row>
    <row r="687" spans="1:19" x14ac:dyDescent="0.25">
      <c r="A687" s="32"/>
      <c r="B687" s="33"/>
      <c r="C687" s="33"/>
      <c r="D687" s="35"/>
      <c r="E687" s="35"/>
      <c r="F687" s="35"/>
      <c r="G687" s="7"/>
      <c r="H687" s="7"/>
      <c r="I687" s="7">
        <v>1</v>
      </c>
      <c r="J687" s="7"/>
      <c r="K687" s="7"/>
      <c r="L687" s="7">
        <v>1</v>
      </c>
      <c r="M687" s="7"/>
      <c r="N687" s="7"/>
      <c r="O687" s="7">
        <v>1</v>
      </c>
      <c r="P687" s="7"/>
      <c r="Q687" s="7"/>
      <c r="R687" s="7">
        <v>1</v>
      </c>
      <c r="S687" s="7">
        <v>4</v>
      </c>
    </row>
    <row r="688" spans="1:19" x14ac:dyDescent="0.25">
      <c r="A688" s="32"/>
      <c r="B688" s="33"/>
      <c r="C688" s="33"/>
      <c r="D688" s="35"/>
      <c r="E688" s="35"/>
      <c r="F688" s="35"/>
      <c r="G688" s="29" t="s">
        <v>29</v>
      </c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6"/>
    </row>
    <row r="689" spans="1:19" x14ac:dyDescent="0.25">
      <c r="A689" s="32"/>
      <c r="B689" s="33"/>
      <c r="C689" s="33"/>
      <c r="D689" s="35"/>
      <c r="E689" s="35"/>
      <c r="F689" s="35"/>
      <c r="G689" s="7"/>
      <c r="H689" s="7"/>
      <c r="I689" s="7">
        <v>1</v>
      </c>
      <c r="J689" s="16"/>
      <c r="K689" s="16"/>
      <c r="L689" s="16"/>
      <c r="M689" s="16"/>
      <c r="N689" s="16"/>
      <c r="O689" s="16"/>
      <c r="P689" s="16"/>
      <c r="Q689" s="16"/>
      <c r="R689" s="16"/>
      <c r="S689" s="7">
        <v>1</v>
      </c>
    </row>
    <row r="690" spans="1:19" x14ac:dyDescent="0.25">
      <c r="A690" s="32"/>
      <c r="B690" s="33"/>
      <c r="C690" s="33"/>
      <c r="D690" s="35"/>
      <c r="E690" s="35"/>
      <c r="F690" s="35"/>
      <c r="G690" s="29" t="s">
        <v>30</v>
      </c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6"/>
    </row>
    <row r="691" spans="1:19" x14ac:dyDescent="0.25">
      <c r="A691" s="32"/>
      <c r="B691" s="33"/>
      <c r="C691" s="33"/>
      <c r="D691" s="35"/>
      <c r="E691" s="35"/>
      <c r="F691" s="35"/>
      <c r="G691" s="8">
        <v>186683.33415421812</v>
      </c>
      <c r="H691" s="8">
        <v>164960.21414647365</v>
      </c>
      <c r="I691" s="8">
        <v>150131.90264639584</v>
      </c>
      <c r="J691" s="8">
        <v>140311.6971765864</v>
      </c>
      <c r="K691" s="8">
        <v>140311.6971765864</v>
      </c>
      <c r="L691" s="8">
        <v>140311.6971765864</v>
      </c>
      <c r="M691" s="8">
        <v>140311.6971765864</v>
      </c>
      <c r="N691" s="8">
        <v>140311.6971765864</v>
      </c>
      <c r="O691" s="8">
        <v>140311.6971765864</v>
      </c>
      <c r="P691" s="8">
        <v>140311.6971765864</v>
      </c>
      <c r="Q691" s="8">
        <v>140311.6971765864</v>
      </c>
      <c r="R691" s="8">
        <v>140311.70841227521</v>
      </c>
      <c r="S691" s="9">
        <v>1764580.7367720543</v>
      </c>
    </row>
    <row r="692" spans="1:19" x14ac:dyDescent="0.25">
      <c r="A692" s="32"/>
      <c r="B692" s="33"/>
      <c r="C692" s="33"/>
      <c r="D692" s="35"/>
      <c r="E692" s="35"/>
      <c r="F692" s="35"/>
      <c r="G692" s="31" t="s">
        <v>31</v>
      </c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6"/>
    </row>
    <row r="693" spans="1:19" x14ac:dyDescent="0.25">
      <c r="A693" s="32"/>
      <c r="B693" s="33"/>
      <c r="C693" s="33"/>
      <c r="D693" s="35"/>
      <c r="E693" s="35"/>
      <c r="F693" s="35"/>
      <c r="G693" s="9">
        <v>34679.919999999991</v>
      </c>
      <c r="H693" s="9">
        <v>117366.36000000002</v>
      </c>
      <c r="I693" s="9">
        <v>55023.010000000009</v>
      </c>
      <c r="J693" s="9"/>
      <c r="K693" s="9"/>
      <c r="L693" s="9"/>
      <c r="M693" s="9"/>
      <c r="N693" s="9"/>
      <c r="O693" s="9"/>
      <c r="P693" s="9"/>
      <c r="Q693" s="9"/>
      <c r="R693" s="9"/>
      <c r="S693" s="9">
        <f>SUM(G693:R693)</f>
        <v>207069.29</v>
      </c>
    </row>
    <row r="694" spans="1:19" ht="15" customHeight="1" x14ac:dyDescent="0.25">
      <c r="A694" s="32" t="s">
        <v>304</v>
      </c>
      <c r="B694" s="33" t="s">
        <v>296</v>
      </c>
      <c r="C694" s="33"/>
      <c r="D694" s="34" t="s">
        <v>76</v>
      </c>
      <c r="E694" s="35" t="s">
        <v>132</v>
      </c>
      <c r="F694" s="35" t="s">
        <v>305</v>
      </c>
      <c r="G694" s="29" t="s">
        <v>28</v>
      </c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4"/>
    </row>
    <row r="695" spans="1:19" x14ac:dyDescent="0.25">
      <c r="A695" s="32"/>
      <c r="B695" s="33"/>
      <c r="C695" s="33"/>
      <c r="D695" s="35"/>
      <c r="E695" s="35"/>
      <c r="F695" s="35"/>
      <c r="G695" s="7"/>
      <c r="H695" s="7"/>
      <c r="I695" s="7">
        <v>1</v>
      </c>
      <c r="J695" s="7"/>
      <c r="K695" s="7"/>
      <c r="L695" s="7">
        <v>1</v>
      </c>
      <c r="M695" s="7"/>
      <c r="N695" s="7"/>
      <c r="O695" s="7">
        <v>1</v>
      </c>
      <c r="P695" s="7"/>
      <c r="Q695" s="7"/>
      <c r="R695" s="7">
        <v>1</v>
      </c>
      <c r="S695" s="7">
        <v>4</v>
      </c>
    </row>
    <row r="696" spans="1:19" x14ac:dyDescent="0.25">
      <c r="A696" s="32"/>
      <c r="B696" s="33"/>
      <c r="C696" s="33"/>
      <c r="D696" s="35"/>
      <c r="E696" s="35"/>
      <c r="F696" s="35"/>
      <c r="G696" s="29" t="s">
        <v>29</v>
      </c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6"/>
    </row>
    <row r="697" spans="1:19" x14ac:dyDescent="0.25">
      <c r="A697" s="32"/>
      <c r="B697" s="33"/>
      <c r="C697" s="33"/>
      <c r="D697" s="35"/>
      <c r="E697" s="35"/>
      <c r="F697" s="35"/>
      <c r="G697" s="7"/>
      <c r="H697" s="7"/>
      <c r="I697" s="7">
        <v>1</v>
      </c>
      <c r="J697" s="16"/>
      <c r="K697" s="16"/>
      <c r="L697" s="16"/>
      <c r="M697" s="16"/>
      <c r="N697" s="16"/>
      <c r="O697" s="16"/>
      <c r="P697" s="16"/>
      <c r="Q697" s="16"/>
      <c r="R697" s="16"/>
      <c r="S697" s="7">
        <v>1</v>
      </c>
    </row>
    <row r="698" spans="1:19" x14ac:dyDescent="0.25">
      <c r="A698" s="32"/>
      <c r="B698" s="33"/>
      <c r="C698" s="33"/>
      <c r="D698" s="35"/>
      <c r="E698" s="35"/>
      <c r="F698" s="35"/>
      <c r="G698" s="29" t="s">
        <v>30</v>
      </c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6"/>
    </row>
    <row r="699" spans="1:19" x14ac:dyDescent="0.25">
      <c r="A699" s="32"/>
      <c r="B699" s="33"/>
      <c r="C699" s="33"/>
      <c r="D699" s="35"/>
      <c r="E699" s="35"/>
      <c r="F699" s="35"/>
      <c r="G699" s="8">
        <v>12263.714342382553</v>
      </c>
      <c r="H699" s="8">
        <v>10836.666022256686</v>
      </c>
      <c r="I699" s="8">
        <v>9862.5556270213256</v>
      </c>
      <c r="J699" s="8">
        <v>9217.4407579791987</v>
      </c>
      <c r="K699" s="8">
        <v>9217.4407579791987</v>
      </c>
      <c r="L699" s="8">
        <v>9217.4407579791987</v>
      </c>
      <c r="M699" s="8">
        <v>9217.4407579791987</v>
      </c>
      <c r="N699" s="8">
        <v>9217.4407579791987</v>
      </c>
      <c r="O699" s="8">
        <v>9217.4407579791987</v>
      </c>
      <c r="P699" s="8">
        <v>9217.4407579791987</v>
      </c>
      <c r="Q699" s="8">
        <v>9217.4407579791987</v>
      </c>
      <c r="R699" s="8">
        <v>9217.4414960808554</v>
      </c>
      <c r="S699" s="9">
        <f>SUM(G699:R699)</f>
        <v>115919.90355157503</v>
      </c>
    </row>
    <row r="700" spans="1:19" x14ac:dyDescent="0.25">
      <c r="A700" s="32"/>
      <c r="B700" s="33"/>
      <c r="C700" s="33"/>
      <c r="D700" s="35"/>
      <c r="E700" s="35"/>
      <c r="F700" s="35"/>
      <c r="G700" s="31" t="s">
        <v>31</v>
      </c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6"/>
    </row>
    <row r="701" spans="1:19" x14ac:dyDescent="0.25">
      <c r="A701" s="32"/>
      <c r="B701" s="33"/>
      <c r="C701" s="33"/>
      <c r="D701" s="35"/>
      <c r="E701" s="35"/>
      <c r="F701" s="35"/>
      <c r="G701" s="9">
        <v>4071.4</v>
      </c>
      <c r="H701" s="9">
        <v>9784.18</v>
      </c>
      <c r="I701" s="9">
        <v>18194.84</v>
      </c>
      <c r="J701" s="9"/>
      <c r="K701" s="9"/>
      <c r="L701" s="9"/>
      <c r="M701" s="9"/>
      <c r="N701" s="9"/>
      <c r="O701" s="9"/>
      <c r="P701" s="9"/>
      <c r="Q701" s="9"/>
      <c r="R701" s="9"/>
      <c r="S701" s="9">
        <f>SUM(G701:R701)</f>
        <v>32050.42</v>
      </c>
    </row>
    <row r="702" spans="1:19" ht="15" customHeight="1" x14ac:dyDescent="0.25">
      <c r="A702" s="32" t="s">
        <v>306</v>
      </c>
      <c r="B702" s="33" t="s">
        <v>296</v>
      </c>
      <c r="C702" s="33"/>
      <c r="D702" s="34" t="s">
        <v>76</v>
      </c>
      <c r="E702" s="35" t="s">
        <v>132</v>
      </c>
      <c r="F702" s="35" t="s">
        <v>307</v>
      </c>
      <c r="G702" s="29" t="s">
        <v>28</v>
      </c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4"/>
    </row>
    <row r="703" spans="1:19" x14ac:dyDescent="0.25">
      <c r="A703" s="32"/>
      <c r="B703" s="33"/>
      <c r="C703" s="33"/>
      <c r="D703" s="35"/>
      <c r="E703" s="35"/>
      <c r="F703" s="35"/>
      <c r="G703" s="7"/>
      <c r="H703" s="7"/>
      <c r="I703" s="7">
        <v>1</v>
      </c>
      <c r="J703" s="7"/>
      <c r="K703" s="7"/>
      <c r="L703" s="7">
        <v>1</v>
      </c>
      <c r="M703" s="7"/>
      <c r="N703" s="7"/>
      <c r="O703" s="7">
        <v>1</v>
      </c>
      <c r="P703" s="7"/>
      <c r="Q703" s="7"/>
      <c r="R703" s="7">
        <v>1</v>
      </c>
      <c r="S703" s="7">
        <v>4</v>
      </c>
    </row>
    <row r="704" spans="1:19" x14ac:dyDescent="0.25">
      <c r="A704" s="32"/>
      <c r="B704" s="33"/>
      <c r="C704" s="33"/>
      <c r="D704" s="35"/>
      <c r="E704" s="35"/>
      <c r="F704" s="35"/>
      <c r="G704" s="29" t="s">
        <v>29</v>
      </c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6"/>
    </row>
    <row r="705" spans="1:19" x14ac:dyDescent="0.25">
      <c r="A705" s="32"/>
      <c r="B705" s="33"/>
      <c r="C705" s="33"/>
      <c r="D705" s="35"/>
      <c r="E705" s="35"/>
      <c r="F705" s="35"/>
      <c r="G705" s="7"/>
      <c r="H705" s="7"/>
      <c r="I705" s="7">
        <v>1</v>
      </c>
      <c r="J705" s="16"/>
      <c r="K705" s="16"/>
      <c r="L705" s="16"/>
      <c r="M705" s="16"/>
      <c r="N705" s="16"/>
      <c r="O705" s="16"/>
      <c r="P705" s="16"/>
      <c r="Q705" s="16"/>
      <c r="R705" s="16"/>
      <c r="S705" s="7">
        <v>1</v>
      </c>
    </row>
    <row r="706" spans="1:19" x14ac:dyDescent="0.25">
      <c r="A706" s="32"/>
      <c r="B706" s="33"/>
      <c r="C706" s="33"/>
      <c r="D706" s="35"/>
      <c r="E706" s="35"/>
      <c r="F706" s="35"/>
      <c r="G706" s="29" t="s">
        <v>30</v>
      </c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6"/>
    </row>
    <row r="707" spans="1:19" x14ac:dyDescent="0.25">
      <c r="A707" s="32"/>
      <c r="B707" s="33"/>
      <c r="C707" s="33"/>
      <c r="D707" s="35"/>
      <c r="E707" s="35"/>
      <c r="F707" s="35"/>
      <c r="G707" s="8">
        <v>19664.053655836538</v>
      </c>
      <c r="H707" s="8">
        <v>17375.876195648343</v>
      </c>
      <c r="I707" s="8">
        <v>15813.954697491943</v>
      </c>
      <c r="J707" s="8">
        <v>14779.555734432126</v>
      </c>
      <c r="K707" s="8">
        <v>14779.555734432126</v>
      </c>
      <c r="L707" s="8">
        <v>14779.555734432126</v>
      </c>
      <c r="M707" s="8">
        <v>14779.555734432126</v>
      </c>
      <c r="N707" s="8">
        <v>14779.555734432126</v>
      </c>
      <c r="O707" s="8">
        <v>14779.555734432126</v>
      </c>
      <c r="P707" s="8">
        <v>14779.555734432126</v>
      </c>
      <c r="Q707" s="8">
        <v>14779.555734432126</v>
      </c>
      <c r="R707" s="8">
        <v>14779.556917929242</v>
      </c>
      <c r="S707" s="9">
        <f>SUM(G707:R707)</f>
        <v>185869.88734236307</v>
      </c>
    </row>
    <row r="708" spans="1:19" x14ac:dyDescent="0.25">
      <c r="A708" s="32"/>
      <c r="B708" s="33"/>
      <c r="C708" s="33"/>
      <c r="D708" s="35"/>
      <c r="E708" s="35"/>
      <c r="F708" s="35"/>
      <c r="G708" s="31" t="s">
        <v>31</v>
      </c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6"/>
    </row>
    <row r="709" spans="1:19" x14ac:dyDescent="0.25">
      <c r="A709" s="32"/>
      <c r="B709" s="33"/>
      <c r="C709" s="33"/>
      <c r="D709" s="35"/>
      <c r="E709" s="35"/>
      <c r="F709" s="35"/>
      <c r="G709" s="9">
        <v>10694.4</v>
      </c>
      <c r="H709" s="9">
        <v>10899.9</v>
      </c>
      <c r="I709" s="9">
        <v>10970.56</v>
      </c>
      <c r="J709" s="9"/>
      <c r="K709" s="9"/>
      <c r="L709" s="9"/>
      <c r="M709" s="9"/>
      <c r="N709" s="9"/>
      <c r="O709" s="9"/>
      <c r="P709" s="9"/>
      <c r="Q709" s="9"/>
      <c r="R709" s="9"/>
      <c r="S709" s="9">
        <f>SUM(G709:R709)</f>
        <v>32564.86</v>
      </c>
    </row>
    <row r="710" spans="1:19" ht="15" customHeight="1" x14ac:dyDescent="0.25">
      <c r="A710" s="32" t="s">
        <v>308</v>
      </c>
      <c r="B710" s="33" t="s">
        <v>296</v>
      </c>
      <c r="C710" s="33"/>
      <c r="D710" s="34" t="s">
        <v>76</v>
      </c>
      <c r="E710" s="35" t="s">
        <v>132</v>
      </c>
      <c r="F710" s="35" t="s">
        <v>309</v>
      </c>
      <c r="G710" s="29" t="s">
        <v>28</v>
      </c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4"/>
    </row>
    <row r="711" spans="1:19" x14ac:dyDescent="0.25">
      <c r="A711" s="32"/>
      <c r="B711" s="33"/>
      <c r="C711" s="33"/>
      <c r="D711" s="35"/>
      <c r="E711" s="35"/>
      <c r="F711" s="35"/>
      <c r="G711" s="7"/>
      <c r="H711" s="7"/>
      <c r="I711" s="7">
        <v>1</v>
      </c>
      <c r="J711" s="7"/>
      <c r="K711" s="7"/>
      <c r="L711" s="7">
        <v>1</v>
      </c>
      <c r="M711" s="7"/>
      <c r="N711" s="7"/>
      <c r="O711" s="7">
        <v>1</v>
      </c>
      <c r="P711" s="7"/>
      <c r="Q711" s="7"/>
      <c r="R711" s="7">
        <v>1</v>
      </c>
      <c r="S711" s="7">
        <v>4</v>
      </c>
    </row>
    <row r="712" spans="1:19" x14ac:dyDescent="0.25">
      <c r="A712" s="32"/>
      <c r="B712" s="33"/>
      <c r="C712" s="33"/>
      <c r="D712" s="35"/>
      <c r="E712" s="35"/>
      <c r="F712" s="35"/>
      <c r="G712" s="29" t="s">
        <v>29</v>
      </c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6"/>
    </row>
    <row r="713" spans="1:19" x14ac:dyDescent="0.25">
      <c r="A713" s="32"/>
      <c r="B713" s="33"/>
      <c r="C713" s="33"/>
      <c r="D713" s="35"/>
      <c r="E713" s="35"/>
      <c r="F713" s="35"/>
      <c r="G713" s="7"/>
      <c r="H713" s="7"/>
      <c r="I713" s="7">
        <v>1</v>
      </c>
      <c r="J713" s="16"/>
      <c r="K713" s="16"/>
      <c r="L713" s="16"/>
      <c r="M713" s="16"/>
      <c r="N713" s="16"/>
      <c r="O713" s="16"/>
      <c r="P713" s="16"/>
      <c r="Q713" s="16"/>
      <c r="R713" s="16"/>
      <c r="S713" s="7">
        <v>1</v>
      </c>
    </row>
    <row r="714" spans="1:19" x14ac:dyDescent="0.25">
      <c r="A714" s="32"/>
      <c r="B714" s="33"/>
      <c r="C714" s="33"/>
      <c r="D714" s="35"/>
      <c r="E714" s="35"/>
      <c r="F714" s="35"/>
      <c r="G714" s="29" t="s">
        <v>30</v>
      </c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6"/>
    </row>
    <row r="715" spans="1:19" x14ac:dyDescent="0.25">
      <c r="A715" s="32"/>
      <c r="B715" s="33"/>
      <c r="C715" s="33"/>
      <c r="D715" s="35"/>
      <c r="E715" s="35"/>
      <c r="F715" s="35"/>
      <c r="G715" s="8">
        <v>29862.332345160179</v>
      </c>
      <c r="H715" s="8">
        <v>26387.447818461227</v>
      </c>
      <c r="I715" s="8">
        <v>24015.474079407035</v>
      </c>
      <c r="J715" s="8">
        <v>22444.609487954243</v>
      </c>
      <c r="K715" s="8">
        <v>22444.609487954243</v>
      </c>
      <c r="L715" s="8">
        <v>22444.609487954243</v>
      </c>
      <c r="M715" s="8">
        <v>22444.609487954243</v>
      </c>
      <c r="N715" s="8">
        <v>22444.609487954243</v>
      </c>
      <c r="O715" s="8">
        <v>22444.609487954243</v>
      </c>
      <c r="P715" s="8">
        <v>22444.609487954243</v>
      </c>
      <c r="Q715" s="8">
        <v>22444.609487954243</v>
      </c>
      <c r="R715" s="8">
        <v>22444.611285243089</v>
      </c>
      <c r="S715" s="9">
        <f>SUM(G715:R715)</f>
        <v>282266.74143190542</v>
      </c>
    </row>
    <row r="716" spans="1:19" x14ac:dyDescent="0.25">
      <c r="A716" s="32"/>
      <c r="B716" s="33"/>
      <c r="C716" s="33"/>
      <c r="D716" s="35"/>
      <c r="E716" s="35"/>
      <c r="F716" s="35"/>
      <c r="G716" s="31" t="s">
        <v>31</v>
      </c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6"/>
    </row>
    <row r="717" spans="1:19" x14ac:dyDescent="0.25">
      <c r="A717" s="32"/>
      <c r="B717" s="33"/>
      <c r="C717" s="33"/>
      <c r="D717" s="35"/>
      <c r="E717" s="35"/>
      <c r="F717" s="35"/>
      <c r="G717" s="9">
        <v>12500.1</v>
      </c>
      <c r="H717" s="9">
        <v>15176</v>
      </c>
      <c r="I717" s="9">
        <v>15678.5</v>
      </c>
      <c r="J717" s="9"/>
      <c r="K717" s="9"/>
      <c r="L717" s="9"/>
      <c r="M717" s="9"/>
      <c r="N717" s="9"/>
      <c r="O717" s="9"/>
      <c r="P717" s="9"/>
      <c r="Q717" s="9"/>
      <c r="R717" s="9"/>
      <c r="S717" s="9">
        <f>SUM(G717:R717)</f>
        <v>43354.6</v>
      </c>
    </row>
    <row r="718" spans="1:19" ht="15" customHeight="1" x14ac:dyDescent="0.25">
      <c r="A718" s="32" t="s">
        <v>310</v>
      </c>
      <c r="B718" s="33" t="s">
        <v>296</v>
      </c>
      <c r="C718" s="33"/>
      <c r="D718" s="34" t="s">
        <v>76</v>
      </c>
      <c r="E718" s="35" t="s">
        <v>132</v>
      </c>
      <c r="F718" s="35" t="s">
        <v>311</v>
      </c>
      <c r="G718" s="29" t="s">
        <v>28</v>
      </c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4"/>
    </row>
    <row r="719" spans="1:19" x14ac:dyDescent="0.25">
      <c r="A719" s="32"/>
      <c r="B719" s="33"/>
      <c r="C719" s="33"/>
      <c r="D719" s="35"/>
      <c r="E719" s="35"/>
      <c r="F719" s="35"/>
      <c r="G719" s="7"/>
      <c r="H719" s="7"/>
      <c r="I719" s="7">
        <v>1</v>
      </c>
      <c r="J719" s="7"/>
      <c r="K719" s="7"/>
      <c r="L719" s="7">
        <v>1</v>
      </c>
      <c r="M719" s="7"/>
      <c r="N719" s="7"/>
      <c r="O719" s="7">
        <v>1</v>
      </c>
      <c r="P719" s="7"/>
      <c r="Q719" s="7"/>
      <c r="R719" s="7">
        <v>1</v>
      </c>
      <c r="S719" s="7">
        <v>4</v>
      </c>
    </row>
    <row r="720" spans="1:19" x14ac:dyDescent="0.25">
      <c r="A720" s="32"/>
      <c r="B720" s="33"/>
      <c r="C720" s="33"/>
      <c r="D720" s="35"/>
      <c r="E720" s="35"/>
      <c r="F720" s="35"/>
      <c r="G720" s="29" t="s">
        <v>29</v>
      </c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6"/>
    </row>
    <row r="721" spans="1:19" x14ac:dyDescent="0.25">
      <c r="A721" s="32"/>
      <c r="B721" s="33"/>
      <c r="C721" s="33"/>
      <c r="D721" s="35"/>
      <c r="E721" s="35"/>
      <c r="F721" s="35"/>
      <c r="G721" s="7"/>
      <c r="H721" s="7"/>
      <c r="I721" s="7">
        <v>1</v>
      </c>
      <c r="J721" s="16"/>
      <c r="K721" s="16"/>
      <c r="L721" s="16"/>
      <c r="M721" s="16"/>
      <c r="N721" s="16"/>
      <c r="O721" s="16"/>
      <c r="P721" s="16"/>
      <c r="Q721" s="16"/>
      <c r="R721" s="16"/>
      <c r="S721" s="7">
        <v>1</v>
      </c>
    </row>
    <row r="722" spans="1:19" x14ac:dyDescent="0.25">
      <c r="A722" s="32"/>
      <c r="B722" s="33"/>
      <c r="C722" s="33"/>
      <c r="D722" s="35"/>
      <c r="E722" s="35"/>
      <c r="F722" s="35"/>
      <c r="G722" s="29" t="s">
        <v>30</v>
      </c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6"/>
    </row>
    <row r="723" spans="1:19" x14ac:dyDescent="0.25">
      <c r="A723" s="32"/>
      <c r="B723" s="33"/>
      <c r="C723" s="33"/>
      <c r="D723" s="35"/>
      <c r="E723" s="35"/>
      <c r="F723" s="35"/>
      <c r="G723" s="8">
        <v>36007.929670116035</v>
      </c>
      <c r="H723" s="8">
        <v>31817.922131423926</v>
      </c>
      <c r="I723" s="8">
        <v>28957.801810344314</v>
      </c>
      <c r="J723" s="8">
        <v>27063.65700355146</v>
      </c>
      <c r="K723" s="8">
        <v>27063.65700355146</v>
      </c>
      <c r="L723" s="8">
        <v>27063.65700355146</v>
      </c>
      <c r="M723" s="8">
        <v>27063.65700355146</v>
      </c>
      <c r="N723" s="8">
        <v>27063.65700355146</v>
      </c>
      <c r="O723" s="8">
        <v>27063.65700355146</v>
      </c>
      <c r="P723" s="8">
        <v>27063.65700355146</v>
      </c>
      <c r="Q723" s="8">
        <v>27063.65700355146</v>
      </c>
      <c r="R723" s="8">
        <v>27063.659170718085</v>
      </c>
      <c r="S723" s="9">
        <f>SUM(G723:R723)</f>
        <v>340356.56881101412</v>
      </c>
    </row>
    <row r="724" spans="1:19" x14ac:dyDescent="0.25">
      <c r="A724" s="32"/>
      <c r="B724" s="33"/>
      <c r="C724" s="33"/>
      <c r="D724" s="35"/>
      <c r="E724" s="35"/>
      <c r="F724" s="35"/>
      <c r="G724" s="31" t="s">
        <v>31</v>
      </c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6"/>
    </row>
    <row r="725" spans="1:19" x14ac:dyDescent="0.25">
      <c r="A725" s="32"/>
      <c r="B725" s="33"/>
      <c r="C725" s="33"/>
      <c r="D725" s="35"/>
      <c r="E725" s="35"/>
      <c r="F725" s="35"/>
      <c r="G725" s="9">
        <v>20425.93</v>
      </c>
      <c r="H725" s="9">
        <v>26762.45</v>
      </c>
      <c r="I725" s="9">
        <v>29408.06</v>
      </c>
      <c r="J725" s="9"/>
      <c r="K725" s="9"/>
      <c r="L725" s="9"/>
      <c r="M725" s="9"/>
      <c r="N725" s="9"/>
      <c r="O725" s="9"/>
      <c r="P725" s="9"/>
      <c r="Q725" s="9"/>
      <c r="R725" s="9"/>
      <c r="S725" s="9">
        <f>SUM(G725:R725)</f>
        <v>76596.44</v>
      </c>
    </row>
    <row r="726" spans="1:19" ht="15" customHeight="1" x14ac:dyDescent="0.25">
      <c r="A726" s="32" t="s">
        <v>312</v>
      </c>
      <c r="B726" s="33" t="s">
        <v>296</v>
      </c>
      <c r="C726" s="33"/>
      <c r="D726" s="34" t="s">
        <v>76</v>
      </c>
      <c r="E726" s="35" t="s">
        <v>132</v>
      </c>
      <c r="F726" s="35" t="s">
        <v>313</v>
      </c>
      <c r="G726" s="29" t="s">
        <v>28</v>
      </c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4"/>
    </row>
    <row r="727" spans="1:19" x14ac:dyDescent="0.25">
      <c r="A727" s="32"/>
      <c r="B727" s="33"/>
      <c r="C727" s="33"/>
      <c r="D727" s="35"/>
      <c r="E727" s="35"/>
      <c r="F727" s="35"/>
      <c r="G727" s="7"/>
      <c r="H727" s="7"/>
      <c r="I727" s="7">
        <v>1</v>
      </c>
      <c r="J727" s="7"/>
      <c r="K727" s="7"/>
      <c r="L727" s="7">
        <v>1</v>
      </c>
      <c r="M727" s="7"/>
      <c r="N727" s="7"/>
      <c r="O727" s="7">
        <v>1</v>
      </c>
      <c r="P727" s="7"/>
      <c r="Q727" s="7"/>
      <c r="R727" s="7">
        <v>1</v>
      </c>
      <c r="S727" s="7">
        <v>4</v>
      </c>
    </row>
    <row r="728" spans="1:19" x14ac:dyDescent="0.25">
      <c r="A728" s="32"/>
      <c r="B728" s="33"/>
      <c r="C728" s="33"/>
      <c r="D728" s="35"/>
      <c r="E728" s="35"/>
      <c r="F728" s="35"/>
      <c r="G728" s="29" t="s">
        <v>29</v>
      </c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6"/>
    </row>
    <row r="729" spans="1:19" x14ac:dyDescent="0.25">
      <c r="A729" s="32"/>
      <c r="B729" s="33"/>
      <c r="C729" s="33"/>
      <c r="D729" s="35"/>
      <c r="E729" s="35"/>
      <c r="F729" s="35"/>
      <c r="G729" s="7"/>
      <c r="H729" s="7"/>
      <c r="I729" s="7">
        <v>0</v>
      </c>
      <c r="J729" s="16"/>
      <c r="K729" s="16"/>
      <c r="L729" s="16"/>
      <c r="M729" s="16"/>
      <c r="N729" s="16"/>
      <c r="O729" s="16"/>
      <c r="P729" s="16"/>
      <c r="Q729" s="16"/>
      <c r="R729" s="16"/>
      <c r="S729" s="7">
        <v>0</v>
      </c>
    </row>
    <row r="730" spans="1:19" x14ac:dyDescent="0.25">
      <c r="A730" s="32"/>
      <c r="B730" s="33"/>
      <c r="C730" s="33"/>
      <c r="D730" s="35"/>
      <c r="E730" s="35"/>
      <c r="F730" s="35"/>
      <c r="G730" s="29" t="s">
        <v>30</v>
      </c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6"/>
    </row>
    <row r="731" spans="1:19" x14ac:dyDescent="0.25">
      <c r="A731" s="32"/>
      <c r="B731" s="33"/>
      <c r="C731" s="33"/>
      <c r="D731" s="35"/>
      <c r="E731" s="35"/>
      <c r="F731" s="35"/>
      <c r="G731" s="8">
        <v>16933.799731878968</v>
      </c>
      <c r="H731" s="8">
        <v>14963.324084284019</v>
      </c>
      <c r="I731" s="8">
        <v>13618.26744898307</v>
      </c>
      <c r="J731" s="8">
        <v>12727.489525473939</v>
      </c>
      <c r="K731" s="8">
        <v>12727.489525473939</v>
      </c>
      <c r="L731" s="8">
        <v>12727.489525473939</v>
      </c>
      <c r="M731" s="8">
        <v>12727.489525473939</v>
      </c>
      <c r="N731" s="8">
        <v>12727.489525473939</v>
      </c>
      <c r="O731" s="8">
        <v>12727.489525473939</v>
      </c>
      <c r="P731" s="8">
        <v>12727.489525473939</v>
      </c>
      <c r="Q731" s="8">
        <v>12727.489525473939</v>
      </c>
      <c r="R731" s="8">
        <v>12727.490544648494</v>
      </c>
      <c r="S731" s="9">
        <f>SUM(G731:R731)</f>
        <v>160062.79801358606</v>
      </c>
    </row>
    <row r="732" spans="1:19" x14ac:dyDescent="0.25">
      <c r="A732" s="32"/>
      <c r="B732" s="33"/>
      <c r="C732" s="33"/>
      <c r="D732" s="35"/>
      <c r="E732" s="35"/>
      <c r="F732" s="35"/>
      <c r="G732" s="31" t="s">
        <v>31</v>
      </c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6"/>
    </row>
    <row r="733" spans="1:19" x14ac:dyDescent="0.25">
      <c r="A733" s="32"/>
      <c r="B733" s="33"/>
      <c r="C733" s="33"/>
      <c r="D733" s="35"/>
      <c r="E733" s="35"/>
      <c r="F733" s="35"/>
      <c r="G733" s="9">
        <v>7700.1</v>
      </c>
      <c r="H733" s="9">
        <v>10400.1</v>
      </c>
      <c r="I733" s="9">
        <v>6000</v>
      </c>
      <c r="J733" s="9"/>
      <c r="K733" s="9"/>
      <c r="L733" s="9"/>
      <c r="M733" s="9"/>
      <c r="N733" s="9"/>
      <c r="O733" s="9"/>
      <c r="P733" s="9"/>
      <c r="Q733" s="9"/>
      <c r="R733" s="9"/>
      <c r="S733" s="9">
        <f>SUM(G733:R733)</f>
        <v>24100.2</v>
      </c>
    </row>
    <row r="734" spans="1:19" ht="15" customHeight="1" x14ac:dyDescent="0.25">
      <c r="A734" s="32" t="s">
        <v>314</v>
      </c>
      <c r="B734" s="33" t="s">
        <v>296</v>
      </c>
      <c r="C734" s="33"/>
      <c r="D734" s="34" t="s">
        <v>76</v>
      </c>
      <c r="E734" s="35" t="s">
        <v>132</v>
      </c>
      <c r="F734" s="35" t="s">
        <v>315</v>
      </c>
      <c r="G734" s="29" t="s">
        <v>28</v>
      </c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4"/>
    </row>
    <row r="735" spans="1:19" x14ac:dyDescent="0.25">
      <c r="A735" s="32"/>
      <c r="B735" s="33"/>
      <c r="C735" s="33"/>
      <c r="D735" s="35"/>
      <c r="E735" s="35"/>
      <c r="F735" s="35"/>
      <c r="G735" s="7"/>
      <c r="H735" s="7"/>
      <c r="I735" s="7">
        <v>1</v>
      </c>
      <c r="J735" s="7"/>
      <c r="K735" s="7"/>
      <c r="L735" s="7">
        <v>1</v>
      </c>
      <c r="M735" s="7"/>
      <c r="N735" s="7"/>
      <c r="O735" s="7">
        <v>1</v>
      </c>
      <c r="P735" s="7"/>
      <c r="Q735" s="7"/>
      <c r="R735" s="7">
        <v>1</v>
      </c>
      <c r="S735" s="7">
        <v>4</v>
      </c>
    </row>
    <row r="736" spans="1:19" x14ac:dyDescent="0.25">
      <c r="A736" s="32"/>
      <c r="B736" s="33"/>
      <c r="C736" s="33"/>
      <c r="D736" s="35"/>
      <c r="E736" s="35"/>
      <c r="F736" s="35"/>
      <c r="G736" s="29" t="s">
        <v>29</v>
      </c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6"/>
    </row>
    <row r="737" spans="1:19" x14ac:dyDescent="0.25">
      <c r="A737" s="32"/>
      <c r="B737" s="33"/>
      <c r="C737" s="33"/>
      <c r="D737" s="35"/>
      <c r="E737" s="35"/>
      <c r="F737" s="35"/>
      <c r="G737" s="7"/>
      <c r="H737" s="7"/>
      <c r="I737" s="7">
        <v>1</v>
      </c>
      <c r="J737" s="16"/>
      <c r="K737" s="16"/>
      <c r="L737" s="16"/>
      <c r="M737" s="16"/>
      <c r="N737" s="16"/>
      <c r="O737" s="16"/>
      <c r="P737" s="16"/>
      <c r="Q737" s="16"/>
      <c r="R737" s="16"/>
      <c r="S737" s="7">
        <v>1</v>
      </c>
    </row>
    <row r="738" spans="1:19" x14ac:dyDescent="0.25">
      <c r="A738" s="32"/>
      <c r="B738" s="33"/>
      <c r="C738" s="33"/>
      <c r="D738" s="35"/>
      <c r="E738" s="35"/>
      <c r="F738" s="35"/>
      <c r="G738" s="29" t="s">
        <v>30</v>
      </c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6"/>
    </row>
    <row r="739" spans="1:19" x14ac:dyDescent="0.25">
      <c r="A739" s="32"/>
      <c r="B739" s="33"/>
      <c r="C739" s="33"/>
      <c r="D739" s="35"/>
      <c r="E739" s="35"/>
      <c r="F739" s="35"/>
      <c r="G739" s="8">
        <v>30889.046100407704</v>
      </c>
      <c r="H739" s="8">
        <v>27294.689601452144</v>
      </c>
      <c r="I739" s="8">
        <v>24841.163690356454</v>
      </c>
      <c r="J739" s="8">
        <v>23216.290314022626</v>
      </c>
      <c r="K739" s="8">
        <v>23216.290314022626</v>
      </c>
      <c r="L739" s="8">
        <v>23216.290314022626</v>
      </c>
      <c r="M739" s="8">
        <v>23216.290314022626</v>
      </c>
      <c r="N739" s="8">
        <v>23216.290314022626</v>
      </c>
      <c r="O739" s="8">
        <v>23216.290314022626</v>
      </c>
      <c r="P739" s="8">
        <v>23216.290314022626</v>
      </c>
      <c r="Q739" s="8">
        <v>23216.290314022626</v>
      </c>
      <c r="R739" s="8">
        <v>23216.29217310507</v>
      </c>
      <c r="S739" s="9">
        <f>SUM(G739:R739)</f>
        <v>291971.51407750236</v>
      </c>
    </row>
    <row r="740" spans="1:19" x14ac:dyDescent="0.25">
      <c r="A740" s="32"/>
      <c r="B740" s="33"/>
      <c r="C740" s="33"/>
      <c r="D740" s="35"/>
      <c r="E740" s="35"/>
      <c r="F740" s="35"/>
      <c r="G740" s="31" t="s">
        <v>31</v>
      </c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6"/>
    </row>
    <row r="741" spans="1:19" x14ac:dyDescent="0.25">
      <c r="A741" s="32"/>
      <c r="B741" s="33"/>
      <c r="C741" s="33"/>
      <c r="D741" s="35"/>
      <c r="E741" s="35"/>
      <c r="F741" s="35"/>
      <c r="G741" s="9">
        <v>46267.110000000008</v>
      </c>
      <c r="H741" s="9">
        <v>18367.22</v>
      </c>
      <c r="I741" s="9">
        <v>13038.929999999998</v>
      </c>
      <c r="J741" s="9"/>
      <c r="K741" s="9"/>
      <c r="L741" s="9"/>
      <c r="M741" s="9"/>
      <c r="N741" s="9"/>
      <c r="O741" s="9"/>
      <c r="P741" s="9"/>
      <c r="Q741" s="9"/>
      <c r="R741" s="9"/>
      <c r="S741" s="9">
        <f>SUM(G741:R741)</f>
        <v>77673.260000000009</v>
      </c>
    </row>
    <row r="744" spans="1:19" x14ac:dyDescent="0.25">
      <c r="R744" s="15" t="s">
        <v>316</v>
      </c>
      <c r="S744" s="9">
        <f>+S739+S731+S723+S715+S707+S699+S691+S682+S674+S666+S657+S649+S641+S633+S625+S617+S609+S600+S592+S583+S575+S567+S559+S550+S542+S534+S525+S517+S508+S499+S490+S481+S473+S465+S457+S449+S441+S433+S425+S417+S408+S400+S392+S384+S375+S367+S358+S350+S341+S333+S325+S317+S308+S300+S292+S284+S276+S268+S259+S251+S243+S234+S226+S217+S208+S200+S192+S184+S176+S168+S159+S151+S143+S135+S127+S119+S110+S102+S93+S85+S77+S69+S60+S52+S44+S36+S28+S20+S12</f>
        <v>97551050.049999982</v>
      </c>
    </row>
    <row r="745" spans="1:19" x14ac:dyDescent="0.25">
      <c r="R745" s="15"/>
      <c r="S745" s="19"/>
    </row>
    <row r="746" spans="1:19" x14ac:dyDescent="0.25">
      <c r="R746" s="15"/>
      <c r="S746" s="19"/>
    </row>
    <row r="747" spans="1:19" x14ac:dyDescent="0.25">
      <c r="A747" s="24" t="s">
        <v>330</v>
      </c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</row>
    <row r="748" spans="1:19" x14ac:dyDescent="0.25">
      <c r="A748" s="20"/>
      <c r="B748" s="21"/>
      <c r="C748" s="20"/>
      <c r="D748" s="20"/>
      <c r="E748" s="20"/>
      <c r="F748" s="20"/>
      <c r="G748" s="21"/>
      <c r="H748" s="20"/>
      <c r="I748" s="20"/>
    </row>
    <row r="749" spans="1:19" x14ac:dyDescent="0.25">
      <c r="A749" s="22"/>
      <c r="B749" s="23"/>
      <c r="C749" s="22"/>
      <c r="D749" s="22"/>
      <c r="E749" s="22"/>
      <c r="F749" s="22"/>
      <c r="G749" s="23"/>
      <c r="H749" s="22"/>
      <c r="I749" s="22"/>
    </row>
    <row r="750" spans="1:19" x14ac:dyDescent="0.25">
      <c r="A750" s="22"/>
      <c r="B750" s="23"/>
      <c r="C750" s="22"/>
      <c r="D750" s="22"/>
      <c r="E750" s="22"/>
      <c r="F750" s="22"/>
      <c r="G750" s="23"/>
      <c r="H750" s="22"/>
      <c r="I750" s="22"/>
    </row>
    <row r="751" spans="1:19" x14ac:dyDescent="0.25">
      <c r="A751" s="22"/>
      <c r="B751" s="23"/>
      <c r="C751" s="22"/>
      <c r="D751" s="22"/>
      <c r="E751" s="22"/>
      <c r="F751" s="22"/>
      <c r="G751" s="23"/>
      <c r="H751" s="22"/>
      <c r="I751" s="22"/>
    </row>
    <row r="752" spans="1:19" ht="18.75" x14ac:dyDescent="0.25">
      <c r="A752" s="25" t="s">
        <v>331</v>
      </c>
      <c r="B752" s="25"/>
      <c r="C752" s="25"/>
      <c r="D752" s="25"/>
      <c r="E752" s="25"/>
      <c r="F752" s="25"/>
      <c r="G752" s="25"/>
      <c r="H752" s="25"/>
      <c r="I752" s="25"/>
      <c r="J752" s="25"/>
      <c r="L752" s="25" t="s">
        <v>332</v>
      </c>
      <c r="M752" s="25"/>
      <c r="N752" s="25"/>
      <c r="O752" s="25"/>
      <c r="P752" s="25"/>
      <c r="Q752" s="25"/>
      <c r="R752" s="25"/>
      <c r="S752" s="25"/>
    </row>
    <row r="753" spans="1:19" ht="18.75" x14ac:dyDescent="0.25">
      <c r="A753" s="25" t="s">
        <v>333</v>
      </c>
      <c r="B753" s="25"/>
      <c r="C753" s="25"/>
      <c r="D753" s="25"/>
      <c r="E753" s="25"/>
      <c r="F753" s="25"/>
      <c r="G753" s="25"/>
      <c r="H753" s="25"/>
      <c r="I753" s="25"/>
      <c r="J753" s="25"/>
      <c r="L753" s="25" t="s">
        <v>334</v>
      </c>
      <c r="M753" s="25"/>
      <c r="N753" s="25"/>
      <c r="O753" s="25"/>
      <c r="P753" s="25"/>
      <c r="Q753" s="25"/>
      <c r="R753" s="25"/>
      <c r="S753" s="25"/>
    </row>
  </sheetData>
  <mergeCells count="834">
    <mergeCell ref="G734:R734"/>
    <mergeCell ref="G736:R736"/>
    <mergeCell ref="G738:R738"/>
    <mergeCell ref="G740:R740"/>
    <mergeCell ref="G726:R726"/>
    <mergeCell ref="G728:R728"/>
    <mergeCell ref="G730:R730"/>
    <mergeCell ref="G732:R732"/>
    <mergeCell ref="G718:R718"/>
    <mergeCell ref="G720:R720"/>
    <mergeCell ref="G722:R722"/>
    <mergeCell ref="G724:R724"/>
    <mergeCell ref="A734:A741"/>
    <mergeCell ref="B734:C741"/>
    <mergeCell ref="D734:D741"/>
    <mergeCell ref="E734:E741"/>
    <mergeCell ref="F734:F741"/>
    <mergeCell ref="A710:A717"/>
    <mergeCell ref="B710:C717"/>
    <mergeCell ref="D710:D717"/>
    <mergeCell ref="E710:E717"/>
    <mergeCell ref="F710:F717"/>
    <mergeCell ref="A726:A733"/>
    <mergeCell ref="B726:C733"/>
    <mergeCell ref="D726:D733"/>
    <mergeCell ref="E726:E733"/>
    <mergeCell ref="F726:F733"/>
    <mergeCell ref="A718:A725"/>
    <mergeCell ref="B718:C725"/>
    <mergeCell ref="D718:D725"/>
    <mergeCell ref="E718:E725"/>
    <mergeCell ref="F718:F725"/>
    <mergeCell ref="G710:R710"/>
    <mergeCell ref="G712:R712"/>
    <mergeCell ref="G714:R714"/>
    <mergeCell ref="G716:R716"/>
    <mergeCell ref="A702:A709"/>
    <mergeCell ref="B702:C709"/>
    <mergeCell ref="D702:D709"/>
    <mergeCell ref="E702:E709"/>
    <mergeCell ref="F702:F709"/>
    <mergeCell ref="G702:R702"/>
    <mergeCell ref="G704:R704"/>
    <mergeCell ref="G706:R706"/>
    <mergeCell ref="G708:R708"/>
    <mergeCell ref="A694:A701"/>
    <mergeCell ref="B694:C701"/>
    <mergeCell ref="D694:D701"/>
    <mergeCell ref="E694:E701"/>
    <mergeCell ref="F694:F701"/>
    <mergeCell ref="G694:R694"/>
    <mergeCell ref="G696:R696"/>
    <mergeCell ref="G698:R698"/>
    <mergeCell ref="G700:R700"/>
    <mergeCell ref="A685:S685"/>
    <mergeCell ref="A686:A693"/>
    <mergeCell ref="B686:C693"/>
    <mergeCell ref="D686:D693"/>
    <mergeCell ref="E686:E693"/>
    <mergeCell ref="F686:F693"/>
    <mergeCell ref="G686:R686"/>
    <mergeCell ref="G688:R688"/>
    <mergeCell ref="G690:R690"/>
    <mergeCell ref="G692:R692"/>
    <mergeCell ref="A677:A684"/>
    <mergeCell ref="B677:C684"/>
    <mergeCell ref="D677:D684"/>
    <mergeCell ref="E677:E684"/>
    <mergeCell ref="F677:F684"/>
    <mergeCell ref="G677:R677"/>
    <mergeCell ref="G679:R679"/>
    <mergeCell ref="G681:R681"/>
    <mergeCell ref="G683:R683"/>
    <mergeCell ref="G663:R663"/>
    <mergeCell ref="G665:R665"/>
    <mergeCell ref="G667:R667"/>
    <mergeCell ref="A669:A676"/>
    <mergeCell ref="B669:C676"/>
    <mergeCell ref="D669:D676"/>
    <mergeCell ref="E669:E676"/>
    <mergeCell ref="F669:F676"/>
    <mergeCell ref="G669:R669"/>
    <mergeCell ref="A661:A668"/>
    <mergeCell ref="B661:C668"/>
    <mergeCell ref="D661:D668"/>
    <mergeCell ref="E661:E668"/>
    <mergeCell ref="F661:F668"/>
    <mergeCell ref="G661:R661"/>
    <mergeCell ref="G671:R671"/>
    <mergeCell ref="G673:R673"/>
    <mergeCell ref="G675:R675"/>
    <mergeCell ref="A660:S660"/>
    <mergeCell ref="G644:R644"/>
    <mergeCell ref="G646:R646"/>
    <mergeCell ref="G648:R648"/>
    <mergeCell ref="G650:R650"/>
    <mergeCell ref="A652:A659"/>
    <mergeCell ref="B652:C659"/>
    <mergeCell ref="D652:D659"/>
    <mergeCell ref="E652:E659"/>
    <mergeCell ref="F652:F659"/>
    <mergeCell ref="A644:A651"/>
    <mergeCell ref="B644:C651"/>
    <mergeCell ref="D644:D651"/>
    <mergeCell ref="E644:E651"/>
    <mergeCell ref="F644:F651"/>
    <mergeCell ref="G652:R652"/>
    <mergeCell ref="G654:R654"/>
    <mergeCell ref="G656:R656"/>
    <mergeCell ref="G658:R658"/>
    <mergeCell ref="A636:A643"/>
    <mergeCell ref="B636:C643"/>
    <mergeCell ref="D636:D643"/>
    <mergeCell ref="E636:E643"/>
    <mergeCell ref="F636:F643"/>
    <mergeCell ref="G636:R636"/>
    <mergeCell ref="G638:R638"/>
    <mergeCell ref="G640:R640"/>
    <mergeCell ref="G642:R642"/>
    <mergeCell ref="A628:A635"/>
    <mergeCell ref="B628:C635"/>
    <mergeCell ref="D628:D635"/>
    <mergeCell ref="E628:E635"/>
    <mergeCell ref="F628:F635"/>
    <mergeCell ref="G628:R628"/>
    <mergeCell ref="G630:R630"/>
    <mergeCell ref="G632:R632"/>
    <mergeCell ref="G634:R634"/>
    <mergeCell ref="A620:A627"/>
    <mergeCell ref="B620:C627"/>
    <mergeCell ref="D620:D627"/>
    <mergeCell ref="E620:E627"/>
    <mergeCell ref="F620:F627"/>
    <mergeCell ref="G620:R620"/>
    <mergeCell ref="G622:R622"/>
    <mergeCell ref="G624:R624"/>
    <mergeCell ref="G626:R626"/>
    <mergeCell ref="A612:A619"/>
    <mergeCell ref="B612:C619"/>
    <mergeCell ref="D612:D619"/>
    <mergeCell ref="E612:E619"/>
    <mergeCell ref="F612:F619"/>
    <mergeCell ref="G612:R612"/>
    <mergeCell ref="G614:R614"/>
    <mergeCell ref="G616:R616"/>
    <mergeCell ref="G618:R618"/>
    <mergeCell ref="A603:S603"/>
    <mergeCell ref="A604:A611"/>
    <mergeCell ref="B604:C611"/>
    <mergeCell ref="D604:D611"/>
    <mergeCell ref="E604:E611"/>
    <mergeCell ref="F604:F611"/>
    <mergeCell ref="G604:R604"/>
    <mergeCell ref="G606:R606"/>
    <mergeCell ref="G608:R608"/>
    <mergeCell ref="G610:R610"/>
    <mergeCell ref="G589:R589"/>
    <mergeCell ref="G591:R591"/>
    <mergeCell ref="G593:R593"/>
    <mergeCell ref="A595:A602"/>
    <mergeCell ref="B595:C602"/>
    <mergeCell ref="D595:D602"/>
    <mergeCell ref="E595:E602"/>
    <mergeCell ref="F595:F602"/>
    <mergeCell ref="G595:R595"/>
    <mergeCell ref="A587:A594"/>
    <mergeCell ref="B587:C594"/>
    <mergeCell ref="D587:D594"/>
    <mergeCell ref="E587:E594"/>
    <mergeCell ref="F587:F594"/>
    <mergeCell ref="G587:R587"/>
    <mergeCell ref="G597:R597"/>
    <mergeCell ref="G599:R599"/>
    <mergeCell ref="G601:R601"/>
    <mergeCell ref="A586:S586"/>
    <mergeCell ref="G570:R570"/>
    <mergeCell ref="G572:R572"/>
    <mergeCell ref="G574:R574"/>
    <mergeCell ref="G576:R576"/>
    <mergeCell ref="A578:A585"/>
    <mergeCell ref="B578:C585"/>
    <mergeCell ref="D578:D585"/>
    <mergeCell ref="E578:E585"/>
    <mergeCell ref="F578:F585"/>
    <mergeCell ref="A570:A577"/>
    <mergeCell ref="B570:C577"/>
    <mergeCell ref="D570:D577"/>
    <mergeCell ref="E570:E577"/>
    <mergeCell ref="F570:F577"/>
    <mergeCell ref="G578:R578"/>
    <mergeCell ref="G580:R580"/>
    <mergeCell ref="G582:R582"/>
    <mergeCell ref="G584:R584"/>
    <mergeCell ref="A562:A569"/>
    <mergeCell ref="B562:C569"/>
    <mergeCell ref="D562:D569"/>
    <mergeCell ref="E562:E569"/>
    <mergeCell ref="F562:F569"/>
    <mergeCell ref="G562:R562"/>
    <mergeCell ref="G564:R564"/>
    <mergeCell ref="G566:R566"/>
    <mergeCell ref="G568:R568"/>
    <mergeCell ref="A553:S553"/>
    <mergeCell ref="A554:A561"/>
    <mergeCell ref="B554:C561"/>
    <mergeCell ref="D554:D561"/>
    <mergeCell ref="E554:E561"/>
    <mergeCell ref="F554:F561"/>
    <mergeCell ref="G554:R554"/>
    <mergeCell ref="G556:R556"/>
    <mergeCell ref="G558:R558"/>
    <mergeCell ref="G560:R560"/>
    <mergeCell ref="A545:A552"/>
    <mergeCell ref="B545:C552"/>
    <mergeCell ref="D545:D552"/>
    <mergeCell ref="E545:E552"/>
    <mergeCell ref="F545:F552"/>
    <mergeCell ref="G545:R545"/>
    <mergeCell ref="G547:R547"/>
    <mergeCell ref="G549:R549"/>
    <mergeCell ref="G551:R551"/>
    <mergeCell ref="G531:R531"/>
    <mergeCell ref="G533:R533"/>
    <mergeCell ref="G535:R535"/>
    <mergeCell ref="A537:A544"/>
    <mergeCell ref="B537:C544"/>
    <mergeCell ref="D537:D544"/>
    <mergeCell ref="E537:E544"/>
    <mergeCell ref="F537:F544"/>
    <mergeCell ref="G537:R537"/>
    <mergeCell ref="A529:A536"/>
    <mergeCell ref="B529:C536"/>
    <mergeCell ref="D529:D536"/>
    <mergeCell ref="E529:E536"/>
    <mergeCell ref="F529:F536"/>
    <mergeCell ref="G529:R529"/>
    <mergeCell ref="G539:R539"/>
    <mergeCell ref="G541:R541"/>
    <mergeCell ref="G543:R543"/>
    <mergeCell ref="G520:R520"/>
    <mergeCell ref="G522:R522"/>
    <mergeCell ref="G524:R524"/>
    <mergeCell ref="G526:R526"/>
    <mergeCell ref="A528:S528"/>
    <mergeCell ref="G512:R512"/>
    <mergeCell ref="G514:R514"/>
    <mergeCell ref="G516:R516"/>
    <mergeCell ref="G518:R518"/>
    <mergeCell ref="A520:A527"/>
    <mergeCell ref="B520:C527"/>
    <mergeCell ref="D520:D527"/>
    <mergeCell ref="E520:E527"/>
    <mergeCell ref="F520:F527"/>
    <mergeCell ref="G505:R505"/>
    <mergeCell ref="G507:R507"/>
    <mergeCell ref="G509:R509"/>
    <mergeCell ref="A511:S511"/>
    <mergeCell ref="A512:A519"/>
    <mergeCell ref="B512:C519"/>
    <mergeCell ref="D512:D519"/>
    <mergeCell ref="E512:E519"/>
    <mergeCell ref="F512:F519"/>
    <mergeCell ref="A503:A510"/>
    <mergeCell ref="B503:C510"/>
    <mergeCell ref="D503:D510"/>
    <mergeCell ref="E503:E510"/>
    <mergeCell ref="F503:F510"/>
    <mergeCell ref="G503:R503"/>
    <mergeCell ref="G494:R494"/>
    <mergeCell ref="G496:R496"/>
    <mergeCell ref="G498:R498"/>
    <mergeCell ref="G500:R500"/>
    <mergeCell ref="A502:S502"/>
    <mergeCell ref="G487:R487"/>
    <mergeCell ref="G489:R489"/>
    <mergeCell ref="G491:R491"/>
    <mergeCell ref="A493:S493"/>
    <mergeCell ref="A494:A501"/>
    <mergeCell ref="B494:C501"/>
    <mergeCell ref="D494:D501"/>
    <mergeCell ref="E494:E501"/>
    <mergeCell ref="F494:F501"/>
    <mergeCell ref="A485:A492"/>
    <mergeCell ref="B485:C492"/>
    <mergeCell ref="D485:D492"/>
    <mergeCell ref="E485:E492"/>
    <mergeCell ref="F485:F492"/>
    <mergeCell ref="G485:R485"/>
    <mergeCell ref="A484:S484"/>
    <mergeCell ref="G468:R468"/>
    <mergeCell ref="G470:R470"/>
    <mergeCell ref="G472:R472"/>
    <mergeCell ref="G474:R474"/>
    <mergeCell ref="A476:A483"/>
    <mergeCell ref="B476:C483"/>
    <mergeCell ref="D476:D483"/>
    <mergeCell ref="E476:E483"/>
    <mergeCell ref="F476:F483"/>
    <mergeCell ref="A468:A475"/>
    <mergeCell ref="B468:C475"/>
    <mergeCell ref="D468:D475"/>
    <mergeCell ref="E468:E475"/>
    <mergeCell ref="F468:F475"/>
    <mergeCell ref="G476:R476"/>
    <mergeCell ref="G478:R478"/>
    <mergeCell ref="G480:R480"/>
    <mergeCell ref="G482:R482"/>
    <mergeCell ref="A460:A467"/>
    <mergeCell ref="B460:C467"/>
    <mergeCell ref="D460:D467"/>
    <mergeCell ref="E460:E467"/>
    <mergeCell ref="F460:F467"/>
    <mergeCell ref="G460:R460"/>
    <mergeCell ref="G462:R462"/>
    <mergeCell ref="G464:R464"/>
    <mergeCell ref="G466:R466"/>
    <mergeCell ref="A452:A459"/>
    <mergeCell ref="B452:C459"/>
    <mergeCell ref="D452:D459"/>
    <mergeCell ref="E452:E459"/>
    <mergeCell ref="F452:F459"/>
    <mergeCell ref="G452:R452"/>
    <mergeCell ref="G454:R454"/>
    <mergeCell ref="G456:R456"/>
    <mergeCell ref="G458:R458"/>
    <mergeCell ref="A444:A451"/>
    <mergeCell ref="B444:C451"/>
    <mergeCell ref="D444:D451"/>
    <mergeCell ref="E444:E451"/>
    <mergeCell ref="F444:F451"/>
    <mergeCell ref="G444:R444"/>
    <mergeCell ref="G446:R446"/>
    <mergeCell ref="G448:R448"/>
    <mergeCell ref="G450:R450"/>
    <mergeCell ref="A436:A443"/>
    <mergeCell ref="B436:C443"/>
    <mergeCell ref="D436:D443"/>
    <mergeCell ref="E436:E443"/>
    <mergeCell ref="F436:F443"/>
    <mergeCell ref="G436:R436"/>
    <mergeCell ref="G438:R438"/>
    <mergeCell ref="G440:R440"/>
    <mergeCell ref="G442:R442"/>
    <mergeCell ref="A428:A435"/>
    <mergeCell ref="B428:C435"/>
    <mergeCell ref="D428:D435"/>
    <mergeCell ref="E428:E435"/>
    <mergeCell ref="F428:F435"/>
    <mergeCell ref="G428:R428"/>
    <mergeCell ref="G430:R430"/>
    <mergeCell ref="G432:R432"/>
    <mergeCell ref="G434:R434"/>
    <mergeCell ref="A420:A427"/>
    <mergeCell ref="B420:C427"/>
    <mergeCell ref="D420:D427"/>
    <mergeCell ref="E420:E427"/>
    <mergeCell ref="F420:F427"/>
    <mergeCell ref="G420:R420"/>
    <mergeCell ref="G422:R422"/>
    <mergeCell ref="G424:R424"/>
    <mergeCell ref="G426:R426"/>
    <mergeCell ref="A411:S411"/>
    <mergeCell ref="A412:A419"/>
    <mergeCell ref="B412:C419"/>
    <mergeCell ref="D412:D419"/>
    <mergeCell ref="E412:E419"/>
    <mergeCell ref="F412:F419"/>
    <mergeCell ref="G412:R412"/>
    <mergeCell ref="G414:R414"/>
    <mergeCell ref="G416:R416"/>
    <mergeCell ref="G418:R418"/>
    <mergeCell ref="A403:A410"/>
    <mergeCell ref="B403:C410"/>
    <mergeCell ref="D403:D410"/>
    <mergeCell ref="E403:E410"/>
    <mergeCell ref="F403:F410"/>
    <mergeCell ref="G403:R403"/>
    <mergeCell ref="G405:R405"/>
    <mergeCell ref="G407:R407"/>
    <mergeCell ref="G409:R409"/>
    <mergeCell ref="A395:A402"/>
    <mergeCell ref="B395:C402"/>
    <mergeCell ref="D395:D402"/>
    <mergeCell ref="E395:E402"/>
    <mergeCell ref="F395:F402"/>
    <mergeCell ref="G395:R395"/>
    <mergeCell ref="G397:R397"/>
    <mergeCell ref="G399:R399"/>
    <mergeCell ref="G401:R401"/>
    <mergeCell ref="G381:R381"/>
    <mergeCell ref="G383:R383"/>
    <mergeCell ref="G385:R385"/>
    <mergeCell ref="A387:A394"/>
    <mergeCell ref="B387:C394"/>
    <mergeCell ref="D387:D394"/>
    <mergeCell ref="E387:E394"/>
    <mergeCell ref="F387:F394"/>
    <mergeCell ref="G387:R387"/>
    <mergeCell ref="A379:A386"/>
    <mergeCell ref="B379:C386"/>
    <mergeCell ref="D379:D386"/>
    <mergeCell ref="E379:E386"/>
    <mergeCell ref="F379:F386"/>
    <mergeCell ref="G379:R379"/>
    <mergeCell ref="G389:R389"/>
    <mergeCell ref="G391:R391"/>
    <mergeCell ref="G393:R393"/>
    <mergeCell ref="G376:R376"/>
    <mergeCell ref="A378:S378"/>
    <mergeCell ref="G362:R362"/>
    <mergeCell ref="G364:R364"/>
    <mergeCell ref="G366:R366"/>
    <mergeCell ref="G368:R368"/>
    <mergeCell ref="A370:A377"/>
    <mergeCell ref="B370:C377"/>
    <mergeCell ref="D370:D377"/>
    <mergeCell ref="E370:E377"/>
    <mergeCell ref="F370:F377"/>
    <mergeCell ref="A361:S361"/>
    <mergeCell ref="A362:A369"/>
    <mergeCell ref="B362:C369"/>
    <mergeCell ref="D362:D369"/>
    <mergeCell ref="E362:E369"/>
    <mergeCell ref="F362:F369"/>
    <mergeCell ref="G370:R370"/>
    <mergeCell ref="G372:R372"/>
    <mergeCell ref="G374:R374"/>
    <mergeCell ref="G347:R347"/>
    <mergeCell ref="G349:R349"/>
    <mergeCell ref="G351:R351"/>
    <mergeCell ref="A353:A360"/>
    <mergeCell ref="B353:C360"/>
    <mergeCell ref="D353:D360"/>
    <mergeCell ref="E353:E360"/>
    <mergeCell ref="F353:F360"/>
    <mergeCell ref="G353:R353"/>
    <mergeCell ref="A345:A352"/>
    <mergeCell ref="B345:C352"/>
    <mergeCell ref="D345:D352"/>
    <mergeCell ref="E345:E352"/>
    <mergeCell ref="F345:F352"/>
    <mergeCell ref="G345:R345"/>
    <mergeCell ref="G355:R355"/>
    <mergeCell ref="G357:R357"/>
    <mergeCell ref="G359:R359"/>
    <mergeCell ref="A344:S344"/>
    <mergeCell ref="G328:R328"/>
    <mergeCell ref="G330:R330"/>
    <mergeCell ref="G332:R332"/>
    <mergeCell ref="G334:R334"/>
    <mergeCell ref="A336:A343"/>
    <mergeCell ref="B336:C343"/>
    <mergeCell ref="D336:D343"/>
    <mergeCell ref="E336:E343"/>
    <mergeCell ref="F336:F343"/>
    <mergeCell ref="A328:A335"/>
    <mergeCell ref="B328:C335"/>
    <mergeCell ref="D328:D335"/>
    <mergeCell ref="E328:E335"/>
    <mergeCell ref="F328:F335"/>
    <mergeCell ref="G336:R336"/>
    <mergeCell ref="G338:R338"/>
    <mergeCell ref="G340:R340"/>
    <mergeCell ref="G342:R342"/>
    <mergeCell ref="A320:A327"/>
    <mergeCell ref="B320:C327"/>
    <mergeCell ref="D320:D327"/>
    <mergeCell ref="E320:E327"/>
    <mergeCell ref="F320:F327"/>
    <mergeCell ref="G320:R320"/>
    <mergeCell ref="G322:R322"/>
    <mergeCell ref="G324:R324"/>
    <mergeCell ref="G326:R326"/>
    <mergeCell ref="A311:S311"/>
    <mergeCell ref="A312:A319"/>
    <mergeCell ref="B312:C319"/>
    <mergeCell ref="D312:D319"/>
    <mergeCell ref="E312:E319"/>
    <mergeCell ref="F312:F319"/>
    <mergeCell ref="G312:R312"/>
    <mergeCell ref="G314:R314"/>
    <mergeCell ref="G316:R316"/>
    <mergeCell ref="G318:R318"/>
    <mergeCell ref="A303:A310"/>
    <mergeCell ref="B303:C310"/>
    <mergeCell ref="D303:D310"/>
    <mergeCell ref="E303:E310"/>
    <mergeCell ref="F303:F310"/>
    <mergeCell ref="G303:R303"/>
    <mergeCell ref="G305:R305"/>
    <mergeCell ref="G307:R307"/>
    <mergeCell ref="G309:R309"/>
    <mergeCell ref="A295:A302"/>
    <mergeCell ref="B295:C302"/>
    <mergeCell ref="D295:D302"/>
    <mergeCell ref="E295:E302"/>
    <mergeCell ref="F295:F302"/>
    <mergeCell ref="G295:R295"/>
    <mergeCell ref="G297:R297"/>
    <mergeCell ref="G299:R299"/>
    <mergeCell ref="G301:R301"/>
    <mergeCell ref="A287:A294"/>
    <mergeCell ref="B287:C294"/>
    <mergeCell ref="D287:D294"/>
    <mergeCell ref="E287:E294"/>
    <mergeCell ref="F287:F294"/>
    <mergeCell ref="G287:R287"/>
    <mergeCell ref="G289:R289"/>
    <mergeCell ref="G291:R291"/>
    <mergeCell ref="G293:R293"/>
    <mergeCell ref="A279:A286"/>
    <mergeCell ref="B279:C286"/>
    <mergeCell ref="D279:D286"/>
    <mergeCell ref="E279:E286"/>
    <mergeCell ref="F279:F286"/>
    <mergeCell ref="G279:R279"/>
    <mergeCell ref="G281:R281"/>
    <mergeCell ref="G283:R283"/>
    <mergeCell ref="G285:R285"/>
    <mergeCell ref="G265:R265"/>
    <mergeCell ref="G267:R267"/>
    <mergeCell ref="G269:R269"/>
    <mergeCell ref="A271:A278"/>
    <mergeCell ref="B271:C278"/>
    <mergeCell ref="D271:D278"/>
    <mergeCell ref="E271:E278"/>
    <mergeCell ref="F271:F278"/>
    <mergeCell ref="G271:R271"/>
    <mergeCell ref="A263:A270"/>
    <mergeCell ref="B263:C270"/>
    <mergeCell ref="D263:D270"/>
    <mergeCell ref="E263:E270"/>
    <mergeCell ref="F263:F270"/>
    <mergeCell ref="G263:R263"/>
    <mergeCell ref="G273:R273"/>
    <mergeCell ref="G275:R275"/>
    <mergeCell ref="G277:R277"/>
    <mergeCell ref="A262:S262"/>
    <mergeCell ref="G246:R246"/>
    <mergeCell ref="G248:R248"/>
    <mergeCell ref="G250:R250"/>
    <mergeCell ref="G252:R252"/>
    <mergeCell ref="A254:A261"/>
    <mergeCell ref="B254:C261"/>
    <mergeCell ref="D254:D261"/>
    <mergeCell ref="E254:E261"/>
    <mergeCell ref="F254:F261"/>
    <mergeCell ref="A246:A253"/>
    <mergeCell ref="B246:C253"/>
    <mergeCell ref="D246:D253"/>
    <mergeCell ref="E246:E253"/>
    <mergeCell ref="F246:F253"/>
    <mergeCell ref="G254:R254"/>
    <mergeCell ref="G256:R256"/>
    <mergeCell ref="G258:R258"/>
    <mergeCell ref="G260:R260"/>
    <mergeCell ref="A237:S237"/>
    <mergeCell ref="A238:A245"/>
    <mergeCell ref="B238:C245"/>
    <mergeCell ref="D238:D245"/>
    <mergeCell ref="E238:E245"/>
    <mergeCell ref="F238:F245"/>
    <mergeCell ref="G238:R238"/>
    <mergeCell ref="G240:R240"/>
    <mergeCell ref="G242:R242"/>
    <mergeCell ref="G244:R244"/>
    <mergeCell ref="G223:R223"/>
    <mergeCell ref="G225:R225"/>
    <mergeCell ref="G227:R227"/>
    <mergeCell ref="A229:A236"/>
    <mergeCell ref="B229:C236"/>
    <mergeCell ref="D229:D236"/>
    <mergeCell ref="E229:E236"/>
    <mergeCell ref="F229:F236"/>
    <mergeCell ref="G229:R229"/>
    <mergeCell ref="A221:A228"/>
    <mergeCell ref="B221:C228"/>
    <mergeCell ref="D221:D228"/>
    <mergeCell ref="E221:E228"/>
    <mergeCell ref="F221:F228"/>
    <mergeCell ref="G221:R221"/>
    <mergeCell ref="G231:R231"/>
    <mergeCell ref="G233:R233"/>
    <mergeCell ref="G235:R235"/>
    <mergeCell ref="G218:R218"/>
    <mergeCell ref="A220:S220"/>
    <mergeCell ref="G205:R205"/>
    <mergeCell ref="G207:R207"/>
    <mergeCell ref="G209:R209"/>
    <mergeCell ref="A211:S211"/>
    <mergeCell ref="A212:A219"/>
    <mergeCell ref="B212:C219"/>
    <mergeCell ref="D212:D219"/>
    <mergeCell ref="E212:E219"/>
    <mergeCell ref="F212:F219"/>
    <mergeCell ref="A203:A210"/>
    <mergeCell ref="B203:C210"/>
    <mergeCell ref="D203:D210"/>
    <mergeCell ref="E203:E210"/>
    <mergeCell ref="F203:F210"/>
    <mergeCell ref="G203:R203"/>
    <mergeCell ref="G212:R212"/>
    <mergeCell ref="G214:R214"/>
    <mergeCell ref="G216:R216"/>
    <mergeCell ref="A195:A202"/>
    <mergeCell ref="B195:C202"/>
    <mergeCell ref="D195:D202"/>
    <mergeCell ref="E195:E202"/>
    <mergeCell ref="F195:F202"/>
    <mergeCell ref="G195:R195"/>
    <mergeCell ref="G197:R197"/>
    <mergeCell ref="G199:R199"/>
    <mergeCell ref="G201:R201"/>
    <mergeCell ref="A187:A194"/>
    <mergeCell ref="B187:C194"/>
    <mergeCell ref="D187:D194"/>
    <mergeCell ref="E187:E194"/>
    <mergeCell ref="F187:F194"/>
    <mergeCell ref="G187:R187"/>
    <mergeCell ref="G189:R189"/>
    <mergeCell ref="G191:R191"/>
    <mergeCell ref="G193:R193"/>
    <mergeCell ref="A179:A186"/>
    <mergeCell ref="B179:C186"/>
    <mergeCell ref="D179:D186"/>
    <mergeCell ref="E179:E186"/>
    <mergeCell ref="F179:F186"/>
    <mergeCell ref="G179:R179"/>
    <mergeCell ref="G181:R181"/>
    <mergeCell ref="G183:R183"/>
    <mergeCell ref="G185:R185"/>
    <mergeCell ref="G165:R165"/>
    <mergeCell ref="G167:R167"/>
    <mergeCell ref="G169:R169"/>
    <mergeCell ref="A171:A178"/>
    <mergeCell ref="B171:C178"/>
    <mergeCell ref="D171:D178"/>
    <mergeCell ref="E171:E178"/>
    <mergeCell ref="F171:F178"/>
    <mergeCell ref="G171:R171"/>
    <mergeCell ref="A163:A170"/>
    <mergeCell ref="B163:C170"/>
    <mergeCell ref="D163:D170"/>
    <mergeCell ref="E163:E170"/>
    <mergeCell ref="F163:F170"/>
    <mergeCell ref="G163:R163"/>
    <mergeCell ref="G173:R173"/>
    <mergeCell ref="G175:R175"/>
    <mergeCell ref="G177:R177"/>
    <mergeCell ref="A162:S162"/>
    <mergeCell ref="G146:R146"/>
    <mergeCell ref="G148:R148"/>
    <mergeCell ref="G150:R150"/>
    <mergeCell ref="G152:R152"/>
    <mergeCell ref="A154:A161"/>
    <mergeCell ref="B154:C161"/>
    <mergeCell ref="D154:D161"/>
    <mergeCell ref="E154:E161"/>
    <mergeCell ref="F154:F161"/>
    <mergeCell ref="A146:A153"/>
    <mergeCell ref="B146:C153"/>
    <mergeCell ref="D146:D153"/>
    <mergeCell ref="E146:E153"/>
    <mergeCell ref="F146:F153"/>
    <mergeCell ref="G154:R154"/>
    <mergeCell ref="G156:R156"/>
    <mergeCell ref="G158:R158"/>
    <mergeCell ref="G160:R160"/>
    <mergeCell ref="A138:A145"/>
    <mergeCell ref="B138:C145"/>
    <mergeCell ref="D138:D145"/>
    <mergeCell ref="E138:E145"/>
    <mergeCell ref="F138:F145"/>
    <mergeCell ref="G138:R138"/>
    <mergeCell ref="G140:R140"/>
    <mergeCell ref="G142:R142"/>
    <mergeCell ref="G144:R144"/>
    <mergeCell ref="A130:A137"/>
    <mergeCell ref="B130:C137"/>
    <mergeCell ref="D130:D137"/>
    <mergeCell ref="E130:E137"/>
    <mergeCell ref="F130:F137"/>
    <mergeCell ref="G130:R130"/>
    <mergeCell ref="G132:R132"/>
    <mergeCell ref="G134:R134"/>
    <mergeCell ref="G136:R136"/>
    <mergeCell ref="A122:A129"/>
    <mergeCell ref="B122:C129"/>
    <mergeCell ref="D122:D129"/>
    <mergeCell ref="E122:E129"/>
    <mergeCell ref="F122:F129"/>
    <mergeCell ref="G122:R122"/>
    <mergeCell ref="G124:R124"/>
    <mergeCell ref="G126:R126"/>
    <mergeCell ref="G128:R128"/>
    <mergeCell ref="A113:S113"/>
    <mergeCell ref="A114:A121"/>
    <mergeCell ref="B114:C121"/>
    <mergeCell ref="D114:D121"/>
    <mergeCell ref="E114:E121"/>
    <mergeCell ref="F114:F121"/>
    <mergeCell ref="G114:R114"/>
    <mergeCell ref="G116:R116"/>
    <mergeCell ref="G118:R118"/>
    <mergeCell ref="G120:R120"/>
    <mergeCell ref="G99:R99"/>
    <mergeCell ref="G101:R101"/>
    <mergeCell ref="G103:R103"/>
    <mergeCell ref="A105:A112"/>
    <mergeCell ref="B105:C112"/>
    <mergeCell ref="D105:D112"/>
    <mergeCell ref="E105:E112"/>
    <mergeCell ref="F105:F112"/>
    <mergeCell ref="G105:R105"/>
    <mergeCell ref="A97:A104"/>
    <mergeCell ref="B97:C104"/>
    <mergeCell ref="D97:D104"/>
    <mergeCell ref="E97:E104"/>
    <mergeCell ref="F97:F104"/>
    <mergeCell ref="G97:R97"/>
    <mergeCell ref="G107:R107"/>
    <mergeCell ref="G109:R109"/>
    <mergeCell ref="G111:R111"/>
    <mergeCell ref="A96:S96"/>
    <mergeCell ref="G80:R80"/>
    <mergeCell ref="G82:R82"/>
    <mergeCell ref="G84:R84"/>
    <mergeCell ref="G86:R86"/>
    <mergeCell ref="A88:A95"/>
    <mergeCell ref="B88:C95"/>
    <mergeCell ref="D88:D95"/>
    <mergeCell ref="E88:E95"/>
    <mergeCell ref="F88:F95"/>
    <mergeCell ref="A80:A87"/>
    <mergeCell ref="B80:C87"/>
    <mergeCell ref="D80:D87"/>
    <mergeCell ref="E80:E87"/>
    <mergeCell ref="F80:F87"/>
    <mergeCell ref="G88:R88"/>
    <mergeCell ref="G90:R90"/>
    <mergeCell ref="G92:R92"/>
    <mergeCell ref="G94:R94"/>
    <mergeCell ref="A72:A79"/>
    <mergeCell ref="B72:C79"/>
    <mergeCell ref="D72:D79"/>
    <mergeCell ref="E72:E79"/>
    <mergeCell ref="F72:F79"/>
    <mergeCell ref="G72:R72"/>
    <mergeCell ref="G74:R74"/>
    <mergeCell ref="G76:R76"/>
    <mergeCell ref="G78:R78"/>
    <mergeCell ref="A63:S63"/>
    <mergeCell ref="A64:A71"/>
    <mergeCell ref="B64:C71"/>
    <mergeCell ref="D64:D71"/>
    <mergeCell ref="E64:E71"/>
    <mergeCell ref="F64:F71"/>
    <mergeCell ref="G64:R64"/>
    <mergeCell ref="G66:R66"/>
    <mergeCell ref="G68:R68"/>
    <mergeCell ref="G70:R70"/>
    <mergeCell ref="A55:A62"/>
    <mergeCell ref="B55:C62"/>
    <mergeCell ref="D55:D62"/>
    <mergeCell ref="E55:E62"/>
    <mergeCell ref="F55:F62"/>
    <mergeCell ref="G55:R55"/>
    <mergeCell ref="G57:R57"/>
    <mergeCell ref="G59:R59"/>
    <mergeCell ref="G61:R61"/>
    <mergeCell ref="A47:A54"/>
    <mergeCell ref="B47:C54"/>
    <mergeCell ref="D47:D54"/>
    <mergeCell ref="E47:E54"/>
    <mergeCell ref="F47:F54"/>
    <mergeCell ref="G47:R47"/>
    <mergeCell ref="G49:R49"/>
    <mergeCell ref="G51:R51"/>
    <mergeCell ref="G53:R53"/>
    <mergeCell ref="G33:R33"/>
    <mergeCell ref="G35:R35"/>
    <mergeCell ref="G37:R37"/>
    <mergeCell ref="A39:A46"/>
    <mergeCell ref="B39:C46"/>
    <mergeCell ref="D39:D46"/>
    <mergeCell ref="E39:E46"/>
    <mergeCell ref="F39:F46"/>
    <mergeCell ref="G39:R39"/>
    <mergeCell ref="G41:R41"/>
    <mergeCell ref="G43:R43"/>
    <mergeCell ref="G45:R45"/>
    <mergeCell ref="A1:S1"/>
    <mergeCell ref="A2:S2"/>
    <mergeCell ref="A3:S3"/>
    <mergeCell ref="A4:S4"/>
    <mergeCell ref="A15:A22"/>
    <mergeCell ref="B15:C22"/>
    <mergeCell ref="D15:D22"/>
    <mergeCell ref="E15:E22"/>
    <mergeCell ref="F15:F22"/>
    <mergeCell ref="G15:R15"/>
    <mergeCell ref="A7:A14"/>
    <mergeCell ref="B7:C14"/>
    <mergeCell ref="D7:D14"/>
    <mergeCell ref="E7:E14"/>
    <mergeCell ref="F7:F14"/>
    <mergeCell ref="G7:R7"/>
    <mergeCell ref="G17:R17"/>
    <mergeCell ref="G19:R19"/>
    <mergeCell ref="G21:R21"/>
    <mergeCell ref="A747:S747"/>
    <mergeCell ref="A752:J752"/>
    <mergeCell ref="L752:S752"/>
    <mergeCell ref="A753:J753"/>
    <mergeCell ref="L753:S753"/>
    <mergeCell ref="A6:S6"/>
    <mergeCell ref="G9:R9"/>
    <mergeCell ref="G11:R11"/>
    <mergeCell ref="G13:R13"/>
    <mergeCell ref="A23:A30"/>
    <mergeCell ref="B23:C30"/>
    <mergeCell ref="D23:D30"/>
    <mergeCell ref="E23:E30"/>
    <mergeCell ref="F23:F30"/>
    <mergeCell ref="G23:R23"/>
    <mergeCell ref="G25:R25"/>
    <mergeCell ref="G27:R27"/>
    <mergeCell ref="G29:R29"/>
    <mergeCell ref="A31:A38"/>
    <mergeCell ref="B31:C38"/>
    <mergeCell ref="D31:D38"/>
    <mergeCell ref="E31:E38"/>
    <mergeCell ref="F31:F38"/>
    <mergeCell ref="G31:R31"/>
  </mergeCells>
  <pageMargins left="0.31496062992125984" right="0.31496062992125984" top="0.55118110236220474" bottom="0.55118110236220474" header="0.31496062992125984" footer="0.31496062992125984"/>
  <pageSetup scale="60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a) Grado de Objetivos General</vt:lpstr>
      <vt:lpstr>'a) Grado de Objetivos General'!Área_de_impresión</vt:lpstr>
      <vt:lpstr>'a) Grado de Objetivos General'!Títulos_a_imprimir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2018-04-27T19:03:57Z</cp:lastPrinted>
  <dcterms:created xsi:type="dcterms:W3CDTF">2018-04-25T08:55:49Z</dcterms:created>
  <dcterms:modified xsi:type="dcterms:W3CDTF">2018-06-13T15:14:11Z</dcterms:modified>
</cp:coreProperties>
</file>